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esktop\новые меню 2024-25 г\меню ЗИМА-ВЕСНА 25 г\"/>
    </mc:Choice>
  </mc:AlternateContent>
  <xr:revisionPtr revIDLastSave="0" documentId="13_ncr:1_{BCEBA33D-7EE6-4ECC-9699-9F1EB141E04C}" xr6:coauthVersionLast="45" xr6:coauthVersionMax="45" xr10:uidLastSave="{00000000-0000-0000-0000-000000000000}"/>
  <bookViews>
    <workbookView xWindow="-120" yWindow="-120" windowWidth="29040" windowHeight="15840" tabRatio="544" activeTab="1" xr2:uid="{00000000-000D-0000-FFFF-FFFF00000000}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завтрак обед" sheetId="25" r:id="rId6"/>
    <sheet name="12-18л. ВЕДОМОСТЬ обед  полдник" sheetId="27" r:id="rId7"/>
    <sheet name="12-18л. ВЕДОМОСТЬ  полдник" sheetId="26" r:id="rId8"/>
    <sheet name="12-18л. ВЕДОМОСТЬ единая" sheetId="28" r:id="rId9"/>
    <sheet name="компановка" sheetId="22" r:id="rId10"/>
  </sheets>
  <calcPr calcId="191029" iterateDelta="1E-4"/>
</workbook>
</file>

<file path=xl/calcChain.xml><?xml version="1.0" encoding="utf-8"?>
<calcChain xmlns="http://schemas.openxmlformats.org/spreadsheetml/2006/main">
  <c r="U42" i="22" l="1"/>
  <c r="T42" i="22"/>
  <c r="H136" i="22"/>
  <c r="G136" i="22"/>
  <c r="F136" i="22"/>
  <c r="Q585" i="29"/>
  <c r="H585" i="29"/>
  <c r="G585" i="29"/>
  <c r="F585" i="29"/>
  <c r="E585" i="29"/>
  <c r="D585" i="29"/>
  <c r="C585" i="29"/>
  <c r="B585" i="29"/>
  <c r="S542" i="7" l="1"/>
  <c r="AG552" i="7"/>
  <c r="AF552" i="7"/>
  <c r="R542" i="7"/>
  <c r="U542" i="7"/>
  <c r="R538" i="7"/>
  <c r="S538" i="7"/>
  <c r="D391" i="7" l="1"/>
  <c r="D472" i="7"/>
  <c r="U647" i="7"/>
  <c r="S647" i="7"/>
  <c r="Q647" i="7"/>
  <c r="S594" i="7"/>
  <c r="U539" i="7"/>
  <c r="U540" i="7"/>
  <c r="U541" i="7"/>
  <c r="U434" i="7"/>
  <c r="S434" i="7"/>
  <c r="Q378" i="7"/>
  <c r="S320" i="7"/>
  <c r="Q320" i="7"/>
  <c r="U265" i="7"/>
  <c r="S265" i="7"/>
  <c r="Q265" i="7"/>
  <c r="U208" i="7"/>
  <c r="U152" i="7"/>
  <c r="Q152" i="7"/>
  <c r="U93" i="7"/>
  <c r="S35" i="7"/>
  <c r="Q35" i="7"/>
  <c r="K741" i="29"/>
  <c r="F759" i="29"/>
  <c r="G759" i="29"/>
  <c r="H759" i="29"/>
  <c r="E759" i="29"/>
  <c r="F755" i="29"/>
  <c r="G755" i="29"/>
  <c r="H755" i="29"/>
  <c r="E755" i="29"/>
  <c r="F751" i="29"/>
  <c r="G751" i="29"/>
  <c r="H751" i="29"/>
  <c r="E751" i="29"/>
  <c r="F747" i="29"/>
  <c r="G747" i="29"/>
  <c r="H747" i="29"/>
  <c r="E747" i="29"/>
  <c r="F743" i="29"/>
  <c r="G743" i="29"/>
  <c r="H743" i="29"/>
  <c r="E743" i="29"/>
  <c r="F739" i="29"/>
  <c r="G739" i="29"/>
  <c r="H739" i="29"/>
  <c r="E739" i="29"/>
  <c r="I709" i="29"/>
  <c r="I701" i="29"/>
  <c r="I688" i="29"/>
  <c r="I651" i="29"/>
  <c r="I644" i="29"/>
  <c r="I631" i="29"/>
  <c r="I597" i="29"/>
  <c r="I589" i="29"/>
  <c r="I576" i="29"/>
  <c r="I541" i="29"/>
  <c r="I533" i="29"/>
  <c r="I523" i="29"/>
  <c r="I486" i="29"/>
  <c r="I478" i="29"/>
  <c r="I466" i="29"/>
  <c r="I432" i="29"/>
  <c r="I433" i="29"/>
  <c r="I422" i="29"/>
  <c r="I410" i="29"/>
  <c r="I372" i="29"/>
  <c r="I365" i="29"/>
  <c r="I352" i="29"/>
  <c r="I311" i="29"/>
  <c r="I304" i="29"/>
  <c r="I292" i="29"/>
  <c r="I258" i="29"/>
  <c r="I250" i="29"/>
  <c r="I237" i="29"/>
  <c r="I203" i="29"/>
  <c r="I195" i="29"/>
  <c r="I183" i="29"/>
  <c r="I149" i="29"/>
  <c r="I141" i="29"/>
  <c r="I129" i="29"/>
  <c r="J93" i="29"/>
  <c r="J85" i="29"/>
  <c r="I74" i="29"/>
  <c r="H419" i="29"/>
  <c r="H420" i="29"/>
  <c r="H421" i="29"/>
  <c r="G419" i="29"/>
  <c r="G420" i="29"/>
  <c r="G421" i="29"/>
  <c r="F419" i="29"/>
  <c r="F420" i="29"/>
  <c r="F421" i="29"/>
  <c r="E419" i="29"/>
  <c r="E420" i="29"/>
  <c r="E421" i="29"/>
  <c r="D704" i="14"/>
  <c r="E704" i="14"/>
  <c r="G696" i="14"/>
  <c r="D696" i="14"/>
  <c r="E683" i="14"/>
  <c r="D683" i="14"/>
  <c r="D648" i="14"/>
  <c r="E648" i="14"/>
  <c r="D641" i="14"/>
  <c r="E641" i="14"/>
  <c r="E628" i="14"/>
  <c r="D628" i="14"/>
  <c r="F595" i="14"/>
  <c r="D595" i="14"/>
  <c r="F587" i="14"/>
  <c r="D587" i="14"/>
  <c r="D574" i="14"/>
  <c r="E574" i="14"/>
  <c r="D538" i="14"/>
  <c r="E538" i="14"/>
  <c r="D530" i="14"/>
  <c r="E530" i="14"/>
  <c r="F520" i="14"/>
  <c r="D520" i="14"/>
  <c r="F483" i="14"/>
  <c r="D483" i="14"/>
  <c r="F475" i="14"/>
  <c r="D475" i="14"/>
  <c r="F463" i="14"/>
  <c r="D463" i="14"/>
  <c r="D432" i="14"/>
  <c r="E432" i="14"/>
  <c r="F422" i="14"/>
  <c r="F422" i="29" s="1"/>
  <c r="D422" i="14"/>
  <c r="G410" i="14"/>
  <c r="D410" i="14"/>
  <c r="D370" i="14"/>
  <c r="E370" i="14"/>
  <c r="D363" i="14"/>
  <c r="F363" i="14"/>
  <c r="F350" i="14"/>
  <c r="D350" i="14"/>
  <c r="D315" i="14"/>
  <c r="E315" i="14"/>
  <c r="D308" i="14"/>
  <c r="F308" i="14"/>
  <c r="F296" i="14"/>
  <c r="D296" i="14"/>
  <c r="D261" i="14"/>
  <c r="F261" i="14"/>
  <c r="G253" i="14"/>
  <c r="D253" i="14"/>
  <c r="D240" i="14"/>
  <c r="F240" i="14"/>
  <c r="F205" i="14"/>
  <c r="G197" i="14"/>
  <c r="D197" i="14"/>
  <c r="D185" i="14"/>
  <c r="E185" i="14"/>
  <c r="D149" i="14"/>
  <c r="F149" i="14"/>
  <c r="F141" i="14"/>
  <c r="G129" i="14"/>
  <c r="D129" i="14"/>
  <c r="H92" i="14"/>
  <c r="D92" i="14"/>
  <c r="H84" i="14"/>
  <c r="D84" i="14"/>
  <c r="E84" i="14"/>
  <c r="D73" i="14"/>
  <c r="F73" i="14"/>
  <c r="Q571" i="29" l="1"/>
  <c r="Q484" i="29" l="1"/>
  <c r="Q485" i="29"/>
  <c r="Q483" i="29"/>
  <c r="S655" i="7" l="1"/>
  <c r="E463" i="14"/>
  <c r="G463" i="14"/>
  <c r="H463" i="14"/>
  <c r="U49" i="7" l="1"/>
  <c r="T49" i="7"/>
  <c r="S31" i="7"/>
  <c r="U31" i="7"/>
  <c r="T31" i="7"/>
  <c r="U299" i="7"/>
  <c r="T299" i="7"/>
  <c r="U335" i="7"/>
  <c r="T335" i="7"/>
  <c r="U318" i="7"/>
  <c r="T318" i="7"/>
  <c r="T319" i="7"/>
  <c r="T327" i="7"/>
  <c r="U327" i="7"/>
  <c r="AI384" i="7" l="1"/>
  <c r="AI271" i="7"/>
  <c r="AI99" i="7"/>
  <c r="U313" i="7"/>
  <c r="T313" i="7"/>
  <c r="AH384" i="7"/>
  <c r="AI274" i="7"/>
  <c r="D442" i="7" l="1"/>
  <c r="T441" i="7"/>
  <c r="U441" i="7"/>
  <c r="U413" i="7"/>
  <c r="T413" i="7"/>
  <c r="T432" i="7"/>
  <c r="U432" i="7"/>
  <c r="AG593" i="7" l="1"/>
  <c r="AG595" i="7"/>
  <c r="AG647" i="7"/>
  <c r="AF595" i="7"/>
  <c r="AG481" i="7"/>
  <c r="AG321" i="7"/>
  <c r="R319" i="7"/>
  <c r="S318" i="7"/>
  <c r="S645" i="7"/>
  <c r="S640" i="7"/>
  <c r="R640" i="7"/>
  <c r="S648" i="7"/>
  <c r="R298" i="7"/>
  <c r="S298" i="7"/>
  <c r="S297" i="7"/>
  <c r="AE266" i="7" l="1"/>
  <c r="AD266" i="7"/>
  <c r="AD651" i="7"/>
  <c r="AE209" i="7"/>
  <c r="AD209" i="7"/>
  <c r="AE76" i="7" l="1"/>
  <c r="AD76" i="7"/>
  <c r="D80" i="7"/>
  <c r="Q314" i="7"/>
  <c r="P314" i="7"/>
  <c r="P376" i="7"/>
  <c r="Q376" i="7"/>
  <c r="D361" i="7"/>
  <c r="Q648" i="7"/>
  <c r="P648" i="7"/>
  <c r="Q655" i="7"/>
  <c r="D417" i="7"/>
  <c r="P435" i="7" l="1"/>
  <c r="Q435" i="7"/>
  <c r="Q422" i="7"/>
  <c r="P422" i="7"/>
  <c r="AE294" i="7" l="1"/>
  <c r="U648" i="7" l="1"/>
  <c r="S646" i="7"/>
  <c r="AG633" i="7"/>
  <c r="AG638" i="7"/>
  <c r="S657" i="7"/>
  <c r="S654" i="7"/>
  <c r="P39" i="24" s="1"/>
  <c r="AG639" i="7"/>
  <c r="AG640" i="7"/>
  <c r="S629" i="7"/>
  <c r="Q625" i="7"/>
  <c r="P10" i="9" s="1"/>
  <c r="Q624" i="7"/>
  <c r="P9" i="9" s="1"/>
  <c r="Q654" i="7"/>
  <c r="AE639" i="7"/>
  <c r="AE640" i="7"/>
  <c r="Q645" i="7"/>
  <c r="P30" i="9" s="1"/>
  <c r="Q661" i="7"/>
  <c r="P40" i="9"/>
  <c r="P11" i="26"/>
  <c r="P13" i="26"/>
  <c r="P14" i="26"/>
  <c r="P23" i="26"/>
  <c r="P24" i="26"/>
  <c r="P27" i="26"/>
  <c r="P28" i="26"/>
  <c r="P29" i="26"/>
  <c r="P33" i="26"/>
  <c r="P34" i="26"/>
  <c r="P35" i="26"/>
  <c r="P36" i="26"/>
  <c r="P37" i="26"/>
  <c r="P38" i="26"/>
  <c r="P39" i="26"/>
  <c r="P9" i="26"/>
  <c r="P14" i="24"/>
  <c r="P20" i="24"/>
  <c r="P23" i="24"/>
  <c r="P25" i="24"/>
  <c r="P28" i="24"/>
  <c r="P29" i="24"/>
  <c r="P30" i="24"/>
  <c r="P31" i="24"/>
  <c r="P32" i="24"/>
  <c r="P33" i="24"/>
  <c r="P34" i="24"/>
  <c r="P35" i="24"/>
  <c r="P37" i="24"/>
  <c r="P11" i="9"/>
  <c r="P13" i="9"/>
  <c r="P14" i="9"/>
  <c r="P20" i="9"/>
  <c r="P24" i="9"/>
  <c r="P26" i="9"/>
  <c r="P27" i="9"/>
  <c r="P33" i="9"/>
  <c r="P34" i="9"/>
  <c r="P35" i="9"/>
  <c r="P36" i="9"/>
  <c r="P37" i="9"/>
  <c r="P38" i="9"/>
  <c r="P39" i="9"/>
  <c r="J10" i="26"/>
  <c r="J13" i="26"/>
  <c r="J14" i="26"/>
  <c r="J23" i="26"/>
  <c r="J24" i="26"/>
  <c r="J26" i="26"/>
  <c r="J27" i="26"/>
  <c r="J28" i="26"/>
  <c r="J32" i="26"/>
  <c r="J34" i="26"/>
  <c r="J36" i="26"/>
  <c r="J37" i="26"/>
  <c r="J38" i="26"/>
  <c r="J40" i="26"/>
  <c r="J10" i="24"/>
  <c r="J11" i="24"/>
  <c r="J13" i="24"/>
  <c r="J24" i="24"/>
  <c r="J26" i="24"/>
  <c r="J27" i="24"/>
  <c r="J34" i="24"/>
  <c r="J35" i="24"/>
  <c r="J36" i="24"/>
  <c r="J37" i="24"/>
  <c r="J38" i="24"/>
  <c r="J40" i="24"/>
  <c r="J9" i="24"/>
  <c r="J13" i="9"/>
  <c r="J20" i="9"/>
  <c r="J23" i="9"/>
  <c r="J24" i="9"/>
  <c r="J26" i="9"/>
  <c r="J28" i="9"/>
  <c r="J29" i="9"/>
  <c r="J34" i="9"/>
  <c r="J35" i="9"/>
  <c r="J40" i="9"/>
  <c r="Z10" i="22" l="1"/>
  <c r="Z2" i="22"/>
  <c r="H86" i="22"/>
  <c r="AA24" i="22" s="1"/>
  <c r="G86" i="22"/>
  <c r="Z24" i="22" s="1"/>
  <c r="F86" i="22"/>
  <c r="H85" i="22"/>
  <c r="AA23" i="22" s="1"/>
  <c r="G85" i="22"/>
  <c r="Z23" i="22" s="1"/>
  <c r="F85" i="22"/>
  <c r="H84" i="22"/>
  <c r="AA22" i="22" s="1"/>
  <c r="G84" i="22"/>
  <c r="Z22" i="22" s="1"/>
  <c r="F84" i="22"/>
  <c r="H81" i="22"/>
  <c r="AA20" i="22" s="1"/>
  <c r="G81" i="22"/>
  <c r="Z20" i="22" s="1"/>
  <c r="F81" i="22"/>
  <c r="H80" i="22"/>
  <c r="AA19" i="22" s="1"/>
  <c r="G80" i="22"/>
  <c r="Z19" i="22" s="1"/>
  <c r="F80" i="22"/>
  <c r="H79" i="22"/>
  <c r="AA18" i="22" s="1"/>
  <c r="G79" i="22"/>
  <c r="Z18" i="22" s="1"/>
  <c r="F79" i="22"/>
  <c r="H78" i="22"/>
  <c r="AA17" i="22" s="1"/>
  <c r="G78" i="22"/>
  <c r="Z17" i="22" s="1"/>
  <c r="F78" i="22"/>
  <c r="H77" i="22"/>
  <c r="AA16" i="22" s="1"/>
  <c r="G77" i="22"/>
  <c r="Z16" i="22" s="1"/>
  <c r="F77" i="22"/>
  <c r="H76" i="22"/>
  <c r="AA15" i="22" s="1"/>
  <c r="G76" i="22"/>
  <c r="Z15" i="22" s="1"/>
  <c r="F76" i="22"/>
  <c r="H75" i="22"/>
  <c r="AA14" i="22" s="1"/>
  <c r="G75" i="22"/>
  <c r="Z14" i="22" s="1"/>
  <c r="F75" i="22"/>
  <c r="H74" i="22"/>
  <c r="AA13" i="22" s="1"/>
  <c r="G74" i="22"/>
  <c r="Z13" i="22" s="1"/>
  <c r="F74" i="22"/>
  <c r="H73" i="22"/>
  <c r="AA12" i="22" s="1"/>
  <c r="G73" i="22"/>
  <c r="Z12" i="22" s="1"/>
  <c r="F73" i="22"/>
  <c r="H70" i="22"/>
  <c r="AA9" i="22" s="1"/>
  <c r="G70" i="22"/>
  <c r="Z9" i="22" s="1"/>
  <c r="F70" i="22"/>
  <c r="H69" i="22"/>
  <c r="AA8" i="22" s="1"/>
  <c r="G69" i="22"/>
  <c r="Z8" i="22" s="1"/>
  <c r="F69" i="22"/>
  <c r="H68" i="22"/>
  <c r="AA7" i="22" s="1"/>
  <c r="G68" i="22"/>
  <c r="Z7" i="22" s="1"/>
  <c r="F68" i="22"/>
  <c r="H67" i="22"/>
  <c r="AA6" i="22" s="1"/>
  <c r="G67" i="22"/>
  <c r="Z6" i="22" s="1"/>
  <c r="F67" i="22"/>
  <c r="H66" i="22"/>
  <c r="AA5" i="22" s="1"/>
  <c r="G66" i="22"/>
  <c r="Z5" i="22" s="1"/>
  <c r="F66" i="22"/>
  <c r="H65" i="22"/>
  <c r="AA4" i="22" s="1"/>
  <c r="G65" i="22"/>
  <c r="Z4" i="22" s="1"/>
  <c r="F65" i="22"/>
  <c r="Z26" i="22"/>
  <c r="H172" i="22"/>
  <c r="AA51" i="22" s="1"/>
  <c r="G172" i="22"/>
  <c r="Z51" i="22" s="1"/>
  <c r="F172" i="22"/>
  <c r="H171" i="22"/>
  <c r="AA50" i="22" s="1"/>
  <c r="G171" i="22"/>
  <c r="Z50" i="22" s="1"/>
  <c r="F171" i="22"/>
  <c r="H170" i="22"/>
  <c r="AA49" i="22" s="1"/>
  <c r="G170" i="22"/>
  <c r="Z49" i="22" s="1"/>
  <c r="F170" i="22"/>
  <c r="G169" i="22"/>
  <c r="Z48" i="22" s="1"/>
  <c r="F169" i="22"/>
  <c r="H166" i="22"/>
  <c r="AA45" i="22" s="1"/>
  <c r="G166" i="22"/>
  <c r="Z45" i="22" s="1"/>
  <c r="F166" i="22"/>
  <c r="H165" i="22"/>
  <c r="AA44" i="22" s="1"/>
  <c r="G165" i="22"/>
  <c r="Z44" i="22" s="1"/>
  <c r="F165" i="22"/>
  <c r="H164" i="22"/>
  <c r="AA43" i="22" s="1"/>
  <c r="G164" i="22"/>
  <c r="Z43" i="22" s="1"/>
  <c r="F164" i="22"/>
  <c r="H163" i="22"/>
  <c r="AA42" i="22" s="1"/>
  <c r="G163" i="22"/>
  <c r="Z42" i="22" s="1"/>
  <c r="F163" i="22"/>
  <c r="H162" i="22"/>
  <c r="AA41" i="22" s="1"/>
  <c r="G162" i="22"/>
  <c r="Z41" i="22" s="1"/>
  <c r="F162" i="22"/>
  <c r="H161" i="22"/>
  <c r="AA40" i="22" s="1"/>
  <c r="G161" i="22"/>
  <c r="Z40" i="22" s="1"/>
  <c r="F161" i="22"/>
  <c r="H160" i="22"/>
  <c r="AA39" i="22" s="1"/>
  <c r="G160" i="22"/>
  <c r="Z39" i="22" s="1"/>
  <c r="F160" i="22"/>
  <c r="H159" i="22"/>
  <c r="AA38" i="22" s="1"/>
  <c r="G159" i="22"/>
  <c r="Z38" i="22" s="1"/>
  <c r="F159" i="22"/>
  <c r="H158" i="22"/>
  <c r="AA37" i="22" s="1"/>
  <c r="G158" i="22"/>
  <c r="Z37" i="22" s="1"/>
  <c r="F158" i="22"/>
  <c r="H155" i="22"/>
  <c r="AA34" i="22" s="1"/>
  <c r="G155" i="22"/>
  <c r="Z34" i="22" s="1"/>
  <c r="F155" i="22"/>
  <c r="H154" i="22"/>
  <c r="AA33" i="22" s="1"/>
  <c r="G154" i="22"/>
  <c r="Z33" i="22" s="1"/>
  <c r="F154" i="22"/>
  <c r="H153" i="22"/>
  <c r="AA32" i="22" s="1"/>
  <c r="G153" i="22"/>
  <c r="Z32" i="22" s="1"/>
  <c r="F153" i="22"/>
  <c r="H152" i="22"/>
  <c r="AA31" i="22" s="1"/>
  <c r="G152" i="22"/>
  <c r="Z31" i="22" s="1"/>
  <c r="F152" i="22"/>
  <c r="H151" i="22"/>
  <c r="AA30" i="22" s="1"/>
  <c r="G151" i="22"/>
  <c r="Z30" i="22" s="1"/>
  <c r="F151" i="22"/>
  <c r="H150" i="22"/>
  <c r="AA29" i="22" s="1"/>
  <c r="G150" i="22"/>
  <c r="Z29" i="22" s="1"/>
  <c r="F150" i="22"/>
  <c r="H149" i="22"/>
  <c r="AA28" i="22" s="1"/>
  <c r="G149" i="22"/>
  <c r="Z28" i="22" s="1"/>
  <c r="F149" i="22"/>
  <c r="G23" i="9"/>
  <c r="G24" i="9"/>
  <c r="G26" i="9"/>
  <c r="B119" i="22" l="1"/>
  <c r="B59" i="22"/>
  <c r="S7" i="28"/>
  <c r="S7" i="27"/>
  <c r="S7" i="25"/>
  <c r="S7" i="26"/>
  <c r="S7" i="24"/>
  <c r="S7" i="9" l="1"/>
  <c r="B223" i="29"/>
  <c r="B508" i="29"/>
  <c r="D723" i="29" l="1"/>
  <c r="D719" i="29"/>
  <c r="D715" i="29"/>
  <c r="D710" i="29"/>
  <c r="Q706" i="29"/>
  <c r="Q707" i="29"/>
  <c r="Q708" i="29"/>
  <c r="Q705" i="29"/>
  <c r="D706" i="29"/>
  <c r="D707" i="29"/>
  <c r="D708" i="29"/>
  <c r="D705" i="29"/>
  <c r="C706" i="29"/>
  <c r="C707" i="29"/>
  <c r="C708" i="29"/>
  <c r="C705" i="29"/>
  <c r="B706" i="29"/>
  <c r="B707" i="29"/>
  <c r="B708" i="29"/>
  <c r="B705" i="29"/>
  <c r="D702" i="29"/>
  <c r="Q693" i="29"/>
  <c r="Q694" i="29"/>
  <c r="Q695" i="29"/>
  <c r="Q696" i="29"/>
  <c r="Q697" i="29"/>
  <c r="Q698" i="29"/>
  <c r="Q699" i="29"/>
  <c r="Q700" i="29"/>
  <c r="Q692" i="29"/>
  <c r="D693" i="29"/>
  <c r="D694" i="29"/>
  <c r="D695" i="29"/>
  <c r="D696" i="29"/>
  <c r="D697" i="29"/>
  <c r="D698" i="29"/>
  <c r="D699" i="29"/>
  <c r="D700" i="29"/>
  <c r="D692" i="29"/>
  <c r="C693" i="29"/>
  <c r="C694" i="29"/>
  <c r="C695" i="29"/>
  <c r="C696" i="29"/>
  <c r="C697" i="29"/>
  <c r="C698" i="29"/>
  <c r="C699" i="29"/>
  <c r="C700" i="29"/>
  <c r="C692" i="29"/>
  <c r="B693" i="29"/>
  <c r="B694" i="29"/>
  <c r="B695" i="29"/>
  <c r="B696" i="29"/>
  <c r="B697" i="29"/>
  <c r="B698" i="29"/>
  <c r="B699" i="29"/>
  <c r="B700" i="29"/>
  <c r="B692" i="29"/>
  <c r="Q682" i="29"/>
  <c r="Q683" i="29"/>
  <c r="Q684" i="29"/>
  <c r="Q685" i="29"/>
  <c r="Q686" i="29"/>
  <c r="Q687" i="29"/>
  <c r="Q681" i="29"/>
  <c r="D689" i="29"/>
  <c r="I690" i="29"/>
  <c r="H682" i="29"/>
  <c r="H683" i="29"/>
  <c r="H684" i="29"/>
  <c r="H685" i="29"/>
  <c r="H686" i="29"/>
  <c r="H687" i="29"/>
  <c r="H692" i="29"/>
  <c r="H693" i="29"/>
  <c r="H694" i="29"/>
  <c r="H695" i="29"/>
  <c r="H696" i="29"/>
  <c r="H697" i="29"/>
  <c r="H698" i="29"/>
  <c r="H699" i="29"/>
  <c r="H700" i="29"/>
  <c r="H705" i="29"/>
  <c r="H706" i="29"/>
  <c r="H707" i="29"/>
  <c r="H708" i="29"/>
  <c r="H681" i="29"/>
  <c r="G682" i="29"/>
  <c r="G683" i="29"/>
  <c r="G684" i="29"/>
  <c r="G685" i="29"/>
  <c r="G686" i="29"/>
  <c r="G687" i="29"/>
  <c r="G692" i="29"/>
  <c r="G693" i="29"/>
  <c r="G694" i="29"/>
  <c r="G695" i="29"/>
  <c r="G696" i="29"/>
  <c r="G697" i="29"/>
  <c r="G698" i="29"/>
  <c r="G699" i="29"/>
  <c r="G700" i="29"/>
  <c r="G705" i="29"/>
  <c r="G706" i="29"/>
  <c r="G707" i="29"/>
  <c r="G708" i="29"/>
  <c r="G681" i="29"/>
  <c r="F682" i="29"/>
  <c r="F683" i="29"/>
  <c r="F684" i="29"/>
  <c r="F685" i="29"/>
  <c r="F686" i="29"/>
  <c r="F687" i="29"/>
  <c r="F692" i="29"/>
  <c r="F693" i="29"/>
  <c r="F694" i="29"/>
  <c r="F695" i="29"/>
  <c r="F696" i="29"/>
  <c r="F697" i="29"/>
  <c r="F698" i="29"/>
  <c r="F699" i="29"/>
  <c r="F700" i="29"/>
  <c r="F705" i="29"/>
  <c r="F706" i="29"/>
  <c r="F707" i="29"/>
  <c r="F708" i="29"/>
  <c r="F681" i="29"/>
  <c r="E682" i="29"/>
  <c r="E683" i="29"/>
  <c r="E684" i="29"/>
  <c r="E685" i="29"/>
  <c r="E686" i="29"/>
  <c r="E687" i="29"/>
  <c r="E692" i="29"/>
  <c r="E693" i="29"/>
  <c r="E694" i="29"/>
  <c r="E695" i="29"/>
  <c r="E696" i="29"/>
  <c r="E697" i="29"/>
  <c r="E698" i="29"/>
  <c r="E699" i="29"/>
  <c r="E700" i="29"/>
  <c r="E705" i="29"/>
  <c r="E706" i="29"/>
  <c r="E707" i="29"/>
  <c r="E708" i="29"/>
  <c r="E681" i="29"/>
  <c r="D682" i="29"/>
  <c r="D683" i="29"/>
  <c r="D684" i="29"/>
  <c r="D685" i="29"/>
  <c r="D686" i="29"/>
  <c r="D687" i="29"/>
  <c r="D681" i="29"/>
  <c r="C682" i="29"/>
  <c r="C683" i="29"/>
  <c r="C684" i="29"/>
  <c r="C685" i="29"/>
  <c r="C686" i="29"/>
  <c r="C687" i="29"/>
  <c r="C681" i="29"/>
  <c r="B682" i="29"/>
  <c r="B683" i="29"/>
  <c r="B684" i="29"/>
  <c r="B685" i="29"/>
  <c r="B686" i="29"/>
  <c r="B687" i="29"/>
  <c r="B681" i="29"/>
  <c r="O702" i="29"/>
  <c r="M352" i="29"/>
  <c r="M354" i="29" s="1"/>
  <c r="D386" i="29"/>
  <c r="D382" i="29"/>
  <c r="D378" i="29"/>
  <c r="Q370" i="29"/>
  <c r="Q371" i="29"/>
  <c r="Q369" i="29"/>
  <c r="D373" i="29"/>
  <c r="D371" i="29"/>
  <c r="D370" i="29"/>
  <c r="D369" i="29"/>
  <c r="C370" i="29"/>
  <c r="C371" i="29"/>
  <c r="C369" i="29"/>
  <c r="B370" i="29"/>
  <c r="B371" i="29"/>
  <c r="B369" i="29"/>
  <c r="Q357" i="29"/>
  <c r="Q358" i="29"/>
  <c r="Q359" i="29"/>
  <c r="Q360" i="29"/>
  <c r="Q361" i="29"/>
  <c r="Q362" i="29"/>
  <c r="Q363" i="29"/>
  <c r="Q364" i="29"/>
  <c r="Q356" i="29"/>
  <c r="L365" i="29"/>
  <c r="L367" i="29" s="1"/>
  <c r="D366" i="29"/>
  <c r="D357" i="29"/>
  <c r="D358" i="29"/>
  <c r="D359" i="29"/>
  <c r="D360" i="29"/>
  <c r="D361" i="29"/>
  <c r="D362" i="29"/>
  <c r="D363" i="29"/>
  <c r="D364" i="29"/>
  <c r="D356" i="29"/>
  <c r="C357" i="29"/>
  <c r="C358" i="29"/>
  <c r="C359" i="29"/>
  <c r="C360" i="29"/>
  <c r="C361" i="29"/>
  <c r="C362" i="29"/>
  <c r="C363" i="29"/>
  <c r="C364" i="29"/>
  <c r="C356" i="29"/>
  <c r="B357" i="29"/>
  <c r="B358" i="29"/>
  <c r="B359" i="29"/>
  <c r="B360" i="29"/>
  <c r="B361" i="29"/>
  <c r="B362" i="29"/>
  <c r="B363" i="29"/>
  <c r="B364" i="29"/>
  <c r="B356" i="29"/>
  <c r="Q347" i="29"/>
  <c r="Q348" i="29"/>
  <c r="Q349" i="29"/>
  <c r="Q350" i="29"/>
  <c r="Q351" i="29"/>
  <c r="Q346" i="29"/>
  <c r="H347" i="29"/>
  <c r="H348" i="29"/>
  <c r="H349" i="29"/>
  <c r="H350" i="29"/>
  <c r="H351" i="29"/>
  <c r="H356" i="29"/>
  <c r="H357" i="29"/>
  <c r="H358" i="29"/>
  <c r="H359" i="29"/>
  <c r="H360" i="29"/>
  <c r="H361" i="29"/>
  <c r="H362" i="29"/>
  <c r="H363" i="29"/>
  <c r="H364" i="29"/>
  <c r="H369" i="29"/>
  <c r="H370" i="29"/>
  <c r="H371" i="29"/>
  <c r="H346" i="29"/>
  <c r="G347" i="29"/>
  <c r="G348" i="29"/>
  <c r="G349" i="29"/>
  <c r="G350" i="29"/>
  <c r="G351" i="29"/>
  <c r="G356" i="29"/>
  <c r="G357" i="29"/>
  <c r="G358" i="29"/>
  <c r="G359" i="29"/>
  <c r="G360" i="29"/>
  <c r="G361" i="29"/>
  <c r="G362" i="29"/>
  <c r="G363" i="29"/>
  <c r="G364" i="29"/>
  <c r="G369" i="29"/>
  <c r="G370" i="29"/>
  <c r="G371" i="29"/>
  <c r="G346" i="29"/>
  <c r="F347" i="29"/>
  <c r="F348" i="29"/>
  <c r="F349" i="29"/>
  <c r="F350" i="29"/>
  <c r="F351" i="29"/>
  <c r="F356" i="29"/>
  <c r="F357" i="29"/>
  <c r="F358" i="29"/>
  <c r="F359" i="29"/>
  <c r="F360" i="29"/>
  <c r="F361" i="29"/>
  <c r="F362" i="29"/>
  <c r="F363" i="29"/>
  <c r="F364" i="29"/>
  <c r="F369" i="29"/>
  <c r="F370" i="29"/>
  <c r="F371" i="29"/>
  <c r="F346" i="29"/>
  <c r="E347" i="29"/>
  <c r="E348" i="29"/>
  <c r="E349" i="29"/>
  <c r="E350" i="29"/>
  <c r="E351" i="29"/>
  <c r="E356" i="29"/>
  <c r="E357" i="29"/>
  <c r="E358" i="29"/>
  <c r="E359" i="29"/>
  <c r="E360" i="29"/>
  <c r="E361" i="29"/>
  <c r="E362" i="29"/>
  <c r="E363" i="29"/>
  <c r="E364" i="29"/>
  <c r="E369" i="29"/>
  <c r="E370" i="29"/>
  <c r="E371" i="29"/>
  <c r="E346" i="29"/>
  <c r="D347" i="29"/>
  <c r="D348" i="29"/>
  <c r="D349" i="29"/>
  <c r="D350" i="29"/>
  <c r="D351" i="29"/>
  <c r="D346" i="29"/>
  <c r="C347" i="29"/>
  <c r="C348" i="29"/>
  <c r="C349" i="29"/>
  <c r="C350" i="29"/>
  <c r="C351" i="29"/>
  <c r="C346" i="29"/>
  <c r="B347" i="29"/>
  <c r="B348" i="29"/>
  <c r="B349" i="29"/>
  <c r="B350" i="29"/>
  <c r="B351" i="29"/>
  <c r="B346" i="29"/>
  <c r="B647" i="14"/>
  <c r="B638" i="14"/>
  <c r="D353" i="29"/>
  <c r="J675" i="29"/>
  <c r="B675" i="29"/>
  <c r="C674" i="29"/>
  <c r="B673" i="29"/>
  <c r="C672" i="29"/>
  <c r="D671" i="29"/>
  <c r="B339" i="29"/>
  <c r="C338" i="29"/>
  <c r="B337" i="29"/>
  <c r="C336" i="29"/>
  <c r="D335" i="29"/>
  <c r="O366" i="29" l="1"/>
  <c r="AI671" i="7"/>
  <c r="AH671" i="7"/>
  <c r="AM670" i="7"/>
  <c r="AL670" i="7"/>
  <c r="AE670" i="7"/>
  <c r="AO670" i="7" s="1"/>
  <c r="AD670" i="7"/>
  <c r="AN670" i="7" s="1"/>
  <c r="AG669" i="7"/>
  <c r="AK669" i="7" s="1"/>
  <c r="AF669" i="7"/>
  <c r="AJ669" i="7" s="1"/>
  <c r="AO668" i="7"/>
  <c r="AN668" i="7"/>
  <c r="AM668" i="7"/>
  <c r="AL668" i="7"/>
  <c r="AK668" i="7"/>
  <c r="AJ668" i="7"/>
  <c r="AI667" i="7"/>
  <c r="AH667" i="7"/>
  <c r="AE667" i="7"/>
  <c r="AD667" i="7"/>
  <c r="AO666" i="7"/>
  <c r="AN666" i="7"/>
  <c r="AM666" i="7"/>
  <c r="AL666" i="7"/>
  <c r="AK666" i="7"/>
  <c r="AJ666" i="7"/>
  <c r="AG665" i="7"/>
  <c r="AO665" i="7" s="1"/>
  <c r="AF665" i="7"/>
  <c r="AN665" i="7" s="1"/>
  <c r="D665" i="7"/>
  <c r="AG664" i="7"/>
  <c r="AF664" i="7"/>
  <c r="AO663" i="7"/>
  <c r="AN663" i="7"/>
  <c r="AM663" i="7"/>
  <c r="AL663" i="7"/>
  <c r="AK663" i="7"/>
  <c r="AJ663" i="7"/>
  <c r="AO662" i="7"/>
  <c r="AN662" i="7"/>
  <c r="AM662" i="7"/>
  <c r="AL662" i="7"/>
  <c r="AK662" i="7"/>
  <c r="AJ662" i="7"/>
  <c r="AI661" i="7"/>
  <c r="AM661" i="7" s="1"/>
  <c r="AH661" i="7"/>
  <c r="AL661" i="7" s="1"/>
  <c r="AE661" i="7"/>
  <c r="AD661" i="7"/>
  <c r="AD664" i="7" s="1"/>
  <c r="S661" i="7"/>
  <c r="Y661" i="7" s="1"/>
  <c r="R661" i="7"/>
  <c r="X661" i="7" s="1"/>
  <c r="P661" i="7"/>
  <c r="AG660" i="7"/>
  <c r="AF660" i="7"/>
  <c r="W660" i="7"/>
  <c r="V660" i="7"/>
  <c r="U660" i="7"/>
  <c r="Y660" i="7" s="1"/>
  <c r="T660" i="7"/>
  <c r="X660" i="7" s="1"/>
  <c r="AO659" i="7"/>
  <c r="AN659" i="7"/>
  <c r="AL659" i="7"/>
  <c r="AK659" i="7"/>
  <c r="AJ659" i="7"/>
  <c r="Y659" i="7"/>
  <c r="X659" i="7"/>
  <c r="Q659" i="7"/>
  <c r="AA659" i="7" s="1"/>
  <c r="P659" i="7"/>
  <c r="V659" i="7" s="1"/>
  <c r="AO658" i="7"/>
  <c r="AN658" i="7"/>
  <c r="AM658" i="7"/>
  <c r="AL658" i="7"/>
  <c r="AK658" i="7"/>
  <c r="AJ658" i="7"/>
  <c r="S658" i="7"/>
  <c r="AA658" i="7" s="1"/>
  <c r="R658" i="7"/>
  <c r="Z658" i="7" s="1"/>
  <c r="AO657" i="7"/>
  <c r="AN657" i="7"/>
  <c r="AM657" i="7"/>
  <c r="AL657" i="7"/>
  <c r="AK657" i="7"/>
  <c r="AJ657" i="7"/>
  <c r="Y657" i="7"/>
  <c r="R657" i="7"/>
  <c r="X657" i="7" s="1"/>
  <c r="Q657" i="7"/>
  <c r="AA657" i="7" s="1"/>
  <c r="P657" i="7"/>
  <c r="D657" i="7"/>
  <c r="AI656" i="7"/>
  <c r="AI660" i="7" s="1"/>
  <c r="AH656" i="7"/>
  <c r="AH660" i="7" s="1"/>
  <c r="T633" i="7" s="1"/>
  <c r="AE656" i="7"/>
  <c r="AD656" i="7"/>
  <c r="AO655" i="7"/>
  <c r="AN655" i="7"/>
  <c r="AM655" i="7"/>
  <c r="AL655" i="7"/>
  <c r="AK655" i="7"/>
  <c r="AJ655" i="7"/>
  <c r="U655" i="7"/>
  <c r="T655" i="7"/>
  <c r="P40" i="24"/>
  <c r="R655" i="7"/>
  <c r="P655" i="7"/>
  <c r="AO654" i="7"/>
  <c r="AN654" i="7"/>
  <c r="AM654" i="7"/>
  <c r="AL654" i="7"/>
  <c r="AK654" i="7"/>
  <c r="AJ654" i="7"/>
  <c r="AA654" i="7"/>
  <c r="P39" i="28" s="1"/>
  <c r="Y654" i="7"/>
  <c r="P39" i="27" s="1"/>
  <c r="R654" i="7"/>
  <c r="X654" i="7" s="1"/>
  <c r="W654" i="7"/>
  <c r="P39" i="25" s="1"/>
  <c r="P654" i="7"/>
  <c r="S653" i="7"/>
  <c r="R653" i="7"/>
  <c r="X653" i="7" s="1"/>
  <c r="AI652" i="7"/>
  <c r="U631" i="7" s="1"/>
  <c r="P16" i="26" s="1"/>
  <c r="AH652" i="7"/>
  <c r="T631" i="7" s="1"/>
  <c r="AA652" i="7"/>
  <c r="P37" i="28" s="1"/>
  <c r="Z652" i="7"/>
  <c r="Y652" i="7"/>
  <c r="P37" i="27" s="1"/>
  <c r="X652" i="7"/>
  <c r="W652" i="7"/>
  <c r="P37" i="25" s="1"/>
  <c r="V652" i="7"/>
  <c r="AM651" i="7"/>
  <c r="AL651" i="7"/>
  <c r="AE651" i="7"/>
  <c r="AE652" i="7" s="1"/>
  <c r="AN651" i="7"/>
  <c r="S651" i="7"/>
  <c r="R651" i="7"/>
  <c r="V651" i="7" s="1"/>
  <c r="AO650" i="7"/>
  <c r="AN650" i="7"/>
  <c r="AM650" i="7"/>
  <c r="AL650" i="7"/>
  <c r="AK650" i="7"/>
  <c r="AJ650" i="7"/>
  <c r="AA650" i="7"/>
  <c r="P35" i="28" s="1"/>
  <c r="Z650" i="7"/>
  <c r="Y650" i="7"/>
  <c r="P35" i="27" s="1"/>
  <c r="X650" i="7"/>
  <c r="W650" i="7"/>
  <c r="P35" i="25" s="1"/>
  <c r="V650" i="7"/>
  <c r="AO649" i="7"/>
  <c r="AN649" i="7"/>
  <c r="AM649" i="7"/>
  <c r="AL649" i="7"/>
  <c r="AK649" i="7"/>
  <c r="AJ649" i="7"/>
  <c r="AA649" i="7"/>
  <c r="P34" i="28" s="1"/>
  <c r="Z649" i="7"/>
  <c r="Y649" i="7"/>
  <c r="P34" i="27" s="1"/>
  <c r="X649" i="7"/>
  <c r="W649" i="7"/>
  <c r="P34" i="25" s="1"/>
  <c r="V649" i="7"/>
  <c r="AO648" i="7"/>
  <c r="AN648" i="7"/>
  <c r="AM648" i="7"/>
  <c r="AL648" i="7"/>
  <c r="AK648" i="7"/>
  <c r="AJ648" i="7"/>
  <c r="AA648" i="7"/>
  <c r="P33" i="28" s="1"/>
  <c r="Y648" i="7"/>
  <c r="P33" i="27" s="1"/>
  <c r="T648" i="7"/>
  <c r="R648" i="7"/>
  <c r="V648" i="7" s="1"/>
  <c r="W648" i="7"/>
  <c r="P33" i="25" s="1"/>
  <c r="AG652" i="7"/>
  <c r="AF647" i="7"/>
  <c r="AL647" i="7" s="1"/>
  <c r="P32" i="9"/>
  <c r="AO646" i="7"/>
  <c r="AN646" i="7"/>
  <c r="U646" i="7"/>
  <c r="P31" i="26" s="1"/>
  <c r="T646" i="7"/>
  <c r="R646" i="7"/>
  <c r="Q646" i="7"/>
  <c r="W646" i="7" s="1"/>
  <c r="P31" i="25" s="1"/>
  <c r="P646" i="7"/>
  <c r="AI645" i="7"/>
  <c r="AI653" i="7" s="1"/>
  <c r="U632" i="7" s="1"/>
  <c r="P17" i="26" s="1"/>
  <c r="AH645" i="7"/>
  <c r="U645" i="7"/>
  <c r="P30" i="26" s="1"/>
  <c r="T645" i="7"/>
  <c r="R645" i="7"/>
  <c r="P645" i="7"/>
  <c r="AO644" i="7"/>
  <c r="AN644" i="7"/>
  <c r="AM644" i="7"/>
  <c r="AL644" i="7"/>
  <c r="AK644" i="7"/>
  <c r="AJ644" i="7"/>
  <c r="Y644" i="7"/>
  <c r="P29" i="27" s="1"/>
  <c r="X644" i="7"/>
  <c r="Q644" i="7"/>
  <c r="P29" i="9" s="1"/>
  <c r="P644" i="7"/>
  <c r="Z644" i="7" s="1"/>
  <c r="AO643" i="7"/>
  <c r="AN643" i="7"/>
  <c r="AM643" i="7"/>
  <c r="AL643" i="7"/>
  <c r="AK643" i="7"/>
  <c r="AJ643" i="7"/>
  <c r="Y643" i="7"/>
  <c r="P28" i="27" s="1"/>
  <c r="X643" i="7"/>
  <c r="Q643" i="7"/>
  <c r="P643" i="7"/>
  <c r="Z643" i="7" s="1"/>
  <c r="AO642" i="7"/>
  <c r="AN642" i="7"/>
  <c r="AM642" i="7"/>
  <c r="AL642" i="7"/>
  <c r="AK642" i="7"/>
  <c r="AJ642" i="7"/>
  <c r="S642" i="7"/>
  <c r="AA642" i="7" s="1"/>
  <c r="P27" i="28" s="1"/>
  <c r="R642" i="7"/>
  <c r="V642" i="7" s="1"/>
  <c r="AO641" i="7"/>
  <c r="AN641" i="7"/>
  <c r="AM641" i="7"/>
  <c r="AL641" i="7"/>
  <c r="AK641" i="7"/>
  <c r="AJ641" i="7"/>
  <c r="U641" i="7"/>
  <c r="P26" i="26" s="1"/>
  <c r="T641" i="7"/>
  <c r="S641" i="7"/>
  <c r="R641" i="7"/>
  <c r="V641" i="7" s="1"/>
  <c r="AO640" i="7"/>
  <c r="AK640" i="7"/>
  <c r="AM640" i="7"/>
  <c r="AF640" i="7"/>
  <c r="AL640" i="7" s="1"/>
  <c r="AD640" i="7"/>
  <c r="U640" i="7"/>
  <c r="T640" i="7"/>
  <c r="Q640" i="7"/>
  <c r="P640" i="7"/>
  <c r="AM639" i="7"/>
  <c r="AF639" i="7"/>
  <c r="AO639" i="7"/>
  <c r="AD639" i="7"/>
  <c r="S639" i="7"/>
  <c r="W639" i="7" s="1"/>
  <c r="P24" i="25" s="1"/>
  <c r="R639" i="7"/>
  <c r="Z639" i="7" s="1"/>
  <c r="AM638" i="7"/>
  <c r="AF638" i="7"/>
  <c r="AL638" i="7" s="1"/>
  <c r="AE638" i="7"/>
  <c r="AK638" i="7" s="1"/>
  <c r="AD638" i="7"/>
  <c r="Y638" i="7"/>
  <c r="P23" i="27" s="1"/>
  <c r="X638" i="7"/>
  <c r="Q638" i="7"/>
  <c r="P638" i="7"/>
  <c r="V638" i="7" s="1"/>
  <c r="AM637" i="7"/>
  <c r="AL637" i="7"/>
  <c r="AE637" i="7"/>
  <c r="AO637" i="7" s="1"/>
  <c r="AD637" i="7"/>
  <c r="AN637" i="7" s="1"/>
  <c r="U637" i="7"/>
  <c r="P22" i="26" s="1"/>
  <c r="T637" i="7"/>
  <c r="AO636" i="7"/>
  <c r="AN636" i="7"/>
  <c r="AM636" i="7"/>
  <c r="AL636" i="7"/>
  <c r="AK636" i="7"/>
  <c r="AJ636" i="7"/>
  <c r="U636" i="7"/>
  <c r="P21" i="26" s="1"/>
  <c r="T636" i="7"/>
  <c r="Q636" i="7"/>
  <c r="P21" i="9" s="1"/>
  <c r="D636" i="7"/>
  <c r="AO635" i="7"/>
  <c r="AN635" i="7"/>
  <c r="AM635" i="7"/>
  <c r="AL635" i="7"/>
  <c r="AK635" i="7"/>
  <c r="AJ635" i="7"/>
  <c r="W635" i="7"/>
  <c r="P20" i="25" s="1"/>
  <c r="V635" i="7"/>
  <c r="U635" i="7"/>
  <c r="T635" i="7"/>
  <c r="X635" i="7" s="1"/>
  <c r="AO634" i="7"/>
  <c r="AN634" i="7"/>
  <c r="AM634" i="7"/>
  <c r="AL634" i="7"/>
  <c r="AK634" i="7"/>
  <c r="AJ634" i="7"/>
  <c r="S634" i="7"/>
  <c r="P19" i="24" s="1"/>
  <c r="AO633" i="7"/>
  <c r="AF633" i="7"/>
  <c r="AN633" i="7" s="1"/>
  <c r="S633" i="7"/>
  <c r="P18" i="24" s="1"/>
  <c r="R633" i="7"/>
  <c r="AO632" i="7"/>
  <c r="AN632" i="7"/>
  <c r="AM632" i="7"/>
  <c r="AL632" i="7"/>
  <c r="AK632" i="7"/>
  <c r="AJ632" i="7"/>
  <c r="AO631" i="7"/>
  <c r="AN631" i="7"/>
  <c r="AM631" i="7"/>
  <c r="AL631" i="7"/>
  <c r="AK631" i="7"/>
  <c r="AJ631" i="7"/>
  <c r="AI630" i="7"/>
  <c r="U627" i="7" s="1"/>
  <c r="AH630" i="7"/>
  <c r="T627" i="7" s="1"/>
  <c r="AG630" i="7"/>
  <c r="AF630" i="7"/>
  <c r="R627" i="7" s="1"/>
  <c r="T630" i="7"/>
  <c r="AO629" i="7"/>
  <c r="AN629" i="7"/>
  <c r="AM629" i="7"/>
  <c r="AL629" i="7"/>
  <c r="AK629" i="7"/>
  <c r="AJ629" i="7"/>
  <c r="AA629" i="7"/>
  <c r="P14" i="28" s="1"/>
  <c r="R629" i="7"/>
  <c r="X629" i="7" s="1"/>
  <c r="AO628" i="7"/>
  <c r="AN628" i="7"/>
  <c r="AM628" i="7"/>
  <c r="AL628" i="7"/>
  <c r="AK628" i="7"/>
  <c r="AJ628" i="7"/>
  <c r="S628" i="7"/>
  <c r="P13" i="24" s="1"/>
  <c r="R628" i="7"/>
  <c r="Z628" i="7" s="1"/>
  <c r="AO627" i="7"/>
  <c r="AN627" i="7"/>
  <c r="AM627" i="7"/>
  <c r="AL627" i="7"/>
  <c r="AK627" i="7"/>
  <c r="AJ627" i="7"/>
  <c r="S627" i="7"/>
  <c r="P12" i="24" s="1"/>
  <c r="AO626" i="7"/>
  <c r="AN626" i="7"/>
  <c r="AM626" i="7"/>
  <c r="AL626" i="7"/>
  <c r="AK626" i="7"/>
  <c r="AJ626" i="7"/>
  <c r="S626" i="7"/>
  <c r="R626" i="7"/>
  <c r="Z626" i="7" s="1"/>
  <c r="AO625" i="7"/>
  <c r="AN625" i="7"/>
  <c r="AM625" i="7"/>
  <c r="AL625" i="7"/>
  <c r="AK625" i="7"/>
  <c r="AJ625" i="7"/>
  <c r="U625" i="7"/>
  <c r="P10" i="26" s="1"/>
  <c r="T625" i="7"/>
  <c r="S625" i="7"/>
  <c r="P10" i="24" s="1"/>
  <c r="R625" i="7"/>
  <c r="P625" i="7"/>
  <c r="AM624" i="7"/>
  <c r="AL624" i="7"/>
  <c r="AE624" i="7"/>
  <c r="AO624" i="7" s="1"/>
  <c r="AD624" i="7"/>
  <c r="AN624" i="7" s="1"/>
  <c r="S624" i="7"/>
  <c r="P9" i="24" s="1"/>
  <c r="R624" i="7"/>
  <c r="X624" i="7" s="1"/>
  <c r="P624" i="7"/>
  <c r="AO623" i="7"/>
  <c r="AN623" i="7"/>
  <c r="AM623" i="7"/>
  <c r="AL623" i="7"/>
  <c r="AK623" i="7"/>
  <c r="AJ623" i="7"/>
  <c r="AO622" i="7"/>
  <c r="AN622" i="7"/>
  <c r="AM622" i="7"/>
  <c r="AL622" i="7"/>
  <c r="AK622" i="7"/>
  <c r="AJ622" i="7"/>
  <c r="AK619" i="7"/>
  <c r="AI619" i="7"/>
  <c r="AC619" i="7"/>
  <c r="O617" i="7"/>
  <c r="AE341" i="7"/>
  <c r="AD341" i="7"/>
  <c r="AG340" i="7"/>
  <c r="AM340" i="7" s="1"/>
  <c r="AF340" i="7"/>
  <c r="AL340" i="7" s="1"/>
  <c r="AK339" i="7"/>
  <c r="AJ339" i="7"/>
  <c r="AI339" i="7"/>
  <c r="AO339" i="7" s="1"/>
  <c r="AH339" i="7"/>
  <c r="AN339" i="7" s="1"/>
  <c r="AO338" i="7"/>
  <c r="AN338" i="7"/>
  <c r="AM338" i="7"/>
  <c r="AL338" i="7"/>
  <c r="AK338" i="7"/>
  <c r="AJ338" i="7"/>
  <c r="D339" i="7"/>
  <c r="AG337" i="7"/>
  <c r="AF337" i="7"/>
  <c r="AO336" i="7"/>
  <c r="AN336" i="7"/>
  <c r="AM336" i="7"/>
  <c r="AL336" i="7"/>
  <c r="AK336" i="7"/>
  <c r="AJ336" i="7"/>
  <c r="AI335" i="7"/>
  <c r="AI337" i="7" s="1"/>
  <c r="AH335" i="7"/>
  <c r="AH337" i="7" s="1"/>
  <c r="T309" i="7" s="1"/>
  <c r="AE335" i="7"/>
  <c r="AK335" i="7" s="1"/>
  <c r="AD335" i="7"/>
  <c r="AJ335" i="7" s="1"/>
  <c r="S335" i="7"/>
  <c r="AA335" i="7" s="1"/>
  <c r="R335" i="7"/>
  <c r="Z335" i="7" s="1"/>
  <c r="AI334" i="7"/>
  <c r="AH334" i="7"/>
  <c r="AE334" i="7"/>
  <c r="AD334" i="7"/>
  <c r="P307" i="7" s="1"/>
  <c r="AA334" i="7"/>
  <c r="Z334" i="7"/>
  <c r="Y334" i="7"/>
  <c r="X334" i="7"/>
  <c r="W334" i="7"/>
  <c r="V334" i="7"/>
  <c r="AO333" i="7"/>
  <c r="AN333" i="7"/>
  <c r="AM333" i="7"/>
  <c r="AL333" i="7"/>
  <c r="AK333" i="7"/>
  <c r="AJ333" i="7"/>
  <c r="AA333" i="7"/>
  <c r="Z333" i="7"/>
  <c r="Y333" i="7"/>
  <c r="X333" i="7"/>
  <c r="W333" i="7"/>
  <c r="V333" i="7"/>
  <c r="AG332" i="7"/>
  <c r="AO332" i="7" s="1"/>
  <c r="AF332" i="7"/>
  <c r="AN332" i="7" s="1"/>
  <c r="S332" i="7"/>
  <c r="AA332" i="7" s="1"/>
  <c r="R332" i="7"/>
  <c r="Z332" i="7" s="1"/>
  <c r="AO331" i="7"/>
  <c r="AN331" i="7"/>
  <c r="AM331" i="7"/>
  <c r="AL331" i="7"/>
  <c r="AK331" i="7"/>
  <c r="AJ331" i="7"/>
  <c r="U331" i="7"/>
  <c r="T331" i="7"/>
  <c r="S331" i="7"/>
  <c r="R331" i="7"/>
  <c r="Q331" i="7"/>
  <c r="P331" i="7"/>
  <c r="AI330" i="7"/>
  <c r="U306" i="7" s="1"/>
  <c r="J18" i="26" s="1"/>
  <c r="AH330" i="7"/>
  <c r="T306" i="7" s="1"/>
  <c r="AE330" i="7"/>
  <c r="AD330" i="7"/>
  <c r="U330" i="7"/>
  <c r="T330" i="7"/>
  <c r="S330" i="7"/>
  <c r="R330" i="7"/>
  <c r="Q330" i="7"/>
  <c r="P330" i="7"/>
  <c r="AO329" i="7"/>
  <c r="AN329" i="7"/>
  <c r="AM329" i="7"/>
  <c r="AL329" i="7"/>
  <c r="AK329" i="7"/>
  <c r="AJ329" i="7"/>
  <c r="AO328" i="7"/>
  <c r="AN328" i="7"/>
  <c r="AM328" i="7"/>
  <c r="AL328" i="7"/>
  <c r="AK328" i="7"/>
  <c r="AJ328" i="7"/>
  <c r="AA328" i="7"/>
  <c r="J40" i="28" s="1"/>
  <c r="Z328" i="7"/>
  <c r="Y328" i="7"/>
  <c r="J40" i="27" s="1"/>
  <c r="X328" i="7"/>
  <c r="W328" i="7"/>
  <c r="J40" i="25" s="1"/>
  <c r="V328" i="7"/>
  <c r="AO327" i="7"/>
  <c r="AN327" i="7"/>
  <c r="AM327" i="7"/>
  <c r="AL327" i="7"/>
  <c r="AK327" i="7"/>
  <c r="AJ327" i="7"/>
  <c r="J39" i="26"/>
  <c r="S327" i="7"/>
  <c r="R327" i="7"/>
  <c r="Q327" i="7"/>
  <c r="P327" i="7"/>
  <c r="AG326" i="7"/>
  <c r="AG330" i="7" s="1"/>
  <c r="AF326" i="7"/>
  <c r="AN326" i="7" s="1"/>
  <c r="Y326" i="7"/>
  <c r="J38" i="27" s="1"/>
  <c r="X326" i="7"/>
  <c r="Q326" i="7"/>
  <c r="P326" i="7"/>
  <c r="V326" i="7" s="1"/>
  <c r="D326" i="7"/>
  <c r="AO325" i="7"/>
  <c r="AN325" i="7"/>
  <c r="AM325" i="7"/>
  <c r="AL325" i="7"/>
  <c r="AK325" i="7"/>
  <c r="AJ325" i="7"/>
  <c r="Y325" i="7"/>
  <c r="J37" i="27" s="1"/>
  <c r="X325" i="7"/>
  <c r="Q325" i="7"/>
  <c r="P325" i="7"/>
  <c r="Z325" i="7" s="1"/>
  <c r="AE324" i="7"/>
  <c r="AO324" i="7" s="1"/>
  <c r="AD324" i="7"/>
  <c r="AN324" i="7" s="1"/>
  <c r="Y324" i="7"/>
  <c r="J36" i="27" s="1"/>
  <c r="X324" i="7"/>
  <c r="Q324" i="7"/>
  <c r="P324" i="7"/>
  <c r="Z324" i="7" s="1"/>
  <c r="W323" i="7"/>
  <c r="J35" i="25" s="1"/>
  <c r="V323" i="7"/>
  <c r="U323" i="7"/>
  <c r="J35" i="26" s="1"/>
  <c r="T323" i="7"/>
  <c r="X323" i="7" s="1"/>
  <c r="AI322" i="7"/>
  <c r="AH322" i="7"/>
  <c r="T304" i="7" s="1"/>
  <c r="AA322" i="7"/>
  <c r="J34" i="28" s="1"/>
  <c r="Z322" i="7"/>
  <c r="Y322" i="7"/>
  <c r="J34" i="27" s="1"/>
  <c r="X322" i="7"/>
  <c r="W322" i="7"/>
  <c r="J34" i="25" s="1"/>
  <c r="V322" i="7"/>
  <c r="AG322" i="7"/>
  <c r="AF321" i="7"/>
  <c r="AF322" i="7" s="1"/>
  <c r="AE321" i="7"/>
  <c r="AD321" i="7"/>
  <c r="U321" i="7"/>
  <c r="J33" i="26" s="1"/>
  <c r="T321" i="7"/>
  <c r="S321" i="7"/>
  <c r="J33" i="24" s="1"/>
  <c r="R321" i="7"/>
  <c r="Q321" i="7"/>
  <c r="P321" i="7"/>
  <c r="AO320" i="7"/>
  <c r="AN320" i="7"/>
  <c r="AM320" i="7"/>
  <c r="AL320" i="7"/>
  <c r="AK320" i="7"/>
  <c r="AJ320" i="7"/>
  <c r="J32" i="24"/>
  <c r="AO319" i="7"/>
  <c r="AN319" i="7"/>
  <c r="AM319" i="7"/>
  <c r="AL319" i="7"/>
  <c r="AK319" i="7"/>
  <c r="AJ319" i="7"/>
  <c r="U319" i="7"/>
  <c r="J31" i="26" s="1"/>
  <c r="X319" i="7"/>
  <c r="S319" i="7"/>
  <c r="Q319" i="7"/>
  <c r="J31" i="9" s="1"/>
  <c r="P319" i="7"/>
  <c r="AO318" i="7"/>
  <c r="AN318" i="7"/>
  <c r="AM318" i="7"/>
  <c r="AL318" i="7"/>
  <c r="AK318" i="7"/>
  <c r="AJ318" i="7"/>
  <c r="J30" i="26"/>
  <c r="R318" i="7"/>
  <c r="Q318" i="7"/>
  <c r="P318" i="7"/>
  <c r="AO317" i="7"/>
  <c r="AN317" i="7"/>
  <c r="AM317" i="7"/>
  <c r="AL317" i="7"/>
  <c r="AK317" i="7"/>
  <c r="AJ317" i="7"/>
  <c r="U317" i="7"/>
  <c r="J29" i="26" s="1"/>
  <c r="T317" i="7"/>
  <c r="S317" i="7"/>
  <c r="R317" i="7"/>
  <c r="V317" i="7" s="1"/>
  <c r="AO316" i="7"/>
  <c r="AN316" i="7"/>
  <c r="S316" i="7"/>
  <c r="J28" i="24" s="1"/>
  <c r="R316" i="7"/>
  <c r="V316" i="7" s="1"/>
  <c r="Y315" i="7"/>
  <c r="J27" i="27" s="1"/>
  <c r="X315" i="7"/>
  <c r="Q315" i="7"/>
  <c r="P315" i="7"/>
  <c r="Z315" i="7" s="1"/>
  <c r="AO314" i="7"/>
  <c r="AN314" i="7"/>
  <c r="AM314" i="7"/>
  <c r="AL314" i="7"/>
  <c r="AK314" i="7"/>
  <c r="AJ314" i="7"/>
  <c r="AA314" i="7"/>
  <c r="J26" i="28" s="1"/>
  <c r="Z314" i="7"/>
  <c r="Y314" i="7"/>
  <c r="J26" i="27" s="1"/>
  <c r="X314" i="7"/>
  <c r="W314" i="7"/>
  <c r="J26" i="25" s="1"/>
  <c r="V314" i="7"/>
  <c r="AO313" i="7"/>
  <c r="AN313" i="7"/>
  <c r="AM313" i="7"/>
  <c r="AL313" i="7"/>
  <c r="AK313" i="7"/>
  <c r="AJ313" i="7"/>
  <c r="J25" i="26"/>
  <c r="S313" i="7"/>
  <c r="J25" i="24" s="1"/>
  <c r="R313" i="7"/>
  <c r="X313" i="7" s="1"/>
  <c r="Q313" i="7"/>
  <c r="J25" i="9" s="1"/>
  <c r="P313" i="7"/>
  <c r="AO312" i="7"/>
  <c r="AN312" i="7"/>
  <c r="AM312" i="7"/>
  <c r="AL312" i="7"/>
  <c r="AK312" i="7"/>
  <c r="AJ312" i="7"/>
  <c r="AA312" i="7"/>
  <c r="J24" i="28" s="1"/>
  <c r="Z312" i="7"/>
  <c r="Y312" i="7"/>
  <c r="J24" i="27" s="1"/>
  <c r="X312" i="7"/>
  <c r="W312" i="7"/>
  <c r="J24" i="25" s="1"/>
  <c r="V312" i="7"/>
  <c r="AG311" i="7"/>
  <c r="AO311" i="7" s="1"/>
  <c r="AF311" i="7"/>
  <c r="AN311" i="7" s="1"/>
  <c r="S311" i="7"/>
  <c r="R311" i="7"/>
  <c r="Z311" i="7" s="1"/>
  <c r="AG310" i="7"/>
  <c r="AO310" i="7" s="1"/>
  <c r="AF310" i="7"/>
  <c r="AL310" i="7" s="1"/>
  <c r="P310" i="7"/>
  <c r="AI309" i="7"/>
  <c r="AH309" i="7"/>
  <c r="AG309" i="7"/>
  <c r="AF309" i="7"/>
  <c r="AE309" i="7"/>
  <c r="AD309" i="7"/>
  <c r="S309" i="7"/>
  <c r="J21" i="24" s="1"/>
  <c r="AI308" i="7"/>
  <c r="AH308" i="7"/>
  <c r="AG308" i="7"/>
  <c r="AK308" i="7" s="1"/>
  <c r="AF308" i="7"/>
  <c r="AJ308" i="7" s="1"/>
  <c r="U308" i="7"/>
  <c r="J20" i="26" s="1"/>
  <c r="T308" i="7"/>
  <c r="S308" i="7"/>
  <c r="R308" i="7"/>
  <c r="AG307" i="7"/>
  <c r="AF307" i="7"/>
  <c r="AN307" i="7" s="1"/>
  <c r="U307" i="7"/>
  <c r="J19" i="26" s="1"/>
  <c r="T307" i="7"/>
  <c r="D307" i="7"/>
  <c r="AO306" i="7"/>
  <c r="AN306" i="7"/>
  <c r="AM306" i="7"/>
  <c r="AL306" i="7"/>
  <c r="AK306" i="7"/>
  <c r="AJ306" i="7"/>
  <c r="Q306" i="7"/>
  <c r="J18" i="9" s="1"/>
  <c r="P306" i="7"/>
  <c r="AO305" i="7"/>
  <c r="AN305" i="7"/>
  <c r="AM305" i="7"/>
  <c r="AL305" i="7"/>
  <c r="AK305" i="7"/>
  <c r="AJ305" i="7"/>
  <c r="AO304" i="7"/>
  <c r="AN304" i="7"/>
  <c r="AM304" i="7"/>
  <c r="AL304" i="7"/>
  <c r="AK304" i="7"/>
  <c r="AJ304" i="7"/>
  <c r="U304" i="7"/>
  <c r="J16" i="26" s="1"/>
  <c r="AG303" i="7"/>
  <c r="AM303" i="7" s="1"/>
  <c r="AF303" i="7"/>
  <c r="AE303" i="7"/>
  <c r="AD303" i="7"/>
  <c r="AO302" i="7"/>
  <c r="AN302" i="7"/>
  <c r="AM302" i="7"/>
  <c r="AL302" i="7"/>
  <c r="AK302" i="7"/>
  <c r="AJ302" i="7"/>
  <c r="S302" i="7"/>
  <c r="J14" i="24" s="1"/>
  <c r="R302" i="7"/>
  <c r="X302" i="7" s="1"/>
  <c r="Q302" i="7"/>
  <c r="P302" i="7"/>
  <c r="AO301" i="7"/>
  <c r="AN301" i="7"/>
  <c r="AM301" i="7"/>
  <c r="AL301" i="7"/>
  <c r="AK301" i="7"/>
  <c r="AJ301" i="7"/>
  <c r="AA301" i="7"/>
  <c r="J13" i="28" s="1"/>
  <c r="Z301" i="7"/>
  <c r="Y301" i="7"/>
  <c r="J13" i="27" s="1"/>
  <c r="X301" i="7"/>
  <c r="W301" i="7"/>
  <c r="J13" i="25" s="1"/>
  <c r="V301" i="7"/>
  <c r="AO299" i="7"/>
  <c r="AN299" i="7"/>
  <c r="AM299" i="7"/>
  <c r="AL299" i="7"/>
  <c r="AK299" i="7"/>
  <c r="AJ299" i="7"/>
  <c r="X299" i="7"/>
  <c r="Q299" i="7"/>
  <c r="P299" i="7"/>
  <c r="AI298" i="7"/>
  <c r="AI300" i="7" s="1"/>
  <c r="U300" i="7" s="1"/>
  <c r="J12" i="26" s="1"/>
  <c r="AH298" i="7"/>
  <c r="AH300" i="7" s="1"/>
  <c r="T300" i="7" s="1"/>
  <c r="AG298" i="7"/>
  <c r="AF298" i="7"/>
  <c r="Y298" i="7"/>
  <c r="J10" i="27" s="1"/>
  <c r="X298" i="7"/>
  <c r="Q298" i="7"/>
  <c r="J10" i="9" s="1"/>
  <c r="P298" i="7"/>
  <c r="V298" i="7" s="1"/>
  <c r="AO297" i="7"/>
  <c r="AN297" i="7"/>
  <c r="AM297" i="7"/>
  <c r="AL297" i="7"/>
  <c r="AK297" i="7"/>
  <c r="AJ297" i="7"/>
  <c r="U297" i="7"/>
  <c r="J9" i="26" s="1"/>
  <c r="T297" i="7"/>
  <c r="R297" i="7"/>
  <c r="Q297" i="7"/>
  <c r="P297" i="7"/>
  <c r="AO296" i="7"/>
  <c r="AN296" i="7"/>
  <c r="AM296" i="7"/>
  <c r="AL296" i="7"/>
  <c r="AK296" i="7"/>
  <c r="AJ296" i="7"/>
  <c r="AO295" i="7"/>
  <c r="AN295" i="7"/>
  <c r="AM295" i="7"/>
  <c r="AL295" i="7"/>
  <c r="AK295" i="7"/>
  <c r="AJ295" i="7"/>
  <c r="AM294" i="7"/>
  <c r="AL294" i="7"/>
  <c r="AO294" i="7"/>
  <c r="AD294" i="7"/>
  <c r="AN294" i="7" s="1"/>
  <c r="AO293" i="7"/>
  <c r="AN293" i="7"/>
  <c r="AM293" i="7"/>
  <c r="AL293" i="7"/>
  <c r="AK293" i="7"/>
  <c r="AJ293" i="7"/>
  <c r="AO292" i="7"/>
  <c r="AN292" i="7"/>
  <c r="AM292" i="7"/>
  <c r="AL292" i="7"/>
  <c r="AK292" i="7"/>
  <c r="AJ292" i="7"/>
  <c r="O290" i="7"/>
  <c r="AI289" i="7"/>
  <c r="AC289" i="7"/>
  <c r="P709" i="29"/>
  <c r="P711" i="29" s="1"/>
  <c r="O709" i="29"/>
  <c r="O711" i="29" s="1"/>
  <c r="N709" i="29"/>
  <c r="N711" i="29" s="1"/>
  <c r="M709" i="29"/>
  <c r="M711" i="29" s="1"/>
  <c r="L709" i="29"/>
  <c r="L711" i="29" s="1"/>
  <c r="K709" i="29"/>
  <c r="K711" i="29" s="1"/>
  <c r="J709" i="29"/>
  <c r="J711" i="29" s="1"/>
  <c r="I711" i="29"/>
  <c r="P701" i="29"/>
  <c r="P703" i="29" s="1"/>
  <c r="O701" i="29"/>
  <c r="N701" i="29"/>
  <c r="N703" i="29" s="1"/>
  <c r="M701" i="29"/>
  <c r="L701" i="29"/>
  <c r="K701" i="29"/>
  <c r="K703" i="29" s="1"/>
  <c r="J701" i="29"/>
  <c r="J703" i="29" s="1"/>
  <c r="I714" i="29"/>
  <c r="I716" i="29" s="1"/>
  <c r="P688" i="29"/>
  <c r="O688" i="29"/>
  <c r="N688" i="29"/>
  <c r="N690" i="29" s="1"/>
  <c r="M688" i="29"/>
  <c r="L688" i="29"/>
  <c r="K688" i="29"/>
  <c r="J688" i="29"/>
  <c r="P372" i="29"/>
  <c r="O372" i="29"/>
  <c r="N372" i="29"/>
  <c r="M372" i="29"/>
  <c r="L372" i="29"/>
  <c r="K372" i="29"/>
  <c r="J372" i="29"/>
  <c r="P365" i="29"/>
  <c r="P367" i="29" s="1"/>
  <c r="O365" i="29"/>
  <c r="O367" i="29" s="1"/>
  <c r="N365" i="29"/>
  <c r="N367" i="29" s="1"/>
  <c r="M365" i="29"/>
  <c r="K365" i="29"/>
  <c r="J365" i="29"/>
  <c r="P352" i="29"/>
  <c r="O352" i="29"/>
  <c r="N352" i="29"/>
  <c r="L352" i="29"/>
  <c r="K352" i="29"/>
  <c r="J352" i="29"/>
  <c r="J354" i="29" s="1"/>
  <c r="D718" i="14"/>
  <c r="D714" i="14"/>
  <c r="D710" i="14"/>
  <c r="D705" i="14"/>
  <c r="D697" i="14"/>
  <c r="D684" i="14"/>
  <c r="B670" i="14"/>
  <c r="C669" i="14"/>
  <c r="B668" i="14"/>
  <c r="D667" i="14"/>
  <c r="H704" i="14"/>
  <c r="P45" i="26" s="1"/>
  <c r="G704" i="14"/>
  <c r="P44" i="26" s="1"/>
  <c r="F704" i="14"/>
  <c r="P43" i="26" s="1"/>
  <c r="H696" i="14"/>
  <c r="P45" i="24" s="1"/>
  <c r="P44" i="24"/>
  <c r="F696" i="14"/>
  <c r="P43" i="24" s="1"/>
  <c r="E696" i="14"/>
  <c r="P42" i="24" s="1"/>
  <c r="H683" i="14"/>
  <c r="H685" i="14" s="1"/>
  <c r="H690" i="29" s="1"/>
  <c r="G683" i="14"/>
  <c r="P44" i="9" s="1"/>
  <c r="F683" i="14"/>
  <c r="P43" i="9" s="1"/>
  <c r="P42" i="9"/>
  <c r="E377" i="14"/>
  <c r="D385" i="14"/>
  <c r="D381" i="14"/>
  <c r="D377" i="14"/>
  <c r="D371" i="14"/>
  <c r="D364" i="14"/>
  <c r="D351" i="14"/>
  <c r="B338" i="14"/>
  <c r="C337" i="14"/>
  <c r="B336" i="14"/>
  <c r="D335" i="14"/>
  <c r="H370" i="14"/>
  <c r="J45" i="26" s="1"/>
  <c r="G370" i="14"/>
  <c r="J44" i="26" s="1"/>
  <c r="F370" i="14"/>
  <c r="J43" i="26" s="1"/>
  <c r="J42" i="26"/>
  <c r="H363" i="14"/>
  <c r="J45" i="24" s="1"/>
  <c r="G363" i="14"/>
  <c r="J44" i="24" s="1"/>
  <c r="J43" i="24"/>
  <c r="E363" i="14"/>
  <c r="H350" i="14"/>
  <c r="J45" i="9" s="1"/>
  <c r="G350" i="14"/>
  <c r="E350" i="14"/>
  <c r="T329" i="7" l="1"/>
  <c r="E709" i="29"/>
  <c r="P42" i="26"/>
  <c r="H688" i="29"/>
  <c r="P45" i="9"/>
  <c r="M385" i="29"/>
  <c r="M387" i="29" s="1"/>
  <c r="K367" i="29"/>
  <c r="J367" i="29"/>
  <c r="E365" i="29"/>
  <c r="E377" i="29" s="1"/>
  <c r="J42" i="24"/>
  <c r="D365" i="29"/>
  <c r="H82" i="22"/>
  <c r="F352" i="29"/>
  <c r="J43" i="9"/>
  <c r="E352" i="29"/>
  <c r="J42" i="9"/>
  <c r="G352" i="29"/>
  <c r="J44" i="9"/>
  <c r="D352" i="29"/>
  <c r="H71" i="22"/>
  <c r="AA10" i="22" s="1"/>
  <c r="K374" i="29"/>
  <c r="L374" i="29"/>
  <c r="M374" i="29"/>
  <c r="N374" i="29"/>
  <c r="O374" i="29"/>
  <c r="P374" i="29"/>
  <c r="I374" i="29"/>
  <c r="J374" i="29"/>
  <c r="D372" i="29"/>
  <c r="H87" i="22"/>
  <c r="Y331" i="7"/>
  <c r="AN298" i="7"/>
  <c r="U656" i="7"/>
  <c r="P41" i="26" s="1"/>
  <c r="AO656" i="7"/>
  <c r="T656" i="7"/>
  <c r="Y330" i="7"/>
  <c r="Z661" i="7"/>
  <c r="W661" i="7"/>
  <c r="X655" i="7"/>
  <c r="X331" i="7"/>
  <c r="AN669" i="7"/>
  <c r="Z660" i="7"/>
  <c r="AA660" i="7"/>
  <c r="U329" i="7"/>
  <c r="J41" i="26" s="1"/>
  <c r="Y641" i="7"/>
  <c r="P26" i="27" s="1"/>
  <c r="AF671" i="7"/>
  <c r="AL671" i="7" s="1"/>
  <c r="Z331" i="7"/>
  <c r="AF334" i="7"/>
  <c r="AN334" i="7" s="1"/>
  <c r="X645" i="7"/>
  <c r="X646" i="7"/>
  <c r="Z308" i="7"/>
  <c r="AH341" i="7"/>
  <c r="T310" i="7" s="1"/>
  <c r="AM669" i="7"/>
  <c r="AO669" i="7"/>
  <c r="Z635" i="7"/>
  <c r="AO298" i="7"/>
  <c r="AE315" i="7"/>
  <c r="V308" i="7"/>
  <c r="AD337" i="7"/>
  <c r="P309" i="7" s="1"/>
  <c r="X330" i="7"/>
  <c r="AL339" i="7"/>
  <c r="AH315" i="7"/>
  <c r="AH323" i="7" s="1"/>
  <c r="T305" i="7" s="1"/>
  <c r="AL630" i="7"/>
  <c r="X317" i="7"/>
  <c r="AN638" i="7"/>
  <c r="Z641" i="7"/>
  <c r="Z624" i="7"/>
  <c r="AA624" i="7"/>
  <c r="P9" i="28" s="1"/>
  <c r="Y624" i="7"/>
  <c r="P9" i="27" s="1"/>
  <c r="X297" i="7"/>
  <c r="Z651" i="7"/>
  <c r="W655" i="7"/>
  <c r="P40" i="25" s="1"/>
  <c r="V655" i="7"/>
  <c r="X642" i="7"/>
  <c r="Z642" i="7"/>
  <c r="Z657" i="7"/>
  <c r="V645" i="7"/>
  <c r="AN640" i="7"/>
  <c r="V302" i="7"/>
  <c r="AM311" i="7"/>
  <c r="Z321" i="7"/>
  <c r="Z330" i="7"/>
  <c r="AO321" i="7"/>
  <c r="AN321" i="7"/>
  <c r="AK310" i="7"/>
  <c r="AM310" i="7"/>
  <c r="P12" i="26"/>
  <c r="Y627" i="7"/>
  <c r="P12" i="27" s="1"/>
  <c r="AA635" i="7"/>
  <c r="P20" i="28" s="1"/>
  <c r="P20" i="26"/>
  <c r="AO308" i="7"/>
  <c r="AL337" i="7"/>
  <c r="AA639" i="7"/>
  <c r="P24" i="28" s="1"/>
  <c r="AJ647" i="7"/>
  <c r="AE337" i="7"/>
  <c r="AK337" i="7" s="1"/>
  <c r="W302" i="7"/>
  <c r="J14" i="25" s="1"/>
  <c r="J14" i="9"/>
  <c r="AD315" i="7"/>
  <c r="AG315" i="7"/>
  <c r="S303" i="7" s="1"/>
  <c r="J15" i="24" s="1"/>
  <c r="AJ311" i="7"/>
  <c r="AA330" i="7"/>
  <c r="AA331" i="7"/>
  <c r="AL335" i="7"/>
  <c r="U630" i="7"/>
  <c r="P15" i="26" s="1"/>
  <c r="Y635" i="7"/>
  <c r="P20" i="27" s="1"/>
  <c r="AK647" i="7"/>
  <c r="W653" i="7"/>
  <c r="P38" i="25" s="1"/>
  <c r="P38" i="24"/>
  <c r="Z299" i="7"/>
  <c r="AL308" i="7"/>
  <c r="AL311" i="7"/>
  <c r="Y323" i="7"/>
  <c r="J35" i="27" s="1"/>
  <c r="AM335" i="7"/>
  <c r="AM339" i="7"/>
  <c r="AD630" i="7"/>
  <c r="AJ630" i="7" s="1"/>
  <c r="AM647" i="7"/>
  <c r="V653" i="7"/>
  <c r="Y658" i="7"/>
  <c r="AI341" i="7"/>
  <c r="U310" i="7" s="1"/>
  <c r="J22" i="26" s="1"/>
  <c r="AF315" i="7"/>
  <c r="AA308" i="7"/>
  <c r="J20" i="28" s="1"/>
  <c r="J20" i="24"/>
  <c r="AM308" i="7"/>
  <c r="Y317" i="7"/>
  <c r="J29" i="27" s="1"/>
  <c r="J29" i="24"/>
  <c r="Z323" i="7"/>
  <c r="V628" i="7"/>
  <c r="AA645" i="7"/>
  <c r="P30" i="28" s="1"/>
  <c r="AN647" i="7"/>
  <c r="Y653" i="7"/>
  <c r="P38" i="27" s="1"/>
  <c r="Y655" i="7"/>
  <c r="P40" i="27" s="1"/>
  <c r="P40" i="26"/>
  <c r="X633" i="7"/>
  <c r="AN308" i="7"/>
  <c r="V318" i="7"/>
  <c r="W320" i="7"/>
  <c r="J32" i="25" s="1"/>
  <c r="AA323" i="7"/>
  <c r="J35" i="28" s="1"/>
  <c r="AJ326" i="7"/>
  <c r="AK332" i="7"/>
  <c r="AG334" i="7"/>
  <c r="W628" i="7"/>
  <c r="P13" i="25" s="1"/>
  <c r="V629" i="7"/>
  <c r="AM630" i="7"/>
  <c r="Y646" i="7"/>
  <c r="P31" i="27" s="1"/>
  <c r="AO647" i="7"/>
  <c r="Z653" i="7"/>
  <c r="Y299" i="7"/>
  <c r="J11" i="27" s="1"/>
  <c r="J11" i="26"/>
  <c r="Y302" i="7"/>
  <c r="J14" i="27" s="1"/>
  <c r="AL303" i="7"/>
  <c r="AJ310" i="7"/>
  <c r="X320" i="7"/>
  <c r="X321" i="7"/>
  <c r="AL326" i="7"/>
  <c r="AL332" i="7"/>
  <c r="AJ624" i="7"/>
  <c r="X628" i="7"/>
  <c r="Z629" i="7"/>
  <c r="AA641" i="7"/>
  <c r="P26" i="28" s="1"/>
  <c r="P26" i="24"/>
  <c r="AA653" i="7"/>
  <c r="P38" i="28" s="1"/>
  <c r="Y639" i="7"/>
  <c r="P24" i="27" s="1"/>
  <c r="P24" i="24"/>
  <c r="Z297" i="7"/>
  <c r="AA302" i="7"/>
  <c r="J14" i="28" s="1"/>
  <c r="W317" i="7"/>
  <c r="J29" i="25" s="1"/>
  <c r="AM332" i="7"/>
  <c r="Y628" i="7"/>
  <c r="P13" i="27" s="1"/>
  <c r="Y642" i="7"/>
  <c r="P27" i="27" s="1"/>
  <c r="P27" i="24"/>
  <c r="AA651" i="7"/>
  <c r="P36" i="28" s="1"/>
  <c r="P36" i="24"/>
  <c r="AA655" i="7"/>
  <c r="P40" i="28" s="1"/>
  <c r="W308" i="7"/>
  <c r="J20" i="25" s="1"/>
  <c r="Y318" i="7"/>
  <c r="J30" i="27" s="1"/>
  <c r="J30" i="24"/>
  <c r="AA628" i="7"/>
  <c r="P13" i="28" s="1"/>
  <c r="X648" i="7"/>
  <c r="W651" i="7"/>
  <c r="P36" i="25" s="1"/>
  <c r="X308" i="7"/>
  <c r="AL309" i="7"/>
  <c r="AN310" i="7"/>
  <c r="Z317" i="7"/>
  <c r="Y320" i="7"/>
  <c r="J32" i="27" s="1"/>
  <c r="X327" i="7"/>
  <c r="AF330" i="7"/>
  <c r="AN330" i="7" s="1"/>
  <c r="AA626" i="7"/>
  <c r="P11" i="28" s="1"/>
  <c r="P11" i="24"/>
  <c r="W641" i="7"/>
  <c r="P26" i="25" s="1"/>
  <c r="W642" i="7"/>
  <c r="P27" i="25" s="1"/>
  <c r="Y645" i="7"/>
  <c r="P30" i="27" s="1"/>
  <c r="X651" i="7"/>
  <c r="AO661" i="7"/>
  <c r="Y297" i="7"/>
  <c r="J9" i="27" s="1"/>
  <c r="AM309" i="7"/>
  <c r="AA317" i="7"/>
  <c r="J29" i="28" s="1"/>
  <c r="Y321" i="7"/>
  <c r="J33" i="27" s="1"/>
  <c r="AG341" i="7"/>
  <c r="X625" i="7"/>
  <c r="Y640" i="7"/>
  <c r="P25" i="27" s="1"/>
  <c r="P25" i="26"/>
  <c r="X641" i="7"/>
  <c r="AH653" i="7"/>
  <c r="T632" i="7" s="1"/>
  <c r="X647" i="7"/>
  <c r="P32" i="26"/>
  <c r="Y651" i="7"/>
  <c r="P36" i="27" s="1"/>
  <c r="AF652" i="7"/>
  <c r="AN656" i="7"/>
  <c r="W327" i="7"/>
  <c r="J39" i="25" s="1"/>
  <c r="Y327" i="7"/>
  <c r="J39" i="27" s="1"/>
  <c r="J39" i="24"/>
  <c r="Z327" i="7"/>
  <c r="Y319" i="7"/>
  <c r="J31" i="27" s="1"/>
  <c r="J31" i="24"/>
  <c r="V319" i="7"/>
  <c r="Y313" i="7"/>
  <c r="J25" i="27" s="1"/>
  <c r="Z313" i="7"/>
  <c r="V335" i="7"/>
  <c r="X335" i="7"/>
  <c r="AK309" i="7"/>
  <c r="AN309" i="7"/>
  <c r="AA311" i="7"/>
  <c r="J23" i="28" s="1"/>
  <c r="J23" i="24"/>
  <c r="AO340" i="7"/>
  <c r="AN340" i="7"/>
  <c r="AF341" i="7"/>
  <c r="AN341" i="7" s="1"/>
  <c r="W316" i="7"/>
  <c r="J28" i="25" s="1"/>
  <c r="Y316" i="7"/>
  <c r="J28" i="27" s="1"/>
  <c r="AA316" i="7"/>
  <c r="J28" i="28" s="1"/>
  <c r="X316" i="7"/>
  <c r="Z316" i="7"/>
  <c r="V646" i="7"/>
  <c r="AA661" i="7"/>
  <c r="AA625" i="7"/>
  <c r="P10" i="28" s="1"/>
  <c r="Y625" i="7"/>
  <c r="P10" i="27" s="1"/>
  <c r="Z625" i="7"/>
  <c r="Z640" i="7"/>
  <c r="X640" i="7"/>
  <c r="Z654" i="7"/>
  <c r="AL669" i="7"/>
  <c r="AJ665" i="7"/>
  <c r="P656" i="7"/>
  <c r="AJ640" i="7"/>
  <c r="AO651" i="7"/>
  <c r="Z655" i="7"/>
  <c r="W326" i="7"/>
  <c r="J38" i="25" s="1"/>
  <c r="J38" i="9"/>
  <c r="AA326" i="7"/>
  <c r="J38" i="28" s="1"/>
  <c r="Z326" i="7"/>
  <c r="J32" i="9"/>
  <c r="AA315" i="7"/>
  <c r="J27" i="28" s="1"/>
  <c r="J27" i="9"/>
  <c r="W315" i="7"/>
  <c r="J27" i="25" s="1"/>
  <c r="V315" i="7"/>
  <c r="V299" i="7"/>
  <c r="AA299" i="7"/>
  <c r="J11" i="28" s="1"/>
  <c r="J11" i="9"/>
  <c r="AK303" i="7"/>
  <c r="V331" i="7"/>
  <c r="W331" i="7"/>
  <c r="W330" i="7"/>
  <c r="Q329" i="7"/>
  <c r="J41" i="9" s="1"/>
  <c r="P329" i="7"/>
  <c r="V330" i="7"/>
  <c r="AA327" i="7"/>
  <c r="J39" i="28" s="1"/>
  <c r="J39" i="9"/>
  <c r="V327" i="7"/>
  <c r="AA318" i="7"/>
  <c r="J30" i="28" s="1"/>
  <c r="J30" i="9"/>
  <c r="Z318" i="7"/>
  <c r="W319" i="7"/>
  <c r="J31" i="25" s="1"/>
  <c r="AA319" i="7"/>
  <c r="J31" i="28" s="1"/>
  <c r="Z319" i="7"/>
  <c r="AO309" i="7"/>
  <c r="AJ309" i="7"/>
  <c r="Z646" i="7"/>
  <c r="V313" i="7"/>
  <c r="W313" i="7"/>
  <c r="J25" i="25" s="1"/>
  <c r="AA313" i="7"/>
  <c r="J25" i="28" s="1"/>
  <c r="W321" i="7"/>
  <c r="J33" i="25" s="1"/>
  <c r="J33" i="9"/>
  <c r="AA325" i="7"/>
  <c r="J37" i="28" s="1"/>
  <c r="J37" i="9"/>
  <c r="AA324" i="7"/>
  <c r="J36" i="28" s="1"/>
  <c r="J36" i="9"/>
  <c r="W298" i="7"/>
  <c r="J10" i="25" s="1"/>
  <c r="AA298" i="7"/>
  <c r="J10" i="28" s="1"/>
  <c r="AA297" i="7"/>
  <c r="J9" i="28" s="1"/>
  <c r="J9" i="9"/>
  <c r="G685" i="14"/>
  <c r="G690" i="29" s="1"/>
  <c r="W659" i="7"/>
  <c r="Z659" i="7"/>
  <c r="Z648" i="7"/>
  <c r="V625" i="7"/>
  <c r="AA644" i="7"/>
  <c r="P29" i="28" s="1"/>
  <c r="AA646" i="7"/>
  <c r="P31" i="28" s="1"/>
  <c r="P31" i="9"/>
  <c r="AA647" i="7"/>
  <c r="P32" i="28" s="1"/>
  <c r="W647" i="7"/>
  <c r="P32" i="25" s="1"/>
  <c r="AA640" i="7"/>
  <c r="P25" i="28" s="1"/>
  <c r="P25" i="9"/>
  <c r="AN639" i="7"/>
  <c r="AA643" i="7"/>
  <c r="P28" i="28" s="1"/>
  <c r="P28" i="9"/>
  <c r="AA638" i="7"/>
  <c r="P23" i="28" s="1"/>
  <c r="P23" i="9"/>
  <c r="W638" i="7"/>
  <c r="P23" i="25" s="1"/>
  <c r="AE671" i="7"/>
  <c r="Q637" i="7" s="1"/>
  <c r="P22" i="9" s="1"/>
  <c r="AD671" i="7"/>
  <c r="W644" i="7"/>
  <c r="P29" i="25" s="1"/>
  <c r="Z645" i="7"/>
  <c r="AO638" i="7"/>
  <c r="AJ638" i="7"/>
  <c r="G372" i="14"/>
  <c r="G374" i="29" s="1"/>
  <c r="G372" i="29"/>
  <c r="E372" i="14"/>
  <c r="E374" i="29" s="1"/>
  <c r="E372" i="29"/>
  <c r="E698" i="14"/>
  <c r="E703" i="29" s="1"/>
  <c r="E701" i="29"/>
  <c r="E718" i="29" s="1"/>
  <c r="H352" i="14"/>
  <c r="H354" i="29" s="1"/>
  <c r="H352" i="29"/>
  <c r="F372" i="14"/>
  <c r="F374" i="29" s="1"/>
  <c r="F372" i="29"/>
  <c r="F698" i="14"/>
  <c r="F703" i="29" s="1"/>
  <c r="F701" i="29"/>
  <c r="H173" i="22"/>
  <c r="AA53" i="22" s="1"/>
  <c r="D709" i="29"/>
  <c r="H372" i="14"/>
  <c r="H374" i="29" s="1"/>
  <c r="H372" i="29"/>
  <c r="H156" i="22"/>
  <c r="AA35" i="22" s="1"/>
  <c r="D688" i="29"/>
  <c r="F706" i="14"/>
  <c r="F711" i="29" s="1"/>
  <c r="F709" i="29"/>
  <c r="E709" i="14"/>
  <c r="E688" i="29"/>
  <c r="G706" i="14"/>
  <c r="G711" i="29" s="1"/>
  <c r="G709" i="29"/>
  <c r="F380" i="14"/>
  <c r="F365" i="29"/>
  <c r="F709" i="14"/>
  <c r="F688" i="29"/>
  <c r="H706" i="14"/>
  <c r="H711" i="29" s="1"/>
  <c r="H709" i="29"/>
  <c r="G380" i="14"/>
  <c r="G365" i="29"/>
  <c r="G709" i="14"/>
  <c r="G688" i="29"/>
  <c r="E706" i="14"/>
  <c r="E711" i="29" s="1"/>
  <c r="H365" i="14"/>
  <c r="H367" i="29" s="1"/>
  <c r="H365" i="29"/>
  <c r="H167" i="22"/>
  <c r="AA46" i="22" s="1"/>
  <c r="D701" i="29"/>
  <c r="G698" i="14"/>
  <c r="G703" i="29" s="1"/>
  <c r="G701" i="29"/>
  <c r="H698" i="14"/>
  <c r="H703" i="29" s="1"/>
  <c r="H701" i="29"/>
  <c r="H714" i="29" s="1"/>
  <c r="I718" i="29"/>
  <c r="I720" i="29" s="1"/>
  <c r="I703" i="29"/>
  <c r="J722" i="29"/>
  <c r="J724" i="29" s="1"/>
  <c r="J690" i="29"/>
  <c r="L718" i="29"/>
  <c r="L720" i="29" s="1"/>
  <c r="L703" i="29"/>
  <c r="K722" i="29"/>
  <c r="K724" i="29" s="1"/>
  <c r="K690" i="29"/>
  <c r="M718" i="29"/>
  <c r="M720" i="29" s="1"/>
  <c r="M703" i="29"/>
  <c r="L714" i="29"/>
  <c r="L716" i="29" s="1"/>
  <c r="L690" i="29"/>
  <c r="M722" i="29"/>
  <c r="M724" i="29" s="1"/>
  <c r="M690" i="29"/>
  <c r="O718" i="29"/>
  <c r="O720" i="29" s="1"/>
  <c r="O703" i="29"/>
  <c r="O722" i="29"/>
  <c r="O724" i="29" s="1"/>
  <c r="O690" i="29"/>
  <c r="P722" i="29"/>
  <c r="P724" i="29" s="1"/>
  <c r="P690" i="29"/>
  <c r="L385" i="29"/>
  <c r="L387" i="29" s="1"/>
  <c r="L354" i="29"/>
  <c r="N714" i="29"/>
  <c r="N716" i="29" s="1"/>
  <c r="N385" i="29"/>
  <c r="N387" i="29" s="1"/>
  <c r="N354" i="29"/>
  <c r="O385" i="29"/>
  <c r="O387" i="29" s="1"/>
  <c r="O354" i="29"/>
  <c r="L722" i="29"/>
  <c r="L724" i="29" s="1"/>
  <c r="P385" i="29"/>
  <c r="P387" i="29" s="1"/>
  <c r="P354" i="29"/>
  <c r="N722" i="29"/>
  <c r="N724" i="29" s="1"/>
  <c r="I381" i="29"/>
  <c r="I383" i="29" s="1"/>
  <c r="I367" i="29"/>
  <c r="I385" i="29"/>
  <c r="I387" i="29" s="1"/>
  <c r="I354" i="29"/>
  <c r="M381" i="29"/>
  <c r="M367" i="29"/>
  <c r="I377" i="29"/>
  <c r="I379" i="29" s="1"/>
  <c r="K385" i="29"/>
  <c r="K387" i="29" s="1"/>
  <c r="K354" i="29"/>
  <c r="AO652" i="7"/>
  <c r="AK652" i="7"/>
  <c r="Q631" i="7"/>
  <c r="P16" i="9" s="1"/>
  <c r="X627" i="7"/>
  <c r="U633" i="7"/>
  <c r="AM660" i="7"/>
  <c r="P634" i="7"/>
  <c r="AJ664" i="7"/>
  <c r="S631" i="7"/>
  <c r="AM652" i="7"/>
  <c r="AL660" i="7"/>
  <c r="AN630" i="7"/>
  <c r="R634" i="7"/>
  <c r="W645" i="7"/>
  <c r="P30" i="25" s="1"/>
  <c r="AE664" i="7"/>
  <c r="Q656" i="7"/>
  <c r="P41" i="9" s="1"/>
  <c r="AK624" i="7"/>
  <c r="W625" i="7"/>
  <c r="P10" i="25" s="1"/>
  <c r="W629" i="7"/>
  <c r="P14" i="25" s="1"/>
  <c r="AE630" i="7"/>
  <c r="R637" i="7"/>
  <c r="X637" i="7" s="1"/>
  <c r="AJ637" i="7"/>
  <c r="Z638" i="7"/>
  <c r="AJ639" i="7"/>
  <c r="V640" i="7"/>
  <c r="V643" i="7"/>
  <c r="R656" i="7"/>
  <c r="X656" i="7" s="1"/>
  <c r="AD660" i="7"/>
  <c r="AH664" i="7"/>
  <c r="T634" i="7" s="1"/>
  <c r="AK665" i="7"/>
  <c r="AG671" i="7"/>
  <c r="V626" i="7"/>
  <c r="P627" i="7"/>
  <c r="AJ633" i="7"/>
  <c r="AK637" i="7"/>
  <c r="AK639" i="7"/>
  <c r="W640" i="7"/>
  <c r="P25" i="25" s="1"/>
  <c r="W643" i="7"/>
  <c r="P28" i="25" s="1"/>
  <c r="Y647" i="7"/>
  <c r="P32" i="27" s="1"/>
  <c r="S656" i="7"/>
  <c r="V657" i="7"/>
  <c r="AE660" i="7"/>
  <c r="AI664" i="7"/>
  <c r="U634" i="7" s="1"/>
  <c r="AL665" i="7"/>
  <c r="AF667" i="7"/>
  <c r="AN667" i="7" s="1"/>
  <c r="W626" i="7"/>
  <c r="P11" i="25" s="1"/>
  <c r="Y629" i="7"/>
  <c r="P14" i="27" s="1"/>
  <c r="AK633" i="7"/>
  <c r="V639" i="7"/>
  <c r="AL639" i="7"/>
  <c r="V644" i="7"/>
  <c r="AD645" i="7"/>
  <c r="AJ656" i="7"/>
  <c r="W657" i="7"/>
  <c r="AJ661" i="7"/>
  <c r="AM665" i="7"/>
  <c r="AG667" i="7"/>
  <c r="V624" i="7"/>
  <c r="X626" i="7"/>
  <c r="AL633" i="7"/>
  <c r="AE645" i="7"/>
  <c r="AK656" i="7"/>
  <c r="V658" i="7"/>
  <c r="AK661" i="7"/>
  <c r="AJ670" i="7"/>
  <c r="W624" i="7"/>
  <c r="P9" i="25" s="1"/>
  <c r="Y626" i="7"/>
  <c r="P11" i="27" s="1"/>
  <c r="AM633" i="7"/>
  <c r="P636" i="7"/>
  <c r="X639" i="7"/>
  <c r="AF645" i="7"/>
  <c r="AJ651" i="7"/>
  <c r="AD652" i="7"/>
  <c r="V654" i="7"/>
  <c r="AL656" i="7"/>
  <c r="W658" i="7"/>
  <c r="V661" i="7"/>
  <c r="AK670" i="7"/>
  <c r="AG645" i="7"/>
  <c r="AK651" i="7"/>
  <c r="AM656" i="7"/>
  <c r="X658" i="7"/>
  <c r="AN661" i="7"/>
  <c r="S306" i="7"/>
  <c r="J18" i="24" s="1"/>
  <c r="AM330" i="7"/>
  <c r="AK330" i="7"/>
  <c r="AL322" i="7"/>
  <c r="R304" i="7"/>
  <c r="X304" i="7" s="1"/>
  <c r="S304" i="7"/>
  <c r="AM322" i="7"/>
  <c r="AM337" i="7"/>
  <c r="U309" i="7"/>
  <c r="AN337" i="7"/>
  <c r="P303" i="7"/>
  <c r="Q303" i="7"/>
  <c r="J15" i="9" s="1"/>
  <c r="AO330" i="7"/>
  <c r="Z298" i="7"/>
  <c r="Z302" i="7"/>
  <c r="T303" i="7"/>
  <c r="AJ303" i="7"/>
  <c r="AK311" i="7"/>
  <c r="AI315" i="7"/>
  <c r="AA321" i="7"/>
  <c r="J33" i="28" s="1"/>
  <c r="AJ332" i="7"/>
  <c r="AO337" i="7"/>
  <c r="AJ307" i="7"/>
  <c r="V311" i="7"/>
  <c r="V324" i="7"/>
  <c r="V325" i="7"/>
  <c r="AK326" i="7"/>
  <c r="W335" i="7"/>
  <c r="Q307" i="7"/>
  <c r="J19" i="9" s="1"/>
  <c r="AJ294" i="7"/>
  <c r="V297" i="7"/>
  <c r="AD300" i="7"/>
  <c r="AN303" i="7"/>
  <c r="AK307" i="7"/>
  <c r="Y308" i="7"/>
  <c r="J20" i="27" s="1"/>
  <c r="W311" i="7"/>
  <c r="J23" i="25" s="1"/>
  <c r="W318" i="7"/>
  <c r="J30" i="25" s="1"/>
  <c r="W324" i="7"/>
  <c r="J36" i="25" s="1"/>
  <c r="W325" i="7"/>
  <c r="J37" i="25" s="1"/>
  <c r="R329" i="7"/>
  <c r="X329" i="7" s="1"/>
  <c r="V332" i="7"/>
  <c r="AN335" i="7"/>
  <c r="AK294" i="7"/>
  <c r="W297" i="7"/>
  <c r="J9" i="25" s="1"/>
  <c r="W299" i="7"/>
  <c r="J11" i="25" s="1"/>
  <c r="AE300" i="7"/>
  <c r="AO303" i="7"/>
  <c r="AL307" i="7"/>
  <c r="X311" i="7"/>
  <c r="X318" i="7"/>
  <c r="AJ321" i="7"/>
  <c r="AD322" i="7"/>
  <c r="AM326" i="7"/>
  <c r="S329" i="7"/>
  <c r="J41" i="24" s="1"/>
  <c r="W332" i="7"/>
  <c r="Y335" i="7"/>
  <c r="AO335" i="7"/>
  <c r="AJ298" i="7"/>
  <c r="AF300" i="7"/>
  <c r="AM307" i="7"/>
  <c r="Q309" i="7"/>
  <c r="J21" i="9" s="1"/>
  <c r="Q310" i="7"/>
  <c r="J22" i="9" s="1"/>
  <c r="Y311" i="7"/>
  <c r="J23" i="27" s="1"/>
  <c r="AA320" i="7"/>
  <c r="J32" i="28" s="1"/>
  <c r="AK321" i="7"/>
  <c r="AE322" i="7"/>
  <c r="X332" i="7"/>
  <c r="AJ340" i="7"/>
  <c r="AK298" i="7"/>
  <c r="AG300" i="7"/>
  <c r="R309" i="7"/>
  <c r="X309" i="7" s="1"/>
  <c r="V321" i="7"/>
  <c r="AL321" i="7"/>
  <c r="AO326" i="7"/>
  <c r="Y332" i="7"/>
  <c r="AK334" i="7"/>
  <c r="AK340" i="7"/>
  <c r="AK341" i="7"/>
  <c r="AL298" i="7"/>
  <c r="AO307" i="7"/>
  <c r="S310" i="7"/>
  <c r="AM321" i="7"/>
  <c r="AM298" i="7"/>
  <c r="K714" i="29"/>
  <c r="K716" i="29" s="1"/>
  <c r="J718" i="29"/>
  <c r="J720" i="29" s="1"/>
  <c r="I722" i="29"/>
  <c r="I724" i="29" s="1"/>
  <c r="J714" i="29"/>
  <c r="J716" i="29" s="1"/>
  <c r="K718" i="29"/>
  <c r="K720" i="29" s="1"/>
  <c r="M714" i="29"/>
  <c r="M716" i="29" s="1"/>
  <c r="O714" i="29"/>
  <c r="O716" i="29" s="1"/>
  <c r="N718" i="29"/>
  <c r="N720" i="29" s="1"/>
  <c r="P714" i="29"/>
  <c r="P716" i="29" s="1"/>
  <c r="P718" i="29"/>
  <c r="P720" i="29" s="1"/>
  <c r="K377" i="29"/>
  <c r="K379" i="29" s="1"/>
  <c r="J381" i="29"/>
  <c r="J377" i="29"/>
  <c r="J379" i="29" s="1"/>
  <c r="L377" i="29"/>
  <c r="L379" i="29" s="1"/>
  <c r="K381" i="29"/>
  <c r="J385" i="29"/>
  <c r="J387" i="29" s="1"/>
  <c r="M377" i="29"/>
  <c r="M379" i="29" s="1"/>
  <c r="L381" i="29"/>
  <c r="N377" i="29"/>
  <c r="N379" i="29" s="1"/>
  <c r="O377" i="29"/>
  <c r="O379" i="29" s="1"/>
  <c r="N381" i="29"/>
  <c r="P377" i="29"/>
  <c r="P379" i="29" s="1"/>
  <c r="O381" i="29"/>
  <c r="P381" i="29"/>
  <c r="E685" i="14"/>
  <c r="E690" i="29" s="1"/>
  <c r="F685" i="14"/>
  <c r="F690" i="29" s="1"/>
  <c r="E376" i="14"/>
  <c r="H709" i="14"/>
  <c r="G384" i="14"/>
  <c r="G365" i="14"/>
  <c r="G367" i="29" s="1"/>
  <c r="H717" i="14"/>
  <c r="F713" i="14"/>
  <c r="F365" i="14"/>
  <c r="F367" i="29" s="1"/>
  <c r="G713" i="14"/>
  <c r="E713" i="14"/>
  <c r="H713" i="14"/>
  <c r="E710" i="14"/>
  <c r="E717" i="14"/>
  <c r="F717" i="14"/>
  <c r="G717" i="14"/>
  <c r="E352" i="14"/>
  <c r="E354" i="29" s="1"/>
  <c r="G352" i="14"/>
  <c r="G354" i="29" s="1"/>
  <c r="F376" i="14"/>
  <c r="H380" i="14"/>
  <c r="H384" i="14"/>
  <c r="E380" i="14"/>
  <c r="E384" i="14"/>
  <c r="E365" i="14"/>
  <c r="E367" i="29" s="1"/>
  <c r="F352" i="14"/>
  <c r="F354" i="29" s="1"/>
  <c r="G376" i="14"/>
  <c r="H376" i="14"/>
  <c r="F384" i="14"/>
  <c r="E381" i="29" l="1"/>
  <c r="AJ337" i="7"/>
  <c r="AJ671" i="7"/>
  <c r="AL341" i="7"/>
  <c r="AL334" i="7"/>
  <c r="R310" i="7"/>
  <c r="R307" i="7"/>
  <c r="X307" i="7" s="1"/>
  <c r="H715" i="14"/>
  <c r="P45" i="27"/>
  <c r="G715" i="14"/>
  <c r="P44" i="27"/>
  <c r="F715" i="14"/>
  <c r="P43" i="27"/>
  <c r="E715" i="14"/>
  <c r="P42" i="27"/>
  <c r="H719" i="14"/>
  <c r="P45" i="28"/>
  <c r="H711" i="14"/>
  <c r="P45" i="25"/>
  <c r="F719" i="14"/>
  <c r="P43" i="28"/>
  <c r="F711" i="14"/>
  <c r="P43" i="25"/>
  <c r="E711" i="14"/>
  <c r="P42" i="25"/>
  <c r="E719" i="14"/>
  <c r="P42" i="28"/>
  <c r="G381" i="29"/>
  <c r="H381" i="29"/>
  <c r="H377" i="29"/>
  <c r="H378" i="14"/>
  <c r="J45" i="25"/>
  <c r="G378" i="14"/>
  <c r="J44" i="25"/>
  <c r="F378" i="14"/>
  <c r="J43" i="25"/>
  <c r="E378" i="14"/>
  <c r="J42" i="25"/>
  <c r="E714" i="29"/>
  <c r="E385" i="29"/>
  <c r="M383" i="29"/>
  <c r="K383" i="29"/>
  <c r="P383" i="29"/>
  <c r="J383" i="29"/>
  <c r="O383" i="29"/>
  <c r="N383" i="29"/>
  <c r="L383" i="29"/>
  <c r="G718" i="29"/>
  <c r="F718" i="29"/>
  <c r="G382" i="14"/>
  <c r="J44" i="27"/>
  <c r="G386" i="14"/>
  <c r="J44" i="28"/>
  <c r="F386" i="14"/>
  <c r="J43" i="28"/>
  <c r="E382" i="14"/>
  <c r="J42" i="27"/>
  <c r="E386" i="14"/>
  <c r="J42" i="28"/>
  <c r="H386" i="14"/>
  <c r="J45" i="28"/>
  <c r="F382" i="14"/>
  <c r="J43" i="27"/>
  <c r="H382" i="14"/>
  <c r="J45" i="27"/>
  <c r="AJ334" i="7"/>
  <c r="AL315" i="7"/>
  <c r="AO341" i="7"/>
  <c r="AK315" i="7"/>
  <c r="V656" i="7"/>
  <c r="Z656" i="7"/>
  <c r="AG323" i="7"/>
  <c r="AM315" i="7"/>
  <c r="AL330" i="7"/>
  <c r="AN315" i="7"/>
  <c r="AF323" i="7"/>
  <c r="Y309" i="7"/>
  <c r="J21" i="27" s="1"/>
  <c r="J21" i="26"/>
  <c r="R303" i="7"/>
  <c r="X303" i="7" s="1"/>
  <c r="AD323" i="7"/>
  <c r="AM341" i="7"/>
  <c r="AM334" i="7"/>
  <c r="S307" i="7"/>
  <c r="AO315" i="7"/>
  <c r="Y304" i="7"/>
  <c r="J16" i="27" s="1"/>
  <c r="J16" i="24"/>
  <c r="Y634" i="7"/>
  <c r="P19" i="27" s="1"/>
  <c r="P19" i="26"/>
  <c r="R306" i="7"/>
  <c r="AJ330" i="7"/>
  <c r="AL652" i="7"/>
  <c r="R631" i="7"/>
  <c r="X631" i="7" s="1"/>
  <c r="Y656" i="7"/>
  <c r="P41" i="27" s="1"/>
  <c r="P41" i="24"/>
  <c r="Z329" i="7"/>
  <c r="AO334" i="7"/>
  <c r="Y633" i="7"/>
  <c r="P18" i="27" s="1"/>
  <c r="P18" i="26"/>
  <c r="AJ315" i="7"/>
  <c r="Z320" i="7"/>
  <c r="Y310" i="7"/>
  <c r="J22" i="27" s="1"/>
  <c r="J22" i="24"/>
  <c r="AJ341" i="7"/>
  <c r="Y631" i="7"/>
  <c r="P16" i="27" s="1"/>
  <c r="P16" i="24"/>
  <c r="V320" i="7"/>
  <c r="W329" i="7"/>
  <c r="J41" i="25" s="1"/>
  <c r="AK671" i="7"/>
  <c r="AO671" i="7"/>
  <c r="G711" i="14"/>
  <c r="P44" i="25"/>
  <c r="G719" i="14"/>
  <c r="P44" i="28"/>
  <c r="Z647" i="7"/>
  <c r="V647" i="7"/>
  <c r="AN671" i="7"/>
  <c r="P637" i="7"/>
  <c r="Z637" i="7" s="1"/>
  <c r="G714" i="29"/>
  <c r="F714" i="29"/>
  <c r="F381" i="29"/>
  <c r="E722" i="29"/>
  <c r="H385" i="29"/>
  <c r="H722" i="29"/>
  <c r="H718" i="29"/>
  <c r="G385" i="29"/>
  <c r="F385" i="29"/>
  <c r="F722" i="29"/>
  <c r="G722" i="29"/>
  <c r="G377" i="29"/>
  <c r="F377" i="29"/>
  <c r="AE653" i="7"/>
  <c r="AO645" i="7"/>
  <c r="Q630" i="7"/>
  <c r="P15" i="9" s="1"/>
  <c r="AK645" i="7"/>
  <c r="X634" i="7"/>
  <c r="Z634" i="7"/>
  <c r="V634" i="7"/>
  <c r="AM667" i="7"/>
  <c r="S636" i="7"/>
  <c r="P21" i="24" s="1"/>
  <c r="AO667" i="7"/>
  <c r="AL667" i="7"/>
  <c r="R636" i="7"/>
  <c r="X636" i="7" s="1"/>
  <c r="V627" i="7"/>
  <c r="Z627" i="7"/>
  <c r="AJ667" i="7"/>
  <c r="AK630" i="7"/>
  <c r="Q627" i="7"/>
  <c r="P12" i="9" s="1"/>
  <c r="AO630" i="7"/>
  <c r="AL664" i="7"/>
  <c r="AM671" i="7"/>
  <c r="S637" i="7"/>
  <c r="AJ660" i="7"/>
  <c r="P633" i="7"/>
  <c r="AN660" i="7"/>
  <c r="W656" i="7"/>
  <c r="P41" i="25" s="1"/>
  <c r="AA656" i="7"/>
  <c r="P41" i="28" s="1"/>
  <c r="W631" i="7"/>
  <c r="P16" i="25" s="1"/>
  <c r="AA631" i="7"/>
  <c r="P16" i="28" s="1"/>
  <c r="AK660" i="7"/>
  <c r="AO660" i="7"/>
  <c r="Q633" i="7"/>
  <c r="P18" i="9" s="1"/>
  <c r="AJ645" i="7"/>
  <c r="AD653" i="7"/>
  <c r="AN645" i="7"/>
  <c r="P630" i="7"/>
  <c r="AN652" i="7"/>
  <c r="P631" i="7"/>
  <c r="AJ652" i="7"/>
  <c r="AF653" i="7"/>
  <c r="R630" i="7"/>
  <c r="X630" i="7" s="1"/>
  <c r="AL645" i="7"/>
  <c r="Q634" i="7"/>
  <c r="P19" i="9" s="1"/>
  <c r="AO664" i="7"/>
  <c r="AK664" i="7"/>
  <c r="AK667" i="7"/>
  <c r="AM645" i="7"/>
  <c r="AG653" i="7"/>
  <c r="S630" i="7"/>
  <c r="AN664" i="7"/>
  <c r="AM664" i="7"/>
  <c r="S300" i="7"/>
  <c r="AM300" i="7"/>
  <c r="V310" i="7"/>
  <c r="X310" i="7"/>
  <c r="Z310" i="7"/>
  <c r="AA309" i="7"/>
  <c r="J21" i="28" s="1"/>
  <c r="W309" i="7"/>
  <c r="J21" i="25" s="1"/>
  <c r="W306" i="7"/>
  <c r="J18" i="25" s="1"/>
  <c r="Y306" i="7"/>
  <c r="J18" i="27" s="1"/>
  <c r="V309" i="7"/>
  <c r="Z309" i="7"/>
  <c r="W303" i="7"/>
  <c r="J15" i="25" s="1"/>
  <c r="S305" i="7"/>
  <c r="J17" i="24" s="1"/>
  <c r="AK300" i="7"/>
  <c r="Q300" i="7"/>
  <c r="J12" i="9" s="1"/>
  <c r="AO300" i="7"/>
  <c r="Y329" i="7"/>
  <c r="J41" i="27" s="1"/>
  <c r="AA329" i="7"/>
  <c r="J41" i="28" s="1"/>
  <c r="V329" i="7"/>
  <c r="R300" i="7"/>
  <c r="X300" i="7" s="1"/>
  <c r="AL300" i="7"/>
  <c r="Q304" i="7"/>
  <c r="J16" i="9" s="1"/>
  <c r="AO322" i="7"/>
  <c r="AK322" i="7"/>
  <c r="AJ300" i="7"/>
  <c r="AN300" i="7"/>
  <c r="P300" i="7"/>
  <c r="AA306" i="7"/>
  <c r="J18" i="28" s="1"/>
  <c r="AJ322" i="7"/>
  <c r="P304" i="7"/>
  <c r="AN322" i="7"/>
  <c r="Z307" i="7"/>
  <c r="W307" i="7"/>
  <c r="J19" i="25" s="1"/>
  <c r="AA307" i="7"/>
  <c r="J19" i="28" s="1"/>
  <c r="AI323" i="7"/>
  <c r="U305" i="7" s="1"/>
  <c r="J17" i="26" s="1"/>
  <c r="U303" i="7"/>
  <c r="Y303" i="7" s="1"/>
  <c r="J15" i="27" s="1"/>
  <c r="AE323" i="7"/>
  <c r="AA310" i="7"/>
  <c r="J22" i="28" s="1"/>
  <c r="W310" i="7"/>
  <c r="J22" i="25" s="1"/>
  <c r="V307" i="7" l="1"/>
  <c r="AJ323" i="7"/>
  <c r="AN323" i="7"/>
  <c r="P305" i="7"/>
  <c r="V303" i="7"/>
  <c r="Z303" i="7"/>
  <c r="R305" i="7"/>
  <c r="X305" i="7" s="1"/>
  <c r="AL323" i="7"/>
  <c r="J19" i="24"/>
  <c r="Y307" i="7"/>
  <c r="J19" i="27" s="1"/>
  <c r="Y300" i="7"/>
  <c r="J12" i="27" s="1"/>
  <c r="J12" i="24"/>
  <c r="AA303" i="7"/>
  <c r="J15" i="28" s="1"/>
  <c r="J15" i="26"/>
  <c r="X306" i="7"/>
  <c r="Z306" i="7"/>
  <c r="V306" i="7"/>
  <c r="V636" i="7"/>
  <c r="Y637" i="7"/>
  <c r="P22" i="27" s="1"/>
  <c r="P22" i="24"/>
  <c r="V637" i="7"/>
  <c r="Y630" i="7"/>
  <c r="P15" i="27" s="1"/>
  <c r="P15" i="24"/>
  <c r="AA634" i="7"/>
  <c r="P19" i="28" s="1"/>
  <c r="W634" i="7"/>
  <c r="P19" i="25" s="1"/>
  <c r="W633" i="7"/>
  <c r="P18" i="25" s="1"/>
  <c r="AA633" i="7"/>
  <c r="P18" i="28" s="1"/>
  <c r="AL653" i="7"/>
  <c r="R632" i="7"/>
  <c r="X632" i="7" s="1"/>
  <c r="W627" i="7"/>
  <c r="P12" i="25" s="1"/>
  <c r="AA627" i="7"/>
  <c r="P12" i="28" s="1"/>
  <c r="W637" i="7"/>
  <c r="P22" i="25" s="1"/>
  <c r="Z636" i="7"/>
  <c r="AA636" i="7"/>
  <c r="P21" i="28" s="1"/>
  <c r="Y636" i="7"/>
  <c r="P21" i="27" s="1"/>
  <c r="W636" i="7"/>
  <c r="P21" i="25" s="1"/>
  <c r="AA637" i="7"/>
  <c r="P22" i="28" s="1"/>
  <c r="V631" i="7"/>
  <c r="Z631" i="7"/>
  <c r="AJ653" i="7"/>
  <c r="P632" i="7"/>
  <c r="AN653" i="7"/>
  <c r="S632" i="7"/>
  <c r="AM653" i="7"/>
  <c r="W630" i="7"/>
  <c r="P15" i="25" s="1"/>
  <c r="AA630" i="7"/>
  <c r="P15" i="28" s="1"/>
  <c r="V630" i="7"/>
  <c r="Z630" i="7"/>
  <c r="V633" i="7"/>
  <c r="Z633" i="7"/>
  <c r="AK653" i="7"/>
  <c r="Q632" i="7"/>
  <c r="P17" i="9" s="1"/>
  <c r="AO653" i="7"/>
  <c r="V300" i="7"/>
  <c r="Z300" i="7"/>
  <c r="W300" i="7"/>
  <c r="J12" i="25" s="1"/>
  <c r="AA300" i="7"/>
  <c r="J12" i="28" s="1"/>
  <c r="AM323" i="7"/>
  <c r="Q305" i="7"/>
  <c r="J17" i="9" s="1"/>
  <c r="AK323" i="7"/>
  <c r="AO323" i="7"/>
  <c r="Y305" i="7"/>
  <c r="J17" i="27" s="1"/>
  <c r="AA304" i="7"/>
  <c r="J16" i="28" s="1"/>
  <c r="W304" i="7"/>
  <c r="J16" i="25" s="1"/>
  <c r="Z304" i="7"/>
  <c r="V304" i="7"/>
  <c r="V305" i="7" l="1"/>
  <c r="Z305" i="7"/>
  <c r="Y632" i="7"/>
  <c r="P17" i="27" s="1"/>
  <c r="P17" i="24"/>
  <c r="V632" i="7"/>
  <c r="Z632" i="7"/>
  <c r="AA632" i="7"/>
  <c r="P17" i="28" s="1"/>
  <c r="W632" i="7"/>
  <c r="P17" i="25" s="1"/>
  <c r="AA305" i="7"/>
  <c r="J17" i="28" s="1"/>
  <c r="W305" i="7"/>
  <c r="J17" i="25" s="1"/>
  <c r="H69" i="14" l="1"/>
  <c r="M486" i="29" l="1"/>
  <c r="D485" i="29"/>
  <c r="C485" i="29"/>
  <c r="G483" i="14" l="1"/>
  <c r="D141" i="14" l="1"/>
  <c r="H29" i="22"/>
  <c r="O24" i="22" s="1"/>
  <c r="G29" i="22"/>
  <c r="N24" i="22" s="1"/>
  <c r="F29" i="22"/>
  <c r="Q147" i="29"/>
  <c r="H147" i="29"/>
  <c r="G147" i="29"/>
  <c r="F147" i="29"/>
  <c r="E147" i="29"/>
  <c r="D147" i="29"/>
  <c r="C147" i="29"/>
  <c r="B147" i="29"/>
  <c r="R31" i="7" l="1"/>
  <c r="T151" i="7" l="1"/>
  <c r="U151" i="7"/>
  <c r="U91" i="7"/>
  <c r="T91" i="7"/>
  <c r="U480" i="7"/>
  <c r="U266" i="7"/>
  <c r="U548" i="7"/>
  <c r="T551" i="7"/>
  <c r="AI535" i="7"/>
  <c r="AH535" i="7"/>
  <c r="AG535" i="7"/>
  <c r="AF535" i="7"/>
  <c r="T548" i="7"/>
  <c r="U538" i="7"/>
  <c r="U433" i="7" l="1"/>
  <c r="D275" i="7"/>
  <c r="D157" i="7"/>
  <c r="U146" i="7"/>
  <c r="T150" i="7"/>
  <c r="T94" i="7"/>
  <c r="AI97" i="7"/>
  <c r="AH97" i="7"/>
  <c r="U100" i="7"/>
  <c r="T100" i="7"/>
  <c r="U103" i="7"/>
  <c r="U102" i="7" s="1"/>
  <c r="T103" i="7"/>
  <c r="U72" i="7"/>
  <c r="T72" i="7"/>
  <c r="U86" i="7"/>
  <c r="T86" i="7"/>
  <c r="T92" i="7"/>
  <c r="D110" i="7"/>
  <c r="D31" i="7" l="1"/>
  <c r="S595" i="7"/>
  <c r="S488" i="7"/>
  <c r="S435" i="7"/>
  <c r="S379" i="7"/>
  <c r="S266" i="7"/>
  <c r="S153" i="7"/>
  <c r="R94" i="7"/>
  <c r="R36" i="7"/>
  <c r="AE164" i="7"/>
  <c r="S605" i="7" l="1"/>
  <c r="S390" i="7"/>
  <c r="S389" i="7"/>
  <c r="S388" i="7"/>
  <c r="S387" i="7" s="1"/>
  <c r="R389" i="7"/>
  <c r="R390" i="7"/>
  <c r="R388" i="7"/>
  <c r="R105" i="7"/>
  <c r="R103" i="7"/>
  <c r="R47" i="7"/>
  <c r="R499" i="7"/>
  <c r="S499" i="7"/>
  <c r="S587" i="7"/>
  <c r="S534" i="7"/>
  <c r="S427" i="7"/>
  <c r="S371" i="7"/>
  <c r="S258" i="7"/>
  <c r="S201" i="7"/>
  <c r="S145" i="7"/>
  <c r="S377" i="7"/>
  <c r="S376" i="7"/>
  <c r="R376" i="7"/>
  <c r="R377" i="7"/>
  <c r="S207" i="7"/>
  <c r="S206" i="7"/>
  <c r="R206" i="7"/>
  <c r="S34" i="7"/>
  <c r="S33" i="7"/>
  <c r="R33" i="7"/>
  <c r="S433" i="7"/>
  <c r="S486" i="7"/>
  <c r="S540" i="7"/>
  <c r="S593" i="7"/>
  <c r="R593" i="7"/>
  <c r="S592" i="7"/>
  <c r="R539" i="7"/>
  <c r="R485" i="7"/>
  <c r="R486" i="7"/>
  <c r="R433" i="7"/>
  <c r="R432" i="7"/>
  <c r="S264" i="7"/>
  <c r="S263" i="7"/>
  <c r="R151" i="7"/>
  <c r="S150" i="7"/>
  <c r="S91" i="7"/>
  <c r="S92" i="7"/>
  <c r="D207" i="7"/>
  <c r="D544" i="7"/>
  <c r="S244" i="7"/>
  <c r="R244" i="7"/>
  <c r="P244" i="7"/>
  <c r="AG239" i="7"/>
  <c r="AG181" i="7"/>
  <c r="AG124" i="7"/>
  <c r="AG66" i="7"/>
  <c r="AE13" i="7"/>
  <c r="R387" i="7" l="1"/>
  <c r="D383" i="7" l="1"/>
  <c r="AE263" i="7" l="1"/>
  <c r="AE535" i="7"/>
  <c r="AE427" i="7"/>
  <c r="AD535" i="7"/>
  <c r="AD427" i="7"/>
  <c r="Q587" i="7"/>
  <c r="Q573" i="7"/>
  <c r="Q520" i="7"/>
  <c r="Q244" i="7"/>
  <c r="Q534" i="7"/>
  <c r="P534" i="7"/>
  <c r="D133" i="7"/>
  <c r="Q34" i="7"/>
  <c r="P34" i="7"/>
  <c r="Q441" i="7"/>
  <c r="P433" i="7"/>
  <c r="Q433" i="7"/>
  <c r="Q263" i="7"/>
  <c r="P263" i="7"/>
  <c r="P86" i="7" l="1"/>
  <c r="Q86" i="7"/>
  <c r="B734" i="29" l="1"/>
  <c r="H737" i="29"/>
  <c r="G737" i="29"/>
  <c r="F737" i="29"/>
  <c r="E737" i="29"/>
  <c r="T16" i="28"/>
  <c r="T15" i="28" s="1"/>
  <c r="T16" i="27"/>
  <c r="T15" i="27" s="1"/>
  <c r="T16" i="25"/>
  <c r="T15" i="25" s="1"/>
  <c r="T16" i="26"/>
  <c r="T15" i="26" s="1"/>
  <c r="T16" i="24"/>
  <c r="T15" i="24" s="1"/>
  <c r="T16" i="9"/>
  <c r="T15" i="9" s="1"/>
  <c r="G716" i="29" l="1"/>
  <c r="G720" i="29"/>
  <c r="G724" i="29"/>
  <c r="E716" i="29"/>
  <c r="E720" i="29"/>
  <c r="E724" i="29"/>
  <c r="H716" i="29"/>
  <c r="H724" i="29"/>
  <c r="H720" i="29"/>
  <c r="F716" i="29"/>
  <c r="F720" i="29"/>
  <c r="F724" i="29"/>
  <c r="F379" i="29"/>
  <c r="F383" i="29"/>
  <c r="F387" i="29"/>
  <c r="G383" i="29"/>
  <c r="G387" i="29"/>
  <c r="G379" i="29"/>
  <c r="E387" i="29"/>
  <c r="E383" i="29"/>
  <c r="E379" i="29"/>
  <c r="H379" i="29"/>
  <c r="H383" i="29"/>
  <c r="H387" i="29"/>
  <c r="G641" i="14" l="1"/>
  <c r="H530" i="14" l="1"/>
  <c r="F530" i="14"/>
  <c r="G530" i="14"/>
  <c r="M523" i="29" l="1"/>
  <c r="E410" i="14"/>
  <c r="E422" i="14"/>
  <c r="E422" i="29" s="1"/>
  <c r="F410" i="14"/>
  <c r="F84" i="14"/>
  <c r="E92" i="14"/>
  <c r="F129" i="14"/>
  <c r="H21" i="22"/>
  <c r="O16" i="22" s="1"/>
  <c r="G21" i="22"/>
  <c r="N16" i="22" s="1"/>
  <c r="F21" i="22"/>
  <c r="D98" i="7"/>
  <c r="S95" i="7"/>
  <c r="R95" i="7"/>
  <c r="Q137" i="29"/>
  <c r="H137" i="29"/>
  <c r="G137" i="29"/>
  <c r="F137" i="29"/>
  <c r="E137" i="29"/>
  <c r="D137" i="29"/>
  <c r="C137" i="29"/>
  <c r="B137" i="29"/>
  <c r="H141" i="14"/>
  <c r="E141" i="14"/>
  <c r="AG519" i="7"/>
  <c r="AF433" i="7"/>
  <c r="P33" i="7"/>
  <c r="Q72" i="7" l="1"/>
  <c r="Q218" i="7"/>
  <c r="P218" i="7"/>
  <c r="Q266" i="7"/>
  <c r="Q379" i="7"/>
  <c r="Q488" i="7"/>
  <c r="Q542" i="7"/>
  <c r="Q371" i="7"/>
  <c r="Q258" i="7"/>
  <c r="Q145" i="7"/>
  <c r="G25" i="9" s="1"/>
  <c r="Q272" i="7" l="1"/>
  <c r="D94" i="22" l="1"/>
  <c r="L31" i="22" s="1"/>
  <c r="C94" i="22"/>
  <c r="K31" i="22" s="1"/>
  <c r="B94" i="22"/>
  <c r="Q374" i="7"/>
  <c r="P374" i="7"/>
  <c r="J410" i="29"/>
  <c r="Q406" i="29"/>
  <c r="H406" i="29"/>
  <c r="G406" i="29"/>
  <c r="F406" i="29"/>
  <c r="E406" i="29"/>
  <c r="D406" i="29"/>
  <c r="C406" i="29"/>
  <c r="B406" i="29"/>
  <c r="R608" i="7"/>
  <c r="S572" i="7"/>
  <c r="R572" i="7"/>
  <c r="AG583" i="7"/>
  <c r="AF583" i="7"/>
  <c r="R587" i="7"/>
  <c r="S608" i="7"/>
  <c r="C254" i="29" l="1"/>
  <c r="S432" i="7" l="1"/>
  <c r="S485" i="7"/>
  <c r="S539" i="7"/>
  <c r="R592" i="7" l="1"/>
  <c r="AG525" i="7"/>
  <c r="AF525" i="7"/>
  <c r="AG87" i="7"/>
  <c r="AF87" i="7"/>
  <c r="AG78" i="7"/>
  <c r="AF78" i="7"/>
  <c r="AE24" i="7"/>
  <c r="AE20" i="7"/>
  <c r="AG29" i="7"/>
  <c r="AF29" i="7"/>
  <c r="AD20" i="7"/>
  <c r="AF481" i="7"/>
  <c r="AG372" i="7"/>
  <c r="AF372" i="7"/>
  <c r="U595" i="7" l="1"/>
  <c r="U573" i="7"/>
  <c r="U592" i="7"/>
  <c r="U601" i="7"/>
  <c r="U593" i="7"/>
  <c r="S601" i="7"/>
  <c r="S604" i="7"/>
  <c r="AG584" i="7"/>
  <c r="AF584" i="7"/>
  <c r="AF582" i="7"/>
  <c r="AG582" i="7"/>
  <c r="R576" i="7"/>
  <c r="S576" i="7"/>
  <c r="S548" i="7"/>
  <c r="S549" i="7" l="1"/>
  <c r="S520" i="7"/>
  <c r="AG531" i="7"/>
  <c r="AG530" i="7"/>
  <c r="U488" i="7"/>
  <c r="U485" i="7"/>
  <c r="U487" i="7"/>
  <c r="AI477" i="7"/>
  <c r="S494" i="7"/>
  <c r="AF476" i="7"/>
  <c r="AG476" i="7"/>
  <c r="S497" i="7"/>
  <c r="S469" i="7"/>
  <c r="S441" i="7"/>
  <c r="AG433" i="7"/>
  <c r="AG422" i="7"/>
  <c r="AG423" i="7"/>
  <c r="S415" i="7"/>
  <c r="S413" i="7"/>
  <c r="S426" i="7"/>
  <c r="S431" i="7"/>
  <c r="AG431" i="7"/>
  <c r="AG365" i="7" l="1"/>
  <c r="S385" i="7"/>
  <c r="AF368" i="7"/>
  <c r="AG368" i="7"/>
  <c r="AF367" i="7"/>
  <c r="AG367" i="7"/>
  <c r="S357" i="7"/>
  <c r="S356" i="7"/>
  <c r="S375" i="7"/>
  <c r="U272" i="7"/>
  <c r="U264" i="7"/>
  <c r="AG271" i="7"/>
  <c r="S272" i="7"/>
  <c r="D268" i="7"/>
  <c r="S262" i="7"/>
  <c r="AF271" i="7"/>
  <c r="AG255" i="7"/>
  <c r="S275" i="7"/>
  <c r="R263" i="7"/>
  <c r="AF255" i="7"/>
  <c r="U206" i="7"/>
  <c r="U215" i="7"/>
  <c r="U190" i="7"/>
  <c r="S186" i="7"/>
  <c r="S185" i="7"/>
  <c r="S215" i="7"/>
  <c r="S210" i="7"/>
  <c r="U150" i="7"/>
  <c r="S159" i="7"/>
  <c r="S134" i="7"/>
  <c r="S151" i="7"/>
  <c r="AF141" i="7"/>
  <c r="AG141" i="7"/>
  <c r="S131" i="7"/>
  <c r="S162" i="7"/>
  <c r="S100" i="7"/>
  <c r="S105" i="7"/>
  <c r="S94" i="7"/>
  <c r="AG85" i="7"/>
  <c r="AG82" i="7"/>
  <c r="S103" i="7"/>
  <c r="S72" i="7"/>
  <c r="AF82" i="7"/>
  <c r="AF83" i="7"/>
  <c r="AG83" i="7"/>
  <c r="R91" i="7"/>
  <c r="R92" i="7"/>
  <c r="U42" i="7"/>
  <c r="U33" i="7"/>
  <c r="U28" i="7"/>
  <c r="S42" i="7"/>
  <c r="S28" i="7"/>
  <c r="S36" i="7"/>
  <c r="R150" i="7"/>
  <c r="AG354" i="7"/>
  <c r="AF354" i="7"/>
  <c r="S547" i="7"/>
  <c r="N38" i="24" s="1"/>
  <c r="S32" i="7"/>
  <c r="R520" i="7"/>
  <c r="S498" i="7"/>
  <c r="S496" i="7" s="1"/>
  <c r="AG462" i="7"/>
  <c r="AF462" i="7"/>
  <c r="R494" i="7"/>
  <c r="S478" i="7"/>
  <c r="R478" i="7"/>
  <c r="R497" i="7"/>
  <c r="R498" i="7"/>
  <c r="N20" i="24"/>
  <c r="N23" i="24"/>
  <c r="N24" i="24"/>
  <c r="N26" i="24"/>
  <c r="N28" i="24"/>
  <c r="N34" i="24"/>
  <c r="N36" i="24"/>
  <c r="N37" i="24"/>
  <c r="D435" i="7"/>
  <c r="AF422" i="7"/>
  <c r="S444" i="7"/>
  <c r="R431" i="7"/>
  <c r="AF431" i="7"/>
  <c r="AF423" i="7"/>
  <c r="R496" i="7" l="1"/>
  <c r="AG451" i="7"/>
  <c r="AF451" i="7"/>
  <c r="Q601" i="7" l="1"/>
  <c r="Q592" i="7"/>
  <c r="Q593" i="7"/>
  <c r="P593" i="7"/>
  <c r="Q572" i="7"/>
  <c r="Q518" i="7"/>
  <c r="Q548" i="7"/>
  <c r="AD530" i="7"/>
  <c r="AE530" i="7"/>
  <c r="Q539" i="7"/>
  <c r="Q553" i="7"/>
  <c r="AE529" i="7"/>
  <c r="Q540" i="7"/>
  <c r="Q519" i="7"/>
  <c r="Q485" i="7"/>
  <c r="Q385" i="7"/>
  <c r="AD255" i="7"/>
  <c r="AE255" i="7"/>
  <c r="AE254" i="7"/>
  <c r="Q264" i="7"/>
  <c r="Q243" i="7"/>
  <c r="Q209" i="7"/>
  <c r="Q215" i="7"/>
  <c r="Q207" i="7"/>
  <c r="AE195" i="7"/>
  <c r="AD197" i="7"/>
  <c r="AE197" i="7"/>
  <c r="AD195" i="7"/>
  <c r="Q153" i="7"/>
  <c r="Q159" i="7"/>
  <c r="Q150" i="7"/>
  <c r="Q156" i="7"/>
  <c r="Q94" i="7"/>
  <c r="Q90" i="7"/>
  <c r="Q92" i="7"/>
  <c r="Q100" i="7"/>
  <c r="Q91" i="7"/>
  <c r="Q103" i="7"/>
  <c r="Q42" i="7"/>
  <c r="D15" i="7"/>
  <c r="P573" i="7"/>
  <c r="Q33" i="7"/>
  <c r="P207" i="7"/>
  <c r="P215" i="7"/>
  <c r="D191" i="7"/>
  <c r="AE224" i="7"/>
  <c r="Q190" i="7" l="1"/>
  <c r="Q204" i="7"/>
  <c r="P204" i="7"/>
  <c r="D525" i="7"/>
  <c r="P548" i="7"/>
  <c r="P540" i="7"/>
  <c r="P272" i="7" l="1"/>
  <c r="Q247" i="7"/>
  <c r="Q23" i="7"/>
  <c r="P23" i="7"/>
  <c r="AE103" i="7"/>
  <c r="AD103" i="7"/>
  <c r="Q96" i="7"/>
  <c r="P209" i="7"/>
  <c r="AE217" i="7"/>
  <c r="AD217" i="7"/>
  <c r="AE214" i="7"/>
  <c r="AD214" i="7"/>
  <c r="AF214" i="7"/>
  <c r="P379" i="7"/>
  <c r="P371" i="7"/>
  <c r="Q381" i="7"/>
  <c r="P381" i="7"/>
  <c r="P90" i="7"/>
  <c r="AE559" i="7"/>
  <c r="AD559" i="7"/>
  <c r="D487" i="7"/>
  <c r="AG502" i="7"/>
  <c r="AF502" i="7"/>
  <c r="O509" i="7"/>
  <c r="AG478" i="7"/>
  <c r="R266" i="7"/>
  <c r="S278" i="7"/>
  <c r="R278" i="7"/>
  <c r="R413" i="7"/>
  <c r="R427" i="7"/>
  <c r="S412" i="7"/>
  <c r="R412" i="7"/>
  <c r="Q149" i="7" l="1"/>
  <c r="P149" i="7"/>
  <c r="P166" i="7"/>
  <c r="Q166" i="7"/>
  <c r="P165" i="7"/>
  <c r="P153" i="7"/>
  <c r="AE126" i="7"/>
  <c r="AD126" i="7"/>
  <c r="Q147" i="7"/>
  <c r="P156" i="7"/>
  <c r="H410" i="14" l="1"/>
  <c r="P145" i="7" l="1"/>
  <c r="Q157" i="7"/>
  <c r="P157" i="7"/>
  <c r="P94" i="7"/>
  <c r="P96" i="7"/>
  <c r="S582" i="7" l="1"/>
  <c r="R601" i="7"/>
  <c r="S606" i="7"/>
  <c r="Q571" i="7"/>
  <c r="U518" i="7"/>
  <c r="N33" i="24"/>
  <c r="N32" i="24"/>
  <c r="AI553" i="7"/>
  <c r="AH553" i="7"/>
  <c r="AE551" i="7"/>
  <c r="N30" i="24"/>
  <c r="N39" i="24"/>
  <c r="R534" i="7"/>
  <c r="N25" i="24"/>
  <c r="AF530" i="7"/>
  <c r="AF531" i="7"/>
  <c r="Q551" i="7"/>
  <c r="AE531" i="7"/>
  <c r="S475" i="7"/>
  <c r="U494" i="7"/>
  <c r="S411" i="7"/>
  <c r="S416" i="7"/>
  <c r="S366" i="7"/>
  <c r="S243" i="7"/>
  <c r="AG254" i="7"/>
  <c r="S247" i="7"/>
  <c r="Q253" i="7"/>
  <c r="Q242" i="7"/>
  <c r="Q275" i="7"/>
  <c r="AD254" i="7"/>
  <c r="U202" i="7" l="1"/>
  <c r="R207" i="7"/>
  <c r="S218" i="7"/>
  <c r="S190" i="7"/>
  <c r="Q186" i="7"/>
  <c r="U147" i="7"/>
  <c r="S129" i="7"/>
  <c r="R134" i="7"/>
  <c r="AE82" i="7"/>
  <c r="AG200" i="7" l="1"/>
  <c r="AF200" i="7"/>
  <c r="R215" i="7"/>
  <c r="AF197" i="7"/>
  <c r="AG197" i="7"/>
  <c r="R100" i="7"/>
  <c r="AG84" i="7"/>
  <c r="AF84" i="7"/>
  <c r="C158" i="22" l="1"/>
  <c r="W38" i="22" s="1"/>
  <c r="B158" i="22"/>
  <c r="B636" i="29" l="1"/>
  <c r="C636" i="29"/>
  <c r="H595" i="29" l="1"/>
  <c r="G595" i="29"/>
  <c r="F595" i="29"/>
  <c r="E595" i="29"/>
  <c r="D595" i="29"/>
  <c r="Q477" i="29" l="1"/>
  <c r="J478" i="29"/>
  <c r="E475" i="14"/>
  <c r="H415" i="29"/>
  <c r="G415" i="29"/>
  <c r="F415" i="29"/>
  <c r="E415" i="29"/>
  <c r="R595" i="7" l="1"/>
  <c r="R606" i="7"/>
  <c r="AG426" i="7"/>
  <c r="AG421" i="7"/>
  <c r="AF426" i="7"/>
  <c r="R435" i="7"/>
  <c r="Q538" i="29" l="1"/>
  <c r="Q539" i="29"/>
  <c r="D170" i="22" l="1"/>
  <c r="X50" i="22" s="1"/>
  <c r="C170" i="22"/>
  <c r="W50" i="22" s="1"/>
  <c r="B170" i="22"/>
  <c r="D169" i="22"/>
  <c r="X49" i="22" s="1"/>
  <c r="C169" i="22"/>
  <c r="W49" i="22" s="1"/>
  <c r="B169" i="22"/>
  <c r="D168" i="22"/>
  <c r="X48" i="22" s="1"/>
  <c r="C168" i="22"/>
  <c r="W48" i="22" s="1"/>
  <c r="B168" i="22"/>
  <c r="D165" i="22"/>
  <c r="X45" i="22" s="1"/>
  <c r="C165" i="22"/>
  <c r="W45" i="22" s="1"/>
  <c r="B165" i="22"/>
  <c r="D164" i="22"/>
  <c r="X44" i="22" s="1"/>
  <c r="C164" i="22"/>
  <c r="W44" i="22" s="1"/>
  <c r="B164" i="22"/>
  <c r="D163" i="22"/>
  <c r="X43" i="22" s="1"/>
  <c r="C163" i="22"/>
  <c r="W43" i="22" s="1"/>
  <c r="B163" i="22"/>
  <c r="D162" i="22"/>
  <c r="X42" i="22" s="1"/>
  <c r="C162" i="22"/>
  <c r="W42" i="22" s="1"/>
  <c r="B162" i="22"/>
  <c r="D161" i="22"/>
  <c r="X41" i="22" s="1"/>
  <c r="C161" i="22"/>
  <c r="W41" i="22" s="1"/>
  <c r="B161" i="22"/>
  <c r="D160" i="22"/>
  <c r="X40" i="22" s="1"/>
  <c r="C160" i="22"/>
  <c r="W40" i="22" s="1"/>
  <c r="B160" i="22"/>
  <c r="D159" i="22"/>
  <c r="X39" i="22" s="1"/>
  <c r="C159" i="22"/>
  <c r="W39" i="22" s="1"/>
  <c r="B159" i="22"/>
  <c r="D157" i="22"/>
  <c r="X37" i="22" s="1"/>
  <c r="C157" i="22"/>
  <c r="W37" i="22" s="1"/>
  <c r="B157" i="22"/>
  <c r="D154" i="22"/>
  <c r="X32" i="22" s="1"/>
  <c r="C154" i="22"/>
  <c r="W32" i="22" s="1"/>
  <c r="B154" i="22"/>
  <c r="D153" i="22"/>
  <c r="X31" i="22" s="1"/>
  <c r="C153" i="22"/>
  <c r="W31" i="22" s="1"/>
  <c r="B153" i="22"/>
  <c r="D152" i="22"/>
  <c r="X30" i="22" s="1"/>
  <c r="C152" i="22"/>
  <c r="W30" i="22" s="1"/>
  <c r="B152" i="22"/>
  <c r="D151" i="22"/>
  <c r="X29" i="22" s="1"/>
  <c r="C151" i="22"/>
  <c r="W29" i="22" s="1"/>
  <c r="B151" i="22"/>
  <c r="D150" i="22"/>
  <c r="X28" i="22" s="1"/>
  <c r="C150" i="22"/>
  <c r="W28" i="22" s="1"/>
  <c r="B150" i="22"/>
  <c r="J651" i="29"/>
  <c r="K644" i="29"/>
  <c r="N631" i="29"/>
  <c r="G628" i="14"/>
  <c r="H145" i="22"/>
  <c r="U51" i="22" s="1"/>
  <c r="G145" i="22"/>
  <c r="T51" i="22" s="1"/>
  <c r="F145" i="22"/>
  <c r="H144" i="22"/>
  <c r="U50" i="22" s="1"/>
  <c r="G144" i="22"/>
  <c r="T50" i="22" s="1"/>
  <c r="F144" i="22"/>
  <c r="H143" i="22"/>
  <c r="U49" i="22" s="1"/>
  <c r="G143" i="22"/>
  <c r="T49" i="22" s="1"/>
  <c r="F143" i="22"/>
  <c r="H142" i="22"/>
  <c r="U48" i="22" s="1"/>
  <c r="G142" i="22"/>
  <c r="T48" i="22" s="1"/>
  <c r="F142" i="22"/>
  <c r="H139" i="22"/>
  <c r="U45" i="22" s="1"/>
  <c r="G139" i="22"/>
  <c r="T45" i="22" s="1"/>
  <c r="F139" i="22"/>
  <c r="H138" i="22"/>
  <c r="U44" i="22" s="1"/>
  <c r="G138" i="22"/>
  <c r="T44" i="22" s="1"/>
  <c r="F138" i="22"/>
  <c r="H137" i="22"/>
  <c r="U43" i="22" s="1"/>
  <c r="G137" i="22"/>
  <c r="T43" i="22" s="1"/>
  <c r="F137" i="22"/>
  <c r="H135" i="22"/>
  <c r="U41" i="22" s="1"/>
  <c r="G135" i="22"/>
  <c r="T41" i="22" s="1"/>
  <c r="F135" i="22"/>
  <c r="H134" i="22"/>
  <c r="U40" i="22" s="1"/>
  <c r="G134" i="22"/>
  <c r="T40" i="22" s="1"/>
  <c r="F134" i="22"/>
  <c r="H133" i="22"/>
  <c r="U39" i="22" s="1"/>
  <c r="G133" i="22"/>
  <c r="T39" i="22" s="1"/>
  <c r="F133" i="22"/>
  <c r="H132" i="22"/>
  <c r="U38" i="22" s="1"/>
  <c r="G132" i="22"/>
  <c r="T38" i="22" s="1"/>
  <c r="F132" i="22"/>
  <c r="H131" i="22"/>
  <c r="U37" i="22" s="1"/>
  <c r="G131" i="22"/>
  <c r="T37" i="22" s="1"/>
  <c r="F131" i="22"/>
  <c r="H128" i="22"/>
  <c r="U32" i="22" s="1"/>
  <c r="G128" i="22"/>
  <c r="T32" i="22" s="1"/>
  <c r="F128" i="22"/>
  <c r="H127" i="22"/>
  <c r="U31" i="22" s="1"/>
  <c r="G127" i="22"/>
  <c r="T31" i="22" s="1"/>
  <c r="F127" i="22"/>
  <c r="H126" i="22"/>
  <c r="U30" i="22" s="1"/>
  <c r="G126" i="22"/>
  <c r="T30" i="22" s="1"/>
  <c r="F126" i="22"/>
  <c r="H125" i="22"/>
  <c r="U29" i="22" s="1"/>
  <c r="G125" i="22"/>
  <c r="T29" i="22" s="1"/>
  <c r="F125" i="22"/>
  <c r="H124" i="22"/>
  <c r="U28" i="22" s="1"/>
  <c r="G124" i="22"/>
  <c r="T28" i="22" s="1"/>
  <c r="F124" i="22"/>
  <c r="J576" i="29"/>
  <c r="H129" i="22"/>
  <c r="U35" i="22" s="1"/>
  <c r="D144" i="22"/>
  <c r="R51" i="22" s="1"/>
  <c r="C144" i="22"/>
  <c r="Q51" i="22" s="1"/>
  <c r="B144" i="22"/>
  <c r="D143" i="22"/>
  <c r="R50" i="22" s="1"/>
  <c r="C143" i="22"/>
  <c r="Q50" i="22" s="1"/>
  <c r="B143" i="22"/>
  <c r="D142" i="22"/>
  <c r="R49" i="22" s="1"/>
  <c r="C142" i="22"/>
  <c r="Q49" i="22" s="1"/>
  <c r="B142" i="22"/>
  <c r="D141" i="22"/>
  <c r="R48" i="22" s="1"/>
  <c r="C141" i="22"/>
  <c r="Q48" i="22" s="1"/>
  <c r="B141" i="22"/>
  <c r="D138" i="22"/>
  <c r="R42" i="22" s="1"/>
  <c r="C138" i="22"/>
  <c r="Q42" i="22" s="1"/>
  <c r="B138" i="22"/>
  <c r="D137" i="22"/>
  <c r="R41" i="22" s="1"/>
  <c r="C137" i="22"/>
  <c r="Q41" i="22" s="1"/>
  <c r="B137" i="22"/>
  <c r="D136" i="22"/>
  <c r="R40" i="22" s="1"/>
  <c r="C136" i="22"/>
  <c r="Q40" i="22" s="1"/>
  <c r="B136" i="22"/>
  <c r="D135" i="22"/>
  <c r="R39" i="22" s="1"/>
  <c r="C135" i="22"/>
  <c r="Q39" i="22" s="1"/>
  <c r="B135" i="22"/>
  <c r="D134" i="22"/>
  <c r="R38" i="22" s="1"/>
  <c r="C134" i="22"/>
  <c r="Q38" i="22" s="1"/>
  <c r="B134" i="22"/>
  <c r="D133" i="22"/>
  <c r="R37" i="22" s="1"/>
  <c r="C133" i="22"/>
  <c r="Q37" i="22" s="1"/>
  <c r="B133" i="22"/>
  <c r="D130" i="22"/>
  <c r="R33" i="22" s="1"/>
  <c r="C130" i="22"/>
  <c r="Q33" i="22" s="1"/>
  <c r="B130" i="22"/>
  <c r="D129" i="22"/>
  <c r="R32" i="22" s="1"/>
  <c r="C129" i="22"/>
  <c r="Q32" i="22" s="1"/>
  <c r="B129" i="22"/>
  <c r="D128" i="22"/>
  <c r="R31" i="22" s="1"/>
  <c r="C128" i="22"/>
  <c r="Q31" i="22" s="1"/>
  <c r="B128" i="22"/>
  <c r="D127" i="22"/>
  <c r="R30" i="22" s="1"/>
  <c r="C127" i="22"/>
  <c r="Q30" i="22" s="1"/>
  <c r="B127" i="22"/>
  <c r="D126" i="22"/>
  <c r="R29" i="22" s="1"/>
  <c r="C126" i="22"/>
  <c r="Q29" i="22" s="1"/>
  <c r="B126" i="22"/>
  <c r="D125" i="22"/>
  <c r="R28" i="22" s="1"/>
  <c r="C125" i="22"/>
  <c r="Q28" i="22" s="1"/>
  <c r="B125" i="22"/>
  <c r="Q522" i="29"/>
  <c r="O523" i="29"/>
  <c r="J523" i="29"/>
  <c r="K523" i="29"/>
  <c r="L523" i="29"/>
  <c r="N523" i="29"/>
  <c r="P523" i="29"/>
  <c r="H522" i="29"/>
  <c r="G522" i="29"/>
  <c r="F522" i="29"/>
  <c r="E522" i="29"/>
  <c r="D522" i="29"/>
  <c r="C522" i="29"/>
  <c r="B522" i="29"/>
  <c r="B477" i="29"/>
  <c r="C477" i="29"/>
  <c r="D477" i="29"/>
  <c r="E477" i="29"/>
  <c r="F477" i="29"/>
  <c r="G477" i="29"/>
  <c r="H477" i="29"/>
  <c r="E520" i="14"/>
  <c r="D131" i="22"/>
  <c r="R35" i="22" s="1"/>
  <c r="G520" i="14"/>
  <c r="H520" i="14"/>
  <c r="H113" i="22"/>
  <c r="O51" i="22" s="1"/>
  <c r="G113" i="22"/>
  <c r="N51" i="22" s="1"/>
  <c r="F113" i="22"/>
  <c r="H112" i="22"/>
  <c r="O50" i="22" s="1"/>
  <c r="G112" i="22"/>
  <c r="N50" i="22" s="1"/>
  <c r="F112" i="22"/>
  <c r="H111" i="22"/>
  <c r="O49" i="22" s="1"/>
  <c r="G111" i="22"/>
  <c r="N49" i="22" s="1"/>
  <c r="F111" i="22"/>
  <c r="H110" i="22"/>
  <c r="G110" i="22"/>
  <c r="N48" i="22" s="1"/>
  <c r="F110" i="22"/>
  <c r="H107" i="22"/>
  <c r="O44" i="22" s="1"/>
  <c r="G107" i="22"/>
  <c r="N44" i="22" s="1"/>
  <c r="F107" i="22"/>
  <c r="H106" i="22"/>
  <c r="O43" i="22" s="1"/>
  <c r="G106" i="22"/>
  <c r="N43" i="22" s="1"/>
  <c r="F106" i="22"/>
  <c r="H105" i="22"/>
  <c r="O42" i="22" s="1"/>
  <c r="G105" i="22"/>
  <c r="N42" i="22" s="1"/>
  <c r="F105" i="22"/>
  <c r="H104" i="22"/>
  <c r="O41" i="22" s="1"/>
  <c r="G104" i="22"/>
  <c r="N41" i="22" s="1"/>
  <c r="F104" i="22"/>
  <c r="H103" i="22"/>
  <c r="O40" i="22" s="1"/>
  <c r="G103" i="22"/>
  <c r="N40" i="22" s="1"/>
  <c r="F103" i="22"/>
  <c r="H102" i="22"/>
  <c r="O39" i="22" s="1"/>
  <c r="G102" i="22"/>
  <c r="N39" i="22" s="1"/>
  <c r="F102" i="22"/>
  <c r="H101" i="22"/>
  <c r="O38" i="22" s="1"/>
  <c r="G101" i="22"/>
  <c r="N38" i="22" s="1"/>
  <c r="F101" i="22"/>
  <c r="H100" i="22"/>
  <c r="O37" i="22" s="1"/>
  <c r="G100" i="22"/>
  <c r="N37" i="22" s="1"/>
  <c r="F100" i="22"/>
  <c r="H97" i="22"/>
  <c r="O32" i="22" s="1"/>
  <c r="G97" i="22"/>
  <c r="N32" i="22" s="1"/>
  <c r="F97" i="22"/>
  <c r="H96" i="22"/>
  <c r="O31" i="22" s="1"/>
  <c r="G96" i="22"/>
  <c r="N31" i="22" s="1"/>
  <c r="F96" i="22"/>
  <c r="H95" i="22"/>
  <c r="O30" i="22" s="1"/>
  <c r="G95" i="22"/>
  <c r="N30" i="22" s="1"/>
  <c r="F95" i="22"/>
  <c r="H94" i="22"/>
  <c r="O29" i="22" s="1"/>
  <c r="G94" i="22"/>
  <c r="N29" i="22" s="1"/>
  <c r="F94" i="22"/>
  <c r="H93" i="22"/>
  <c r="O28" i="22" s="1"/>
  <c r="G93" i="22"/>
  <c r="N28" i="22" s="1"/>
  <c r="F93" i="22"/>
  <c r="J466" i="29"/>
  <c r="O478" i="29"/>
  <c r="K478" i="29"/>
  <c r="L478" i="29"/>
  <c r="M478" i="29"/>
  <c r="N478" i="29"/>
  <c r="P478" i="29"/>
  <c r="Q470" i="29"/>
  <c r="H108" i="22"/>
  <c r="O46" i="22" s="1"/>
  <c r="G475" i="14"/>
  <c r="H475" i="14"/>
  <c r="B415" i="29" l="1"/>
  <c r="B416" i="29"/>
  <c r="B417" i="29"/>
  <c r="B418" i="29"/>
  <c r="B419" i="29"/>
  <c r="B420" i="29"/>
  <c r="B421" i="29"/>
  <c r="Q415" i="29"/>
  <c r="E427" i="29"/>
  <c r="E428" i="29"/>
  <c r="E429" i="29"/>
  <c r="E430" i="29"/>
  <c r="E431" i="29"/>
  <c r="H427" i="29"/>
  <c r="H428" i="29"/>
  <c r="H429" i="29"/>
  <c r="H430" i="29"/>
  <c r="H431" i="29"/>
  <c r="G427" i="29"/>
  <c r="G428" i="29"/>
  <c r="G429" i="29"/>
  <c r="G430" i="29"/>
  <c r="G431" i="29"/>
  <c r="F427" i="29"/>
  <c r="F428" i="29"/>
  <c r="F429" i="29"/>
  <c r="F430" i="29"/>
  <c r="J432" i="29"/>
  <c r="K432" i="29"/>
  <c r="L432" i="29"/>
  <c r="M432" i="29"/>
  <c r="N432" i="29"/>
  <c r="O432" i="29"/>
  <c r="P432" i="29"/>
  <c r="Q429" i="29"/>
  <c r="D428" i="29"/>
  <c r="D429" i="29"/>
  <c r="C428" i="29"/>
  <c r="C429" i="29"/>
  <c r="C430" i="29"/>
  <c r="B428" i="29"/>
  <c r="B429" i="29"/>
  <c r="B430" i="29"/>
  <c r="B431" i="29"/>
  <c r="D415" i="29"/>
  <c r="D416" i="29"/>
  <c r="D417" i="29"/>
  <c r="D418" i="29"/>
  <c r="D419" i="29"/>
  <c r="D420" i="29"/>
  <c r="D421" i="29"/>
  <c r="C415" i="29"/>
  <c r="C416" i="29"/>
  <c r="C417" i="29"/>
  <c r="C418" i="29"/>
  <c r="C419" i="29"/>
  <c r="C420" i="29"/>
  <c r="C421" i="29"/>
  <c r="K26" i="22"/>
  <c r="D115" i="22"/>
  <c r="L53" i="22" s="1"/>
  <c r="C115" i="22"/>
  <c r="K53" i="22" s="1"/>
  <c r="B115" i="22"/>
  <c r="D114" i="22"/>
  <c r="L52" i="22" s="1"/>
  <c r="C114" i="22"/>
  <c r="K52" i="22" s="1"/>
  <c r="B114" i="22"/>
  <c r="D113" i="22"/>
  <c r="L51" i="22" s="1"/>
  <c r="C113" i="22"/>
  <c r="K51" i="22" s="1"/>
  <c r="D112" i="22"/>
  <c r="L50" i="22" s="1"/>
  <c r="C112" i="22"/>
  <c r="K50" i="22" s="1"/>
  <c r="B112" i="22"/>
  <c r="D111" i="22"/>
  <c r="L49" i="22" s="1"/>
  <c r="C111" i="22"/>
  <c r="K49" i="22" s="1"/>
  <c r="B111" i="22"/>
  <c r="D110" i="22"/>
  <c r="L48" i="22" s="1"/>
  <c r="C110" i="22"/>
  <c r="K48" i="22" s="1"/>
  <c r="B110" i="22"/>
  <c r="D107" i="22"/>
  <c r="L44" i="22" s="1"/>
  <c r="C107" i="22"/>
  <c r="K44" i="22" s="1"/>
  <c r="B107" i="22"/>
  <c r="D106" i="22"/>
  <c r="L43" i="22" s="1"/>
  <c r="C106" i="22"/>
  <c r="K43" i="22" s="1"/>
  <c r="B106" i="22"/>
  <c r="D105" i="22"/>
  <c r="L42" i="22" s="1"/>
  <c r="C105" i="22"/>
  <c r="K42" i="22" s="1"/>
  <c r="B105" i="22"/>
  <c r="D104" i="22"/>
  <c r="L41" i="22" s="1"/>
  <c r="C104" i="22"/>
  <c r="K41" i="22" s="1"/>
  <c r="B104" i="22"/>
  <c r="D103" i="22"/>
  <c r="L40" i="22" s="1"/>
  <c r="C103" i="22"/>
  <c r="K40" i="22" s="1"/>
  <c r="B103" i="22"/>
  <c r="D102" i="22"/>
  <c r="L39" i="22" s="1"/>
  <c r="C102" i="22"/>
  <c r="K39" i="22" s="1"/>
  <c r="B102" i="22"/>
  <c r="D101" i="22"/>
  <c r="L38" i="22" s="1"/>
  <c r="C101" i="22"/>
  <c r="K38" i="22" s="1"/>
  <c r="B101" i="22"/>
  <c r="D100" i="22"/>
  <c r="L37" i="22" s="1"/>
  <c r="C100" i="22"/>
  <c r="K37" i="22" s="1"/>
  <c r="B100" i="22"/>
  <c r="D97" i="22"/>
  <c r="L34" i="22" s="1"/>
  <c r="C97" i="22"/>
  <c r="K34" i="22" s="1"/>
  <c r="B97" i="22"/>
  <c r="D96" i="22"/>
  <c r="L33" i="22" s="1"/>
  <c r="C96" i="22"/>
  <c r="K33" i="22" s="1"/>
  <c r="B96" i="22"/>
  <c r="D95" i="22"/>
  <c r="L32" i="22" s="1"/>
  <c r="C95" i="22"/>
  <c r="K32" i="22" s="1"/>
  <c r="B95" i="22"/>
  <c r="D93" i="22"/>
  <c r="L30" i="22" s="1"/>
  <c r="C93" i="22"/>
  <c r="K30" i="22" s="1"/>
  <c r="B93" i="22"/>
  <c r="D92" i="22"/>
  <c r="L29" i="22" s="1"/>
  <c r="C92" i="22"/>
  <c r="K29" i="22" s="1"/>
  <c r="B92" i="22"/>
  <c r="D91" i="22"/>
  <c r="L28" i="22" s="1"/>
  <c r="C91" i="22"/>
  <c r="K28" i="22" s="1"/>
  <c r="B91" i="22"/>
  <c r="D116" i="22"/>
  <c r="D86" i="22"/>
  <c r="X24" i="22" s="1"/>
  <c r="C86" i="22"/>
  <c r="W24" i="22" s="1"/>
  <c r="B86" i="22"/>
  <c r="D85" i="22"/>
  <c r="X23" i="22" s="1"/>
  <c r="C85" i="22"/>
  <c r="W23" i="22" s="1"/>
  <c r="B85" i="22"/>
  <c r="D84" i="22"/>
  <c r="X22" i="22" s="1"/>
  <c r="C84" i="22"/>
  <c r="W22" i="22" s="1"/>
  <c r="B84" i="22"/>
  <c r="D81" i="22"/>
  <c r="X19" i="22" s="1"/>
  <c r="C81" i="22"/>
  <c r="W19" i="22" s="1"/>
  <c r="B81" i="22"/>
  <c r="D80" i="22"/>
  <c r="X18" i="22" s="1"/>
  <c r="C80" i="22"/>
  <c r="W18" i="22" s="1"/>
  <c r="B80" i="22"/>
  <c r="D79" i="22"/>
  <c r="X17" i="22" s="1"/>
  <c r="C79" i="22"/>
  <c r="W17" i="22" s="1"/>
  <c r="B79" i="22"/>
  <c r="D78" i="22"/>
  <c r="X16" i="22" s="1"/>
  <c r="C78" i="22"/>
  <c r="W16" i="22" s="1"/>
  <c r="B78" i="22"/>
  <c r="D77" i="22"/>
  <c r="X15" i="22" s="1"/>
  <c r="C77" i="22"/>
  <c r="W15" i="22" s="1"/>
  <c r="B77" i="22"/>
  <c r="D76" i="22"/>
  <c r="X14" i="22" s="1"/>
  <c r="C76" i="22"/>
  <c r="W14" i="22" s="1"/>
  <c r="B76" i="22"/>
  <c r="D75" i="22"/>
  <c r="X13" i="22" s="1"/>
  <c r="C75" i="22"/>
  <c r="W13" i="22" s="1"/>
  <c r="B75" i="22"/>
  <c r="D74" i="22"/>
  <c r="X12" i="22" s="1"/>
  <c r="C74" i="22"/>
  <c r="W12" i="22" s="1"/>
  <c r="B74" i="22"/>
  <c r="D71" i="22"/>
  <c r="X10" i="22" s="1"/>
  <c r="C71" i="22"/>
  <c r="W10" i="22" s="1"/>
  <c r="B71" i="22"/>
  <c r="D70" i="22"/>
  <c r="X9" i="22" s="1"/>
  <c r="C70" i="22"/>
  <c r="W9" i="22" s="1"/>
  <c r="B70" i="22"/>
  <c r="D69" i="22"/>
  <c r="X8" i="22" s="1"/>
  <c r="C69" i="22"/>
  <c r="W8" i="22" s="1"/>
  <c r="B69" i="22"/>
  <c r="D68" i="22"/>
  <c r="X7" i="22" s="1"/>
  <c r="C68" i="22"/>
  <c r="W7" i="22" s="1"/>
  <c r="B68" i="22"/>
  <c r="D67" i="22"/>
  <c r="X6" i="22" s="1"/>
  <c r="C67" i="22"/>
  <c r="W6" i="22" s="1"/>
  <c r="B67" i="22"/>
  <c r="D66" i="22"/>
  <c r="X5" i="22" s="1"/>
  <c r="C66" i="22"/>
  <c r="W5" i="22" s="1"/>
  <c r="B66" i="22"/>
  <c r="D65" i="22"/>
  <c r="X4" i="22" s="1"/>
  <c r="C65" i="22"/>
  <c r="W4" i="22" s="1"/>
  <c r="B65" i="22"/>
  <c r="P304" i="29"/>
  <c r="M304" i="29"/>
  <c r="D82" i="22"/>
  <c r="X20" i="22" s="1"/>
  <c r="E308" i="14"/>
  <c r="J292" i="29"/>
  <c r="K292" i="29"/>
  <c r="L292" i="29"/>
  <c r="M292" i="29"/>
  <c r="N292" i="29"/>
  <c r="O292" i="29"/>
  <c r="P292" i="29"/>
  <c r="Q291" i="29"/>
  <c r="H291" i="29"/>
  <c r="G291" i="29"/>
  <c r="F291" i="29"/>
  <c r="E291" i="29"/>
  <c r="D291" i="29"/>
  <c r="C291" i="29"/>
  <c r="B291" i="29"/>
  <c r="G296" i="14"/>
  <c r="D72" i="22"/>
  <c r="H296" i="14"/>
  <c r="E296" i="14"/>
  <c r="J250" i="29"/>
  <c r="Q249" i="29"/>
  <c r="K250" i="29"/>
  <c r="L250" i="29"/>
  <c r="M250" i="29"/>
  <c r="N250" i="29"/>
  <c r="O250" i="29"/>
  <c r="P250" i="29"/>
  <c r="H249" i="29"/>
  <c r="G249" i="29"/>
  <c r="F249" i="29"/>
  <c r="E249" i="29"/>
  <c r="D249" i="29"/>
  <c r="C249" i="29"/>
  <c r="B249" i="29"/>
  <c r="P237" i="29"/>
  <c r="H55" i="22"/>
  <c r="U24" i="22" s="1"/>
  <c r="G55" i="22"/>
  <c r="T24" i="22" s="1"/>
  <c r="F55" i="22"/>
  <c r="H54" i="22"/>
  <c r="U23" i="22" s="1"/>
  <c r="G54" i="22"/>
  <c r="T23" i="22" s="1"/>
  <c r="F54" i="22"/>
  <c r="H53" i="22"/>
  <c r="U22" i="22" s="1"/>
  <c r="G53" i="22"/>
  <c r="T22" i="22" s="1"/>
  <c r="F53" i="22"/>
  <c r="H50" i="22"/>
  <c r="U20" i="22" s="1"/>
  <c r="G50" i="22"/>
  <c r="T20" i="22" s="1"/>
  <c r="F50" i="22"/>
  <c r="H49" i="22"/>
  <c r="U19" i="22" s="1"/>
  <c r="G49" i="22"/>
  <c r="T19" i="22" s="1"/>
  <c r="F49" i="22"/>
  <c r="H48" i="22"/>
  <c r="U18" i="22" s="1"/>
  <c r="G48" i="22"/>
  <c r="T18" i="22" s="1"/>
  <c r="F48" i="22"/>
  <c r="H47" i="22"/>
  <c r="U17" i="22" s="1"/>
  <c r="G47" i="22"/>
  <c r="T17" i="22" s="1"/>
  <c r="F47" i="22"/>
  <c r="H46" i="22"/>
  <c r="U16" i="22" s="1"/>
  <c r="G46" i="22"/>
  <c r="T16" i="22" s="1"/>
  <c r="F46" i="22"/>
  <c r="H45" i="22"/>
  <c r="U15" i="22" s="1"/>
  <c r="G45" i="22"/>
  <c r="T15" i="22" s="1"/>
  <c r="F45" i="22"/>
  <c r="H44" i="22"/>
  <c r="U14" i="22" s="1"/>
  <c r="G44" i="22"/>
  <c r="T14" i="22" s="1"/>
  <c r="F44" i="22"/>
  <c r="H43" i="22"/>
  <c r="U13" i="22" s="1"/>
  <c r="G43" i="22"/>
  <c r="T13" i="22" s="1"/>
  <c r="F43" i="22"/>
  <c r="H42" i="22"/>
  <c r="U12" i="22" s="1"/>
  <c r="G42" i="22"/>
  <c r="T12" i="22" s="1"/>
  <c r="F42" i="22"/>
  <c r="H39" i="22"/>
  <c r="U9" i="22" s="1"/>
  <c r="G39" i="22"/>
  <c r="T9" i="22" s="1"/>
  <c r="F39" i="22"/>
  <c r="H38" i="22"/>
  <c r="U8" i="22" s="1"/>
  <c r="G38" i="22"/>
  <c r="T8" i="22" s="1"/>
  <c r="F38" i="22"/>
  <c r="H37" i="22"/>
  <c r="U7" i="22" s="1"/>
  <c r="G37" i="22"/>
  <c r="T7" i="22" s="1"/>
  <c r="F37" i="22"/>
  <c r="H36" i="22"/>
  <c r="U6" i="22" s="1"/>
  <c r="G36" i="22"/>
  <c r="T6" i="22" s="1"/>
  <c r="F36" i="22"/>
  <c r="H35" i="22"/>
  <c r="U5" i="22" s="1"/>
  <c r="G35" i="22"/>
  <c r="T5" i="22" s="1"/>
  <c r="F35" i="22"/>
  <c r="H34" i="22"/>
  <c r="U4" i="22" s="1"/>
  <c r="G34" i="22"/>
  <c r="T4" i="22" s="1"/>
  <c r="F34" i="22"/>
  <c r="H261" i="14"/>
  <c r="H56" i="22"/>
  <c r="H253" i="14"/>
  <c r="E253" i="14"/>
  <c r="H51" i="22"/>
  <c r="F253" i="14"/>
  <c r="D292" i="29" l="1"/>
  <c r="D108" i="22"/>
  <c r="L46" i="22" s="1"/>
  <c r="D304" i="29"/>
  <c r="D55" i="22"/>
  <c r="R25" i="22" s="1"/>
  <c r="C55" i="22"/>
  <c r="Q25" i="22" s="1"/>
  <c r="B55" i="22"/>
  <c r="D54" i="22"/>
  <c r="R24" i="22" s="1"/>
  <c r="C54" i="22"/>
  <c r="Q24" i="22" s="1"/>
  <c r="B54" i="22"/>
  <c r="D53" i="22"/>
  <c r="R23" i="22" s="1"/>
  <c r="C53" i="22"/>
  <c r="Q23" i="22" s="1"/>
  <c r="B53" i="22"/>
  <c r="D52" i="22"/>
  <c r="C52" i="22"/>
  <c r="Q22" i="22" s="1"/>
  <c r="B52" i="22"/>
  <c r="D49" i="22"/>
  <c r="R19" i="22" s="1"/>
  <c r="C49" i="22"/>
  <c r="Q19" i="22" s="1"/>
  <c r="B49" i="22"/>
  <c r="D48" i="22"/>
  <c r="R18" i="22" s="1"/>
  <c r="C48" i="22"/>
  <c r="Q18" i="22" s="1"/>
  <c r="B48" i="22"/>
  <c r="D47" i="22"/>
  <c r="R17" i="22" s="1"/>
  <c r="C47" i="22"/>
  <c r="Q17" i="22" s="1"/>
  <c r="B47" i="22"/>
  <c r="D46" i="22"/>
  <c r="R16" i="22" s="1"/>
  <c r="C46" i="22"/>
  <c r="Q16" i="22" s="1"/>
  <c r="B46" i="22"/>
  <c r="D45" i="22"/>
  <c r="R15" i="22" s="1"/>
  <c r="C45" i="22"/>
  <c r="Q15" i="22" s="1"/>
  <c r="B45" i="22"/>
  <c r="D44" i="22"/>
  <c r="R14" i="22" s="1"/>
  <c r="C44" i="22"/>
  <c r="Q14" i="22" s="1"/>
  <c r="B44" i="22"/>
  <c r="D43" i="22"/>
  <c r="R13" i="22" s="1"/>
  <c r="C43" i="22"/>
  <c r="Q13" i="22" s="1"/>
  <c r="B43" i="22"/>
  <c r="D42" i="22"/>
  <c r="C42" i="22"/>
  <c r="Q12" i="22" s="1"/>
  <c r="B42" i="22"/>
  <c r="D39" i="22"/>
  <c r="R9" i="22" s="1"/>
  <c r="C39" i="22"/>
  <c r="Q9" i="22" s="1"/>
  <c r="B39" i="22"/>
  <c r="D38" i="22"/>
  <c r="R8" i="22" s="1"/>
  <c r="C38" i="22"/>
  <c r="Q8" i="22" s="1"/>
  <c r="B38" i="22"/>
  <c r="D37" i="22"/>
  <c r="R7" i="22" s="1"/>
  <c r="C37" i="22"/>
  <c r="Q7" i="22" s="1"/>
  <c r="B37" i="22"/>
  <c r="D36" i="22"/>
  <c r="R6" i="22" s="1"/>
  <c r="C36" i="22"/>
  <c r="Q6" i="22" s="1"/>
  <c r="B36" i="22"/>
  <c r="D35" i="22"/>
  <c r="R5" i="22" s="1"/>
  <c r="C35" i="22"/>
  <c r="Q5" i="22" s="1"/>
  <c r="B35" i="22"/>
  <c r="D34" i="22"/>
  <c r="R4" i="22" s="1"/>
  <c r="C34" i="22"/>
  <c r="Q4" i="22" s="1"/>
  <c r="B34" i="22"/>
  <c r="K203" i="29"/>
  <c r="K195" i="29"/>
  <c r="K183" i="29"/>
  <c r="Q187" i="29"/>
  <c r="J183" i="29"/>
  <c r="L183" i="29"/>
  <c r="M183" i="29"/>
  <c r="N183" i="29"/>
  <c r="O183" i="29"/>
  <c r="P183" i="29"/>
  <c r="Q182" i="29"/>
  <c r="H182" i="29"/>
  <c r="G182" i="29"/>
  <c r="F182" i="29"/>
  <c r="E182" i="29"/>
  <c r="D182" i="29"/>
  <c r="C182" i="29"/>
  <c r="B182" i="29"/>
  <c r="J203" i="29"/>
  <c r="L203" i="29"/>
  <c r="M203" i="29"/>
  <c r="N203" i="29"/>
  <c r="O203" i="29"/>
  <c r="P203" i="29"/>
  <c r="H197" i="14"/>
  <c r="D40" i="22"/>
  <c r="R10" i="22" s="1"/>
  <c r="G185" i="14"/>
  <c r="H185" i="14"/>
  <c r="F185" i="14"/>
  <c r="O149" i="29"/>
  <c r="J149" i="29"/>
  <c r="H30" i="22"/>
  <c r="O25" i="22" s="1"/>
  <c r="G30" i="22"/>
  <c r="N25" i="22" s="1"/>
  <c r="F30" i="22"/>
  <c r="H28" i="22"/>
  <c r="O23" i="22" s="1"/>
  <c r="G28" i="22"/>
  <c r="N23" i="22" s="1"/>
  <c r="F28" i="22"/>
  <c r="H27" i="22"/>
  <c r="O22" i="22" s="1"/>
  <c r="G27" i="22"/>
  <c r="N22" i="22" s="1"/>
  <c r="F27" i="22"/>
  <c r="H24" i="22"/>
  <c r="O19" i="22" s="1"/>
  <c r="G24" i="22"/>
  <c r="N19" i="22" s="1"/>
  <c r="F24" i="22"/>
  <c r="H23" i="22"/>
  <c r="O18" i="22" s="1"/>
  <c r="G23" i="22"/>
  <c r="N18" i="22" s="1"/>
  <c r="F23" i="22"/>
  <c r="H22" i="22"/>
  <c r="O17" i="22" s="1"/>
  <c r="G22" i="22"/>
  <c r="N17" i="22" s="1"/>
  <c r="F22" i="22"/>
  <c r="H20" i="22"/>
  <c r="O15" i="22" s="1"/>
  <c r="G20" i="22"/>
  <c r="N15" i="22" s="1"/>
  <c r="F20" i="22"/>
  <c r="H19" i="22"/>
  <c r="O14" i="22" s="1"/>
  <c r="G19" i="22"/>
  <c r="N14" i="22" s="1"/>
  <c r="F19" i="22"/>
  <c r="H18" i="22"/>
  <c r="O13" i="22" s="1"/>
  <c r="G18" i="22"/>
  <c r="N13" i="22" s="1"/>
  <c r="F18" i="22"/>
  <c r="H17" i="22"/>
  <c r="O12" i="22" s="1"/>
  <c r="G17" i="22"/>
  <c r="N12" i="22" s="1"/>
  <c r="F17" i="22"/>
  <c r="H14" i="22"/>
  <c r="O10" i="22" s="1"/>
  <c r="G14" i="22"/>
  <c r="N10" i="22" s="1"/>
  <c r="F14" i="22"/>
  <c r="H13" i="22"/>
  <c r="O9" i="22" s="1"/>
  <c r="G13" i="22"/>
  <c r="N9" i="22" s="1"/>
  <c r="F13" i="22"/>
  <c r="H12" i="22"/>
  <c r="O8" i="22" s="1"/>
  <c r="G12" i="22"/>
  <c r="N8" i="22" s="1"/>
  <c r="F12" i="22"/>
  <c r="H11" i="22"/>
  <c r="O7" i="22" s="1"/>
  <c r="G11" i="22"/>
  <c r="N7" i="22" s="1"/>
  <c r="F11" i="22"/>
  <c r="H10" i="22"/>
  <c r="O6" i="22" s="1"/>
  <c r="G10" i="22"/>
  <c r="N6" i="22" s="1"/>
  <c r="F10" i="22"/>
  <c r="H9" i="22"/>
  <c r="O5" i="22" s="1"/>
  <c r="G9" i="22"/>
  <c r="N5" i="22" s="1"/>
  <c r="F9" i="22"/>
  <c r="H8" i="22"/>
  <c r="O4" i="22" s="1"/>
  <c r="G8" i="22"/>
  <c r="N4" i="22" s="1"/>
  <c r="F8" i="22"/>
  <c r="J129" i="29"/>
  <c r="K129" i="29"/>
  <c r="L129" i="29"/>
  <c r="M129" i="29"/>
  <c r="N129" i="29"/>
  <c r="O129" i="29"/>
  <c r="P129" i="29"/>
  <c r="Q128" i="29"/>
  <c r="H128" i="29"/>
  <c r="G128" i="29"/>
  <c r="F128" i="29"/>
  <c r="E128" i="29"/>
  <c r="D128" i="29"/>
  <c r="C128" i="29"/>
  <c r="B128" i="29"/>
  <c r="E129" i="14"/>
  <c r="H129" i="14"/>
  <c r="H15" i="22"/>
  <c r="K2" i="22"/>
  <c r="N2" i="22"/>
  <c r="Q2" i="22"/>
  <c r="T2" i="22"/>
  <c r="W2" i="22"/>
  <c r="T3" i="22"/>
  <c r="W3" i="22"/>
  <c r="N26" i="22"/>
  <c r="Q26" i="22"/>
  <c r="T26" i="22"/>
  <c r="W26" i="22"/>
  <c r="B16" i="22"/>
  <c r="D26" i="22"/>
  <c r="L23" i="22" s="1"/>
  <c r="C26" i="22"/>
  <c r="K23" i="22" s="1"/>
  <c r="B26" i="22"/>
  <c r="B27" i="22"/>
  <c r="J74" i="29"/>
  <c r="Q90" i="29"/>
  <c r="K93" i="29"/>
  <c r="I93" i="29"/>
  <c r="H90" i="29"/>
  <c r="H91" i="29"/>
  <c r="G90" i="29"/>
  <c r="G91" i="29"/>
  <c r="F90" i="29"/>
  <c r="F91" i="29"/>
  <c r="E90" i="29"/>
  <c r="E91" i="29"/>
  <c r="D90" i="29"/>
  <c r="D91" i="29"/>
  <c r="D92" i="29"/>
  <c r="C91" i="29"/>
  <c r="C92" i="29"/>
  <c r="C90" i="29"/>
  <c r="B90" i="29"/>
  <c r="G84" i="14"/>
  <c r="U376" i="7" l="1"/>
  <c r="T376" i="7"/>
  <c r="T592" i="7"/>
  <c r="R548" i="7" l="1"/>
  <c r="AF124" i="7"/>
  <c r="R153" i="7"/>
  <c r="AG150" i="7"/>
  <c r="AF150" i="7"/>
  <c r="R159" i="7"/>
  <c r="AG138" i="7"/>
  <c r="AF138" i="7"/>
  <c r="R605" i="7"/>
  <c r="R604" i="7"/>
  <c r="AG569" i="7"/>
  <c r="AF569" i="7"/>
  <c r="AF593" i="7"/>
  <c r="N29" i="24"/>
  <c r="S551" i="7"/>
  <c r="S553" i="7"/>
  <c r="R553" i="7"/>
  <c r="N31" i="24"/>
  <c r="R540" i="7"/>
  <c r="S523" i="7"/>
  <c r="AG532" i="7"/>
  <c r="AF532" i="7"/>
  <c r="R603" i="7" l="1"/>
  <c r="S464" i="7"/>
  <c r="R469" i="7"/>
  <c r="R441" i="7"/>
  <c r="U380" i="7"/>
  <c r="S355" i="7"/>
  <c r="S279" i="7"/>
  <c r="R279" i="7"/>
  <c r="AG214" i="7"/>
  <c r="R355" i="7"/>
  <c r="R356" i="7"/>
  <c r="AF365" i="7"/>
  <c r="R385" i="7"/>
  <c r="R379" i="7"/>
  <c r="R357" i="7"/>
  <c r="R371" i="7"/>
  <c r="AG393" i="7"/>
  <c r="AF393" i="7"/>
  <c r="R375" i="7"/>
  <c r="AG364" i="7"/>
  <c r="AF364" i="7"/>
  <c r="AG366" i="7"/>
  <c r="AF366" i="7"/>
  <c r="S360" i="7"/>
  <c r="R360" i="7"/>
  <c r="AG369" i="7"/>
  <c r="AF369" i="7"/>
  <c r="S445" i="7"/>
  <c r="AG447" i="7"/>
  <c r="AG546" i="7"/>
  <c r="AF546" i="7"/>
  <c r="S519" i="7"/>
  <c r="S518" i="7"/>
  <c r="R519" i="7"/>
  <c r="R518" i="7"/>
  <c r="N27" i="24"/>
  <c r="R547" i="7"/>
  <c r="R549" i="7"/>
  <c r="N35" i="24"/>
  <c r="AF519" i="7"/>
  <c r="AG559" i="7"/>
  <c r="AF559" i="7"/>
  <c r="R551" i="7"/>
  <c r="R550" i="7" s="1"/>
  <c r="R523" i="7"/>
  <c r="D599" i="7"/>
  <c r="AF421" i="7"/>
  <c r="D149" i="7" l="1"/>
  <c r="S205" i="7"/>
  <c r="R205" i="7"/>
  <c r="R210" i="7"/>
  <c r="AF239" i="7" l="1"/>
  <c r="AG277" i="7" l="1"/>
  <c r="AF277" i="7"/>
  <c r="T595" i="7"/>
  <c r="U597" i="7"/>
  <c r="T597" i="7"/>
  <c r="U572" i="7"/>
  <c r="T572" i="7"/>
  <c r="U12" i="7"/>
  <c r="T12" i="7"/>
  <c r="U13" i="7"/>
  <c r="T13" i="7"/>
  <c r="T542" i="7"/>
  <c r="T480" i="7"/>
  <c r="U492" i="7"/>
  <c r="T492" i="7"/>
  <c r="D498" i="7"/>
  <c r="R444" i="7"/>
  <c r="R416" i="7" l="1"/>
  <c r="AF447" i="7"/>
  <c r="U604" i="7"/>
  <c r="T604" i="7"/>
  <c r="T593" i="7" l="1"/>
  <c r="AG576" i="7"/>
  <c r="U605" i="7"/>
  <c r="T605" i="7"/>
  <c r="S602" i="7"/>
  <c r="AG607" i="7"/>
  <c r="AF607" i="7"/>
  <c r="U551" i="7" l="1"/>
  <c r="AI490" i="7"/>
  <c r="AH490" i="7"/>
  <c r="U145" i="7" l="1"/>
  <c r="U94" i="7" l="1"/>
  <c r="AG99" i="7"/>
  <c r="AG17" i="7"/>
  <c r="S45" i="7"/>
  <c r="AG142" i="7" l="1"/>
  <c r="S439" i="7"/>
  <c r="AG438" i="7"/>
  <c r="R439" i="7"/>
  <c r="R475" i="7"/>
  <c r="R32" i="7" l="1"/>
  <c r="S46" i="7"/>
  <c r="AG21" i="7"/>
  <c r="S47" i="7"/>
  <c r="AG24" i="7"/>
  <c r="AG25" i="7"/>
  <c r="AF21" i="7"/>
  <c r="AG23" i="7"/>
  <c r="AF23" i="7"/>
  <c r="AG26" i="7"/>
  <c r="AF26" i="7"/>
  <c r="AF142" i="7" l="1"/>
  <c r="Q608" i="7" l="1"/>
  <c r="AE583" i="7"/>
  <c r="Q552" i="7"/>
  <c r="Q412" i="7"/>
  <c r="P266" i="7"/>
  <c r="Q130" i="7"/>
  <c r="Q71" i="7"/>
  <c r="Q70" i="7"/>
  <c r="P100" i="7"/>
  <c r="P91" i="7"/>
  <c r="P92" i="7"/>
  <c r="Q12" i="7"/>
  <c r="Q444" i="7"/>
  <c r="P444" i="7"/>
  <c r="AF438" i="7"/>
  <c r="Q46" i="7"/>
  <c r="P46" i="7"/>
  <c r="Q445" i="7"/>
  <c r="P445" i="7"/>
  <c r="D577" i="7"/>
  <c r="AD583" i="7"/>
  <c r="Q99" i="7" l="1"/>
  <c r="P99" i="7"/>
  <c r="P72" i="7"/>
  <c r="P264" i="7" l="1"/>
  <c r="AD263" i="7"/>
  <c r="D252" i="7"/>
  <c r="P587" i="7" l="1"/>
  <c r="AE492" i="7" l="1"/>
  <c r="AD492" i="7"/>
  <c r="P253" i="7" l="1"/>
  <c r="AE567" i="7"/>
  <c r="AD567" i="7"/>
  <c r="AE41" i="7"/>
  <c r="AD41" i="7"/>
  <c r="AE158" i="7" l="1"/>
  <c r="Q165" i="7"/>
  <c r="P601" i="7" l="1"/>
  <c r="U222" i="7"/>
  <c r="T215" i="7"/>
  <c r="T206" i="7"/>
  <c r="AI198" i="7"/>
  <c r="AI197" i="7"/>
  <c r="AH198" i="7"/>
  <c r="AH197" i="7"/>
  <c r="T412" i="7"/>
  <c r="T433" i="7"/>
  <c r="U429" i="7"/>
  <c r="T429" i="7"/>
  <c r="U130" i="7"/>
  <c r="T130" i="7"/>
  <c r="T146" i="7"/>
  <c r="U166" i="7"/>
  <c r="T166" i="7"/>
  <c r="T147" i="7"/>
  <c r="U159" i="7"/>
  <c r="T159" i="7"/>
  <c r="AI126" i="7"/>
  <c r="AH126" i="7"/>
  <c r="T145" i="7"/>
  <c r="AI142" i="7"/>
  <c r="AH142" i="7"/>
  <c r="T464" i="7"/>
  <c r="U464" i="7"/>
  <c r="T488" i="7"/>
  <c r="U491" i="7"/>
  <c r="T491" i="7"/>
  <c r="T485" i="7"/>
  <c r="T494" i="7"/>
  <c r="U501" i="7"/>
  <c r="T501" i="7"/>
  <c r="T487" i="7"/>
  <c r="AH477" i="7"/>
  <c r="AI465" i="7"/>
  <c r="AH465" i="7"/>
  <c r="C565" i="7"/>
  <c r="C616" i="7" s="1"/>
  <c r="L566" i="7"/>
  <c r="C457" i="7"/>
  <c r="B459" i="7"/>
  <c r="F459" i="7"/>
  <c r="I459" i="7"/>
  <c r="R488" i="7" l="1"/>
  <c r="AF478" i="7"/>
  <c r="U186" i="7" l="1"/>
  <c r="T186" i="7"/>
  <c r="T202" i="7"/>
  <c r="U207" i="7"/>
  <c r="T207" i="7"/>
  <c r="T222" i="7"/>
  <c r="T190" i="7"/>
  <c r="U70" i="7"/>
  <c r="T70" i="7"/>
  <c r="AH99" i="7"/>
  <c r="U101" i="7"/>
  <c r="T101" i="7"/>
  <c r="U92" i="7"/>
  <c r="U107" i="7"/>
  <c r="T107" i="7"/>
  <c r="AI83" i="7"/>
  <c r="AH83" i="7"/>
  <c r="AI71" i="7"/>
  <c r="AH71" i="7"/>
  <c r="U85" i="7"/>
  <c r="T85" i="7"/>
  <c r="D215" i="7"/>
  <c r="C232" i="7"/>
  <c r="P71" i="7"/>
  <c r="P70" i="7"/>
  <c r="Q74" i="7"/>
  <c r="P74" i="7"/>
  <c r="P103" i="7"/>
  <c r="AD82" i="7"/>
  <c r="Q85" i="7"/>
  <c r="P85" i="7"/>
  <c r="Q185" i="7"/>
  <c r="P186" i="7"/>
  <c r="P185" i="7"/>
  <c r="Q220" i="7"/>
  <c r="P220" i="7"/>
  <c r="AE198" i="7"/>
  <c r="AD198" i="7"/>
  <c r="P190" i="7"/>
  <c r="AD224" i="7"/>
  <c r="P542" i="7" l="1"/>
  <c r="P519" i="7"/>
  <c r="AD531" i="7"/>
  <c r="P539" i="7"/>
  <c r="P553" i="7"/>
  <c r="P551" i="7"/>
  <c r="AD529" i="7"/>
  <c r="Q489" i="7" l="1"/>
  <c r="P489" i="7"/>
  <c r="P485" i="7" l="1"/>
  <c r="U587" i="7"/>
  <c r="T587" i="7"/>
  <c r="T573" i="7"/>
  <c r="U591" i="7"/>
  <c r="T591" i="7"/>
  <c r="T601" i="7"/>
  <c r="AI583" i="7"/>
  <c r="AH583" i="7"/>
  <c r="AI572" i="7"/>
  <c r="AH572" i="7"/>
  <c r="AI582" i="7"/>
  <c r="AH582" i="7"/>
  <c r="AI609" i="7"/>
  <c r="AH609" i="7"/>
  <c r="T518" i="7"/>
  <c r="U520" i="7"/>
  <c r="T520" i="7"/>
  <c r="T538" i="7"/>
  <c r="T540" i="7"/>
  <c r="U555" i="7"/>
  <c r="T555" i="7"/>
  <c r="T539" i="7"/>
  <c r="U522" i="7"/>
  <c r="T522" i="7"/>
  <c r="U519" i="7"/>
  <c r="T519" i="7"/>
  <c r="AI555" i="7"/>
  <c r="AH555" i="7"/>
  <c r="Q490" i="7"/>
  <c r="U23" i="7"/>
  <c r="T23" i="7"/>
  <c r="T42" i="7"/>
  <c r="U14" i="7"/>
  <c r="T14" i="7"/>
  <c r="T33" i="7"/>
  <c r="T28" i="7"/>
  <c r="AI54" i="7"/>
  <c r="AH54" i="7"/>
  <c r="U564" i="7" l="1"/>
  <c r="D38" i="7"/>
  <c r="D555" i="7"/>
  <c r="AI554" i="7"/>
  <c r="U528" i="7" s="1"/>
  <c r="S75" i="7"/>
  <c r="AD610" i="7" l="1"/>
  <c r="AE610" i="7"/>
  <c r="P572" i="7"/>
  <c r="P608" i="7"/>
  <c r="S585" i="7"/>
  <c r="S276" i="7"/>
  <c r="S274" i="7" s="1"/>
  <c r="R275" i="7"/>
  <c r="S246" i="7"/>
  <c r="R246" i="7"/>
  <c r="Q480" i="7"/>
  <c r="P480" i="7"/>
  <c r="Q494" i="7"/>
  <c r="P494" i="7"/>
  <c r="P488" i="7"/>
  <c r="Q465" i="7"/>
  <c r="P465" i="7"/>
  <c r="Q464" i="7"/>
  <c r="I175" i="7" l="1"/>
  <c r="R264" i="7"/>
  <c r="R272" i="7"/>
  <c r="AF254" i="7"/>
  <c r="R247" i="7"/>
  <c r="AG284" i="7"/>
  <c r="AF284" i="7"/>
  <c r="P150" i="7"/>
  <c r="P130" i="7"/>
  <c r="R258" i="7"/>
  <c r="S269" i="7"/>
  <c r="R269" i="7"/>
  <c r="P42" i="7" l="1"/>
  <c r="AD25" i="7"/>
  <c r="AE18" i="7"/>
  <c r="AD18" i="7"/>
  <c r="AD24" i="7"/>
  <c r="P49" i="7" l="1"/>
  <c r="Q49" i="7"/>
  <c r="G120" i="22" l="1"/>
  <c r="AD596" i="7" l="1"/>
  <c r="AI589" i="7"/>
  <c r="AI563" i="7"/>
  <c r="O562" i="7"/>
  <c r="AM562" i="7" s="1"/>
  <c r="F567" i="7"/>
  <c r="B567" i="7"/>
  <c r="B618" i="7" s="1"/>
  <c r="AI542" i="7"/>
  <c r="AH542" i="7"/>
  <c r="AC508" i="7"/>
  <c r="L510" i="7"/>
  <c r="I511" i="7"/>
  <c r="I618" i="7" s="1"/>
  <c r="F511" i="7"/>
  <c r="B511" i="7"/>
  <c r="C509" i="7"/>
  <c r="AE488" i="7"/>
  <c r="O455" i="7"/>
  <c r="AC454" i="7" s="1"/>
  <c r="R455" i="7"/>
  <c r="AF454" i="7" s="1"/>
  <c r="O404" i="7"/>
  <c r="O405" i="7"/>
  <c r="AC400" i="7" s="1"/>
  <c r="L403" i="7"/>
  <c r="I404" i="7"/>
  <c r="S405" i="7" s="1"/>
  <c r="AG400" i="7" s="1"/>
  <c r="F404" i="7"/>
  <c r="U404" i="7" s="1"/>
  <c r="B404" i="7"/>
  <c r="P404" i="7" s="1"/>
  <c r="AD402" i="7" s="1"/>
  <c r="C402" i="7"/>
  <c r="AH373" i="7"/>
  <c r="AH380" i="7"/>
  <c r="U348" i="7"/>
  <c r="O349" i="7"/>
  <c r="AC347" i="7" s="1"/>
  <c r="I348" i="7"/>
  <c r="R349" i="7" s="1"/>
  <c r="AF347" i="7" s="1"/>
  <c r="B348" i="7"/>
  <c r="C346" i="7"/>
  <c r="AH267" i="7"/>
  <c r="O236" i="7"/>
  <c r="AC234" i="7" s="1"/>
  <c r="L233" i="7"/>
  <c r="I234" i="7"/>
  <c r="F234" i="7"/>
  <c r="U235" i="7" s="1"/>
  <c r="AI233" i="7" s="1"/>
  <c r="B234" i="7"/>
  <c r="B291" i="7" s="1"/>
  <c r="P290" i="7" s="1"/>
  <c r="AD289" i="7" s="1"/>
  <c r="D3" i="7"/>
  <c r="O179" i="7"/>
  <c r="AC177" i="7" s="1"/>
  <c r="S179" i="7"/>
  <c r="AG177" i="7" s="1"/>
  <c r="F175" i="7"/>
  <c r="U178" i="7" s="1"/>
  <c r="AI176" i="7" s="1"/>
  <c r="B175" i="7"/>
  <c r="P178" i="7" s="1"/>
  <c r="AD176" i="7" s="1"/>
  <c r="C173" i="7"/>
  <c r="O120" i="7"/>
  <c r="AC121" i="7" s="1"/>
  <c r="L119" i="7"/>
  <c r="I120" i="7"/>
  <c r="S123" i="7" s="1"/>
  <c r="AG121" i="7" s="1"/>
  <c r="F120" i="7"/>
  <c r="B120" i="7"/>
  <c r="P122" i="7" s="1"/>
  <c r="AD120" i="7" s="1"/>
  <c r="C118" i="7"/>
  <c r="O122" i="7"/>
  <c r="AH154" i="7"/>
  <c r="AK161" i="7"/>
  <c r="O63" i="7"/>
  <c r="AC61" i="7" s="1"/>
  <c r="O61" i="7"/>
  <c r="AC62" i="7" s="1"/>
  <c r="I62" i="7"/>
  <c r="S64" i="7" s="1"/>
  <c r="AG62" i="7" s="1"/>
  <c r="F63" i="7"/>
  <c r="U63" i="7" s="1"/>
  <c r="AI61" i="7" s="1"/>
  <c r="B62" i="7"/>
  <c r="P63" i="7" s="1"/>
  <c r="AD61" i="7" s="1"/>
  <c r="L61" i="7"/>
  <c r="C60" i="7"/>
  <c r="AH88" i="7"/>
  <c r="AH95" i="7"/>
  <c r="AC4" i="7"/>
  <c r="T6" i="7"/>
  <c r="AF4" i="7" s="1"/>
  <c r="U5" i="7"/>
  <c r="AI3" i="7" s="1"/>
  <c r="P5" i="7"/>
  <c r="AD3" i="7" s="1"/>
  <c r="C814" i="14"/>
  <c r="C810" i="14"/>
  <c r="C806" i="14"/>
  <c r="C802" i="14"/>
  <c r="C798" i="14"/>
  <c r="C785" i="29"/>
  <c r="C781" i="29"/>
  <c r="C777" i="29"/>
  <c r="C773" i="29"/>
  <c r="C769" i="29"/>
  <c r="C765" i="29"/>
  <c r="C760" i="29"/>
  <c r="C756" i="29"/>
  <c r="C752" i="29"/>
  <c r="C748" i="29"/>
  <c r="C744" i="29"/>
  <c r="B818" i="29"/>
  <c r="B814" i="29"/>
  <c r="B810" i="29"/>
  <c r="B806" i="29"/>
  <c r="B802" i="29"/>
  <c r="B798" i="29"/>
  <c r="B784" i="29"/>
  <c r="B780" i="29"/>
  <c r="B776" i="29"/>
  <c r="B772" i="29"/>
  <c r="B768" i="29"/>
  <c r="B764" i="29"/>
  <c r="B759" i="29"/>
  <c r="B755" i="29"/>
  <c r="B751" i="29"/>
  <c r="B747" i="29"/>
  <c r="B743" i="29"/>
  <c r="C819" i="29"/>
  <c r="C815" i="29"/>
  <c r="C811" i="29"/>
  <c r="C807" i="29"/>
  <c r="C803" i="29"/>
  <c r="C794" i="29"/>
  <c r="B793" i="29"/>
  <c r="F796" i="29"/>
  <c r="G796" i="29"/>
  <c r="H796" i="29"/>
  <c r="I796" i="29"/>
  <c r="J796" i="29"/>
  <c r="K796" i="29"/>
  <c r="L796" i="29"/>
  <c r="M796" i="29"/>
  <c r="N796" i="29"/>
  <c r="O796" i="29"/>
  <c r="P796" i="29"/>
  <c r="E796" i="29"/>
  <c r="I792" i="29"/>
  <c r="B792" i="29"/>
  <c r="C791" i="29"/>
  <c r="B790" i="29"/>
  <c r="C789" i="29"/>
  <c r="D788" i="29"/>
  <c r="J733" i="29"/>
  <c r="B733" i="29"/>
  <c r="C732" i="29"/>
  <c r="B731" i="29"/>
  <c r="C730" i="29"/>
  <c r="D729" i="29"/>
  <c r="J620" i="29"/>
  <c r="B620" i="29"/>
  <c r="C619" i="29"/>
  <c r="B618" i="29"/>
  <c r="C617" i="29"/>
  <c r="D616" i="29"/>
  <c r="J565" i="29"/>
  <c r="B565" i="29"/>
  <c r="C564" i="29"/>
  <c r="B563" i="29"/>
  <c r="C562" i="29"/>
  <c r="D561" i="29"/>
  <c r="J510" i="29"/>
  <c r="B510" i="29"/>
  <c r="C509" i="29"/>
  <c r="C507" i="29"/>
  <c r="D506" i="29"/>
  <c r="J455" i="29"/>
  <c r="B455" i="29"/>
  <c r="C454" i="29"/>
  <c r="B453" i="29"/>
  <c r="C452" i="29"/>
  <c r="D451" i="29"/>
  <c r="J397" i="29"/>
  <c r="B397" i="29"/>
  <c r="C396" i="29"/>
  <c r="B395" i="29"/>
  <c r="C394" i="29"/>
  <c r="D393" i="29"/>
  <c r="J279" i="29"/>
  <c r="B279" i="29"/>
  <c r="C278" i="29"/>
  <c r="B277" i="29"/>
  <c r="C276" i="29"/>
  <c r="D275" i="29"/>
  <c r="J225" i="29"/>
  <c r="B225" i="29"/>
  <c r="C224" i="29"/>
  <c r="C222" i="29"/>
  <c r="D221" i="29"/>
  <c r="J171" i="29"/>
  <c r="B171" i="29"/>
  <c r="C170" i="29"/>
  <c r="B169" i="29"/>
  <c r="C168" i="29"/>
  <c r="D167" i="29"/>
  <c r="J116" i="29"/>
  <c r="B116" i="29"/>
  <c r="C115" i="29"/>
  <c r="B114" i="29"/>
  <c r="C113" i="29"/>
  <c r="D112" i="29"/>
  <c r="B813" i="14"/>
  <c r="B809" i="14"/>
  <c r="B805" i="14"/>
  <c r="B801" i="14"/>
  <c r="B797" i="14"/>
  <c r="B793" i="14"/>
  <c r="D809" i="14"/>
  <c r="D801" i="14"/>
  <c r="C813" i="14"/>
  <c r="C809" i="14"/>
  <c r="C805" i="14"/>
  <c r="C801" i="14"/>
  <c r="C797" i="14"/>
  <c r="C793" i="14"/>
  <c r="D779" i="14"/>
  <c r="D775" i="14"/>
  <c r="D771" i="14"/>
  <c r="D767" i="14"/>
  <c r="D763" i="14"/>
  <c r="D759" i="14"/>
  <c r="D813" i="14"/>
  <c r="D805" i="14"/>
  <c r="D797" i="14"/>
  <c r="D793" i="14"/>
  <c r="D791" i="14"/>
  <c r="C792" i="14"/>
  <c r="C791" i="14"/>
  <c r="C789" i="14"/>
  <c r="B788" i="14"/>
  <c r="C781" i="14"/>
  <c r="C779" i="14"/>
  <c r="C777" i="14"/>
  <c r="C775" i="14"/>
  <c r="C773" i="14"/>
  <c r="C771" i="14"/>
  <c r="C769" i="14"/>
  <c r="C767" i="14"/>
  <c r="C765" i="14"/>
  <c r="C763" i="14"/>
  <c r="C761" i="14"/>
  <c r="C759" i="14"/>
  <c r="B779" i="14"/>
  <c r="B775" i="14"/>
  <c r="B771" i="14"/>
  <c r="B767" i="14"/>
  <c r="B763" i="14"/>
  <c r="B759" i="14"/>
  <c r="C760" i="14"/>
  <c r="C756" i="14"/>
  <c r="C780" i="14" s="1"/>
  <c r="C752" i="14"/>
  <c r="C776" i="14" s="1"/>
  <c r="C748" i="14"/>
  <c r="C772" i="14" s="1"/>
  <c r="C744" i="14"/>
  <c r="C768" i="14" s="1"/>
  <c r="C740" i="14"/>
  <c r="C764" i="14" s="1"/>
  <c r="B755" i="14"/>
  <c r="B751" i="14"/>
  <c r="B747" i="14"/>
  <c r="B743" i="14"/>
  <c r="B739" i="14"/>
  <c r="F791" i="14"/>
  <c r="F412" i="14" s="1"/>
  <c r="G791" i="14"/>
  <c r="H791" i="14"/>
  <c r="E791" i="14"/>
  <c r="B786" i="14"/>
  <c r="C785" i="14"/>
  <c r="B784" i="14"/>
  <c r="D783" i="14"/>
  <c r="B728" i="14"/>
  <c r="C727" i="14"/>
  <c r="B726" i="14"/>
  <c r="D725" i="14"/>
  <c r="B617" i="14"/>
  <c r="C616" i="14"/>
  <c r="B615" i="14"/>
  <c r="D614" i="14"/>
  <c r="B563" i="14"/>
  <c r="C562" i="14"/>
  <c r="B561" i="14"/>
  <c r="D560" i="14"/>
  <c r="B508" i="14"/>
  <c r="C507" i="14"/>
  <c r="B506" i="14"/>
  <c r="D505" i="14"/>
  <c r="B452" i="14"/>
  <c r="C451" i="14"/>
  <c r="B450" i="14"/>
  <c r="D449" i="14"/>
  <c r="B397" i="14"/>
  <c r="C396" i="14"/>
  <c r="B395" i="14"/>
  <c r="D394" i="14"/>
  <c r="B283" i="14"/>
  <c r="C282" i="14"/>
  <c r="B281" i="14"/>
  <c r="D280" i="14"/>
  <c r="B228" i="14"/>
  <c r="C227" i="14"/>
  <c r="B226" i="14"/>
  <c r="D225" i="14"/>
  <c r="B173" i="14"/>
  <c r="C172" i="14"/>
  <c r="B171" i="14"/>
  <c r="D170" i="14"/>
  <c r="B116" i="14"/>
  <c r="C115" i="14"/>
  <c r="B114" i="14"/>
  <c r="D113" i="14"/>
  <c r="S236" i="7" l="1"/>
  <c r="AG234" i="7" s="1"/>
  <c r="I291" i="7"/>
  <c r="P621" i="7"/>
  <c r="W617" i="7"/>
  <c r="AD619" i="7"/>
  <c r="P617" i="7"/>
  <c r="R509" i="7"/>
  <c r="AF508" i="7" s="1"/>
  <c r="U122" i="7"/>
  <c r="AI120" i="7" s="1"/>
  <c r="D458" i="7"/>
  <c r="D566" i="7"/>
  <c r="D617" i="7" s="1"/>
  <c r="AK563" i="7"/>
  <c r="D61" i="7"/>
  <c r="D174" i="7"/>
  <c r="D119" i="7"/>
  <c r="D347" i="7"/>
  <c r="D510" i="7"/>
  <c r="D403" i="7"/>
  <c r="AK289" i="7" l="1"/>
  <c r="W290" i="7"/>
  <c r="P294" i="7"/>
  <c r="Q638" i="29"/>
  <c r="D610" i="7" l="1"/>
  <c r="J589" i="29"/>
  <c r="K589" i="29"/>
  <c r="L589" i="29"/>
  <c r="M589" i="29"/>
  <c r="N589" i="29"/>
  <c r="O589" i="29"/>
  <c r="P589" i="29"/>
  <c r="H140" i="22" l="1"/>
  <c r="U46" i="22" s="1"/>
  <c r="E587" i="14"/>
  <c r="G587" i="14"/>
  <c r="H587" i="14"/>
  <c r="H588" i="29"/>
  <c r="G588" i="29"/>
  <c r="F588" i="29"/>
  <c r="E588" i="29"/>
  <c r="D587" i="29"/>
  <c r="D588" i="29"/>
  <c r="C587" i="29"/>
  <c r="C588" i="29"/>
  <c r="B587" i="29"/>
  <c r="B588" i="29"/>
  <c r="Q588" i="29"/>
  <c r="G574" i="14" l="1"/>
  <c r="Q471" i="29"/>
  <c r="Q465" i="29"/>
  <c r="K466" i="29"/>
  <c r="L466" i="29"/>
  <c r="M466" i="29"/>
  <c r="N466" i="29"/>
  <c r="O466" i="29"/>
  <c r="P466" i="29"/>
  <c r="H464" i="29"/>
  <c r="H465" i="29"/>
  <c r="G464" i="29"/>
  <c r="G465" i="29"/>
  <c r="F464" i="29"/>
  <c r="F465" i="29"/>
  <c r="E464" i="29"/>
  <c r="E465" i="29"/>
  <c r="D464" i="29"/>
  <c r="D465" i="29"/>
  <c r="C464" i="29"/>
  <c r="C465" i="29"/>
  <c r="B464" i="29"/>
  <c r="B465" i="29"/>
  <c r="H98" i="22"/>
  <c r="O35" i="22" s="1"/>
  <c r="N294" i="29" l="1"/>
  <c r="H40" i="22"/>
  <c r="U10" i="22" s="1"/>
  <c r="E240" i="14"/>
  <c r="G240" i="14"/>
  <c r="H240" i="14"/>
  <c r="J237" i="29"/>
  <c r="K237" i="29"/>
  <c r="L237" i="29"/>
  <c r="M237" i="29"/>
  <c r="N237" i="29"/>
  <c r="O237" i="29"/>
  <c r="J141" i="29"/>
  <c r="K141" i="29"/>
  <c r="L141" i="29"/>
  <c r="M141" i="29"/>
  <c r="N141" i="29"/>
  <c r="O141" i="29"/>
  <c r="P141" i="29"/>
  <c r="Q140" i="29"/>
  <c r="H140" i="29"/>
  <c r="G140" i="29"/>
  <c r="F140" i="29"/>
  <c r="E140" i="29"/>
  <c r="D140" i="29"/>
  <c r="C140" i="29"/>
  <c r="B140" i="29"/>
  <c r="H25" i="22"/>
  <c r="O20" i="22" s="1"/>
  <c r="E141" i="29"/>
  <c r="G141" i="14"/>
  <c r="J740" i="29" l="1"/>
  <c r="F736" i="14"/>
  <c r="S573" i="7" l="1"/>
  <c r="P592" i="7" l="1"/>
  <c r="S571" i="7" l="1"/>
  <c r="S465" i="7"/>
  <c r="S242" i="7"/>
  <c r="R201" i="7"/>
  <c r="S130" i="7"/>
  <c r="S70" i="7"/>
  <c r="S12" i="7"/>
  <c r="Q411" i="7" l="1"/>
  <c r="Q356" i="7"/>
  <c r="AF99" i="7" l="1"/>
  <c r="T356" i="7"/>
  <c r="R13" i="7"/>
  <c r="AE434" i="7"/>
  <c r="AE37" i="7"/>
  <c r="R34" i="7" l="1"/>
  <c r="AF17" i="7"/>
  <c r="R42" i="7"/>
  <c r="AF24" i="7"/>
  <c r="AG190" i="7" l="1"/>
  <c r="AF210" i="7"/>
  <c r="Q13" i="7" l="1"/>
  <c r="P12" i="7"/>
  <c r="AE589" i="7" l="1"/>
  <c r="AG536" i="7" l="1"/>
  <c r="R162" i="7"/>
  <c r="R46" i="7"/>
  <c r="R45" i="7"/>
  <c r="AG30" i="7"/>
  <c r="AF25" i="7"/>
  <c r="S219" i="7" l="1"/>
  <c r="R219" i="7"/>
  <c r="R28" i="7"/>
  <c r="AE609" i="7"/>
  <c r="Q300" i="29" l="1"/>
  <c r="Q299" i="29"/>
  <c r="Q298" i="29"/>
  <c r="Q297" i="29"/>
  <c r="H432" i="14" l="1"/>
  <c r="D124" i="29" l="1"/>
  <c r="D125" i="29"/>
  <c r="D123" i="29"/>
  <c r="H637" i="29"/>
  <c r="H638" i="29"/>
  <c r="H639" i="29"/>
  <c r="H640" i="29"/>
  <c r="H641" i="29"/>
  <c r="H642" i="29"/>
  <c r="H643" i="29"/>
  <c r="H635" i="29"/>
  <c r="G637" i="29"/>
  <c r="G638" i="29"/>
  <c r="G639" i="29"/>
  <c r="G640" i="29"/>
  <c r="G641" i="29"/>
  <c r="G642" i="29"/>
  <c r="G643" i="29"/>
  <c r="G635" i="29"/>
  <c r="F637" i="29"/>
  <c r="F638" i="29"/>
  <c r="F639" i="29"/>
  <c r="F640" i="29"/>
  <c r="F641" i="29"/>
  <c r="F642" i="29"/>
  <c r="F643" i="29"/>
  <c r="F635" i="29"/>
  <c r="E637" i="29"/>
  <c r="E638" i="29"/>
  <c r="E639" i="29"/>
  <c r="E640" i="29"/>
  <c r="E641" i="29"/>
  <c r="E642" i="29"/>
  <c r="E643" i="29"/>
  <c r="E635" i="29"/>
  <c r="H426" i="29"/>
  <c r="G426" i="29"/>
  <c r="F431" i="29"/>
  <c r="F426" i="29"/>
  <c r="E426" i="29"/>
  <c r="E432" i="29"/>
  <c r="B650" i="29" l="1"/>
  <c r="Q232" i="29" l="1"/>
  <c r="Q146" i="29" l="1"/>
  <c r="G73" i="14"/>
  <c r="E73" i="14"/>
  <c r="H73" i="14"/>
  <c r="H736" i="14" l="1"/>
  <c r="G736" i="14"/>
  <c r="E736" i="14"/>
  <c r="O651" i="29" l="1"/>
  <c r="P644" i="29"/>
  <c r="J644" i="29"/>
  <c r="L644" i="29"/>
  <c r="M644" i="29"/>
  <c r="N644" i="29"/>
  <c r="O644" i="29"/>
  <c r="Q641" i="29"/>
  <c r="D641" i="29"/>
  <c r="C641" i="29"/>
  <c r="B641" i="29"/>
  <c r="Q640" i="29"/>
  <c r="D640" i="29"/>
  <c r="C640" i="29"/>
  <c r="B640" i="29"/>
  <c r="D638" i="29"/>
  <c r="C638" i="29"/>
  <c r="B638" i="29"/>
  <c r="Q637" i="29"/>
  <c r="D637" i="29"/>
  <c r="C637" i="29"/>
  <c r="B637" i="29"/>
  <c r="L631" i="29"/>
  <c r="D629" i="29"/>
  <c r="C629" i="29"/>
  <c r="B629" i="29"/>
  <c r="D628" i="29"/>
  <c r="C628" i="29"/>
  <c r="B628" i="29"/>
  <c r="D627" i="29"/>
  <c r="C627" i="29"/>
  <c r="B627" i="29"/>
  <c r="D626" i="29"/>
  <c r="C626" i="29"/>
  <c r="B626" i="29"/>
  <c r="Q627" i="29"/>
  <c r="H627" i="29"/>
  <c r="G627" i="29"/>
  <c r="F627" i="29"/>
  <c r="E627" i="29"/>
  <c r="Q626" i="29"/>
  <c r="H626" i="29"/>
  <c r="G626" i="29"/>
  <c r="F626" i="29"/>
  <c r="E626" i="29"/>
  <c r="E628" i="29"/>
  <c r="F628" i="29"/>
  <c r="G628" i="29"/>
  <c r="H628" i="29"/>
  <c r="Q628" i="29"/>
  <c r="E629" i="29"/>
  <c r="F629" i="29"/>
  <c r="G629" i="29"/>
  <c r="H629" i="29"/>
  <c r="Q629" i="29"/>
  <c r="K631" i="29"/>
  <c r="J631" i="29"/>
  <c r="M631" i="29"/>
  <c r="O631" i="29"/>
  <c r="P631" i="29"/>
  <c r="D166" i="22"/>
  <c r="X46" i="22" s="1"/>
  <c r="D155" i="22"/>
  <c r="X35" i="22" s="1"/>
  <c r="F641" i="14"/>
  <c r="G644" i="29"/>
  <c r="H641" i="14"/>
  <c r="H644" i="29" s="1"/>
  <c r="F628" i="14"/>
  <c r="H628" i="14"/>
  <c r="C593" i="29"/>
  <c r="C595" i="29"/>
  <c r="C594" i="29"/>
  <c r="H146" i="22"/>
  <c r="U52" i="22" s="1"/>
  <c r="J533" i="29"/>
  <c r="K533" i="29"/>
  <c r="L533" i="29"/>
  <c r="M533" i="29"/>
  <c r="N533" i="29"/>
  <c r="O533" i="29"/>
  <c r="P533" i="29"/>
  <c r="H538" i="14"/>
  <c r="D145" i="22"/>
  <c r="R52" i="22" s="1"/>
  <c r="D139" i="22"/>
  <c r="R46" i="22" s="1"/>
  <c r="J486" i="29"/>
  <c r="D483" i="29"/>
  <c r="C483" i="29"/>
  <c r="B483" i="29"/>
  <c r="D482" i="29"/>
  <c r="C482" i="29"/>
  <c r="B482" i="29"/>
  <c r="Q482" i="29"/>
  <c r="H483" i="29"/>
  <c r="G483" i="29"/>
  <c r="F483" i="29"/>
  <c r="E483" i="29"/>
  <c r="H482" i="29"/>
  <c r="G482" i="29"/>
  <c r="F482" i="29"/>
  <c r="E482" i="29"/>
  <c r="B476" i="29"/>
  <c r="H114" i="22"/>
  <c r="O53" i="22" s="1"/>
  <c r="Q431" i="29"/>
  <c r="Q430" i="29"/>
  <c r="D427" i="29"/>
  <c r="D430" i="29"/>
  <c r="D431" i="29"/>
  <c r="C427" i="29"/>
  <c r="C431" i="29"/>
  <c r="B427" i="29"/>
  <c r="D404" i="29"/>
  <c r="D98" i="22"/>
  <c r="L35" i="22" s="1"/>
  <c r="D422" i="29"/>
  <c r="F432" i="14"/>
  <c r="G432" i="14"/>
  <c r="H432" i="29"/>
  <c r="Q309" i="29"/>
  <c r="Q310" i="29"/>
  <c r="Q308" i="29"/>
  <c r="L311" i="29"/>
  <c r="H309" i="29"/>
  <c r="H310" i="29"/>
  <c r="G309" i="29"/>
  <c r="G310" i="29"/>
  <c r="F309" i="29"/>
  <c r="F310" i="29"/>
  <c r="D309" i="29"/>
  <c r="D310" i="29"/>
  <c r="E309" i="29"/>
  <c r="E310" i="29"/>
  <c r="C309" i="29"/>
  <c r="C310" i="29"/>
  <c r="C308" i="29"/>
  <c r="B309" i="29"/>
  <c r="B310" i="29"/>
  <c r="B308" i="29"/>
  <c r="K304" i="29"/>
  <c r="H297" i="29"/>
  <c r="H298" i="29"/>
  <c r="H299" i="29"/>
  <c r="H300" i="29"/>
  <c r="H301" i="29"/>
  <c r="H302" i="29"/>
  <c r="H303" i="29"/>
  <c r="G297" i="29"/>
  <c r="G298" i="29"/>
  <c r="G299" i="29"/>
  <c r="G300" i="29"/>
  <c r="G301" i="29"/>
  <c r="G302" i="29"/>
  <c r="G303" i="29"/>
  <c r="F297" i="29"/>
  <c r="F298" i="29"/>
  <c r="F299" i="29"/>
  <c r="F300" i="29"/>
  <c r="F301" i="29"/>
  <c r="F302" i="29"/>
  <c r="F303" i="29"/>
  <c r="E297" i="29"/>
  <c r="E298" i="29"/>
  <c r="E299" i="29"/>
  <c r="E300" i="29"/>
  <c r="E301" i="29"/>
  <c r="E302" i="29"/>
  <c r="E303" i="29"/>
  <c r="E296" i="29"/>
  <c r="H232" i="29"/>
  <c r="G232" i="29"/>
  <c r="F232" i="29"/>
  <c r="E232" i="29"/>
  <c r="Q234" i="29"/>
  <c r="H234" i="29"/>
  <c r="G234" i="29"/>
  <c r="F234" i="29"/>
  <c r="E234" i="29"/>
  <c r="Q233" i="29"/>
  <c r="H233" i="29"/>
  <c r="G233" i="29"/>
  <c r="F233" i="29"/>
  <c r="E233" i="29"/>
  <c r="J304" i="29"/>
  <c r="L304" i="29"/>
  <c r="N304" i="29"/>
  <c r="O304" i="29"/>
  <c r="Q303" i="29"/>
  <c r="D303" i="29"/>
  <c r="C303" i="29"/>
  <c r="B303" i="29"/>
  <c r="D300" i="29"/>
  <c r="C300" i="29"/>
  <c r="B300" i="29"/>
  <c r="D299" i="29"/>
  <c r="C299" i="29"/>
  <c r="B299" i="29"/>
  <c r="D298" i="29"/>
  <c r="C298" i="29"/>
  <c r="B298" i="29"/>
  <c r="D297" i="29"/>
  <c r="C297" i="29"/>
  <c r="B297" i="29"/>
  <c r="Q290" i="29"/>
  <c r="H290" i="29"/>
  <c r="G290" i="29"/>
  <c r="F290" i="29"/>
  <c r="E290" i="29"/>
  <c r="D290" i="29"/>
  <c r="C290" i="29"/>
  <c r="B290" i="29"/>
  <c r="F315" i="14"/>
  <c r="D87" i="22"/>
  <c r="X25" i="22" s="1"/>
  <c r="G308" i="14"/>
  <c r="H308" i="14"/>
  <c r="M258" i="29"/>
  <c r="D234" i="29"/>
  <c r="D232" i="29"/>
  <c r="B232" i="29"/>
  <c r="B234" i="29"/>
  <c r="C234" i="29"/>
  <c r="D233" i="29"/>
  <c r="C233" i="29"/>
  <c r="B233" i="29"/>
  <c r="E60" i="22"/>
  <c r="G60" i="22"/>
  <c r="E261" i="14"/>
  <c r="Q189" i="29"/>
  <c r="Q188" i="29"/>
  <c r="P195" i="29"/>
  <c r="D50" i="22"/>
  <c r="R20" i="22" s="1"/>
  <c r="D205" i="14"/>
  <c r="D56" i="22" s="1"/>
  <c r="Q178" i="29"/>
  <c r="Q177" i="29"/>
  <c r="B148" i="29"/>
  <c r="Q145" i="29"/>
  <c r="H149" i="14"/>
  <c r="H31" i="22"/>
  <c r="D28" i="22"/>
  <c r="L25" i="22" s="1"/>
  <c r="C28" i="22"/>
  <c r="K25" i="22" s="1"/>
  <c r="B28" i="22"/>
  <c r="D27" i="22"/>
  <c r="C27" i="22"/>
  <c r="K24" i="22" s="1"/>
  <c r="D25" i="22"/>
  <c r="L22" i="22" s="1"/>
  <c r="C25" i="22"/>
  <c r="K22" i="22" s="1"/>
  <c r="B25" i="22"/>
  <c r="D22" i="22"/>
  <c r="L18" i="22" s="1"/>
  <c r="C22" i="22"/>
  <c r="K18" i="22" s="1"/>
  <c r="B22" i="22"/>
  <c r="D21" i="22"/>
  <c r="L17" i="22" s="1"/>
  <c r="C21" i="22"/>
  <c r="K17" i="22" s="1"/>
  <c r="B21" i="22"/>
  <c r="D20" i="22"/>
  <c r="L16" i="22" s="1"/>
  <c r="C20" i="22"/>
  <c r="K16" i="22" s="1"/>
  <c r="B20" i="22"/>
  <c r="D19" i="22"/>
  <c r="L15" i="22" s="1"/>
  <c r="C19" i="22"/>
  <c r="K15" i="22" s="1"/>
  <c r="B19" i="22"/>
  <c r="D18" i="22"/>
  <c r="L14" i="22" s="1"/>
  <c r="C18" i="22"/>
  <c r="K14" i="22" s="1"/>
  <c r="B18" i="22"/>
  <c r="D17" i="22"/>
  <c r="L13" i="22" s="1"/>
  <c r="C17" i="22"/>
  <c r="K13" i="22" s="1"/>
  <c r="B17" i="22"/>
  <c r="D16" i="22"/>
  <c r="L12" i="22" s="1"/>
  <c r="C16" i="22"/>
  <c r="K12" i="22" s="1"/>
  <c r="D13" i="22"/>
  <c r="L9" i="22" s="1"/>
  <c r="C13" i="22"/>
  <c r="K9" i="22" s="1"/>
  <c r="B13" i="22"/>
  <c r="D12" i="22"/>
  <c r="L8" i="22" s="1"/>
  <c r="C12" i="22"/>
  <c r="K8" i="22" s="1"/>
  <c r="B12" i="22"/>
  <c r="D11" i="22"/>
  <c r="L7" i="22" s="1"/>
  <c r="C11" i="22"/>
  <c r="K7" i="22" s="1"/>
  <c r="B11" i="22"/>
  <c r="D10" i="22"/>
  <c r="L6" i="22" s="1"/>
  <c r="C10" i="22"/>
  <c r="K6" i="22" s="1"/>
  <c r="B10" i="22"/>
  <c r="D9" i="22"/>
  <c r="L5" i="22" s="1"/>
  <c r="C9" i="22"/>
  <c r="K5" i="22" s="1"/>
  <c r="B9" i="22"/>
  <c r="D8" i="22"/>
  <c r="L4" i="22" s="1"/>
  <c r="C8" i="22"/>
  <c r="K4" i="22" s="1"/>
  <c r="B8" i="22"/>
  <c r="I85" i="29"/>
  <c r="I744" i="29" s="1"/>
  <c r="K85" i="29"/>
  <c r="L85" i="29"/>
  <c r="M85" i="29"/>
  <c r="N85" i="29"/>
  <c r="O85" i="29"/>
  <c r="P85" i="29"/>
  <c r="D14" i="22"/>
  <c r="L10" i="22" s="1"/>
  <c r="D23" i="22"/>
  <c r="L20" i="22" s="1"/>
  <c r="J765" i="29" l="1"/>
  <c r="J799" i="29"/>
  <c r="I803" i="29"/>
  <c r="K744" i="29"/>
  <c r="I769" i="29"/>
  <c r="P744" i="29"/>
  <c r="H740" i="14"/>
  <c r="I765" i="29"/>
  <c r="G432" i="29"/>
  <c r="F432" i="29"/>
  <c r="F644" i="29"/>
  <c r="F764" i="14"/>
  <c r="E644" i="29"/>
  <c r="E764" i="14"/>
  <c r="D631" i="29"/>
  <c r="D311" i="29"/>
  <c r="D29" i="22"/>
  <c r="D93" i="29"/>
  <c r="D486" i="29"/>
  <c r="D129" i="29"/>
  <c r="S40" i="7"/>
  <c r="R40" i="7"/>
  <c r="T266" i="7" l="1"/>
  <c r="AH274" i="7"/>
  <c r="AH271" i="7"/>
  <c r="U244" i="7" l="1"/>
  <c r="T244" i="7"/>
  <c r="T272" i="7" l="1"/>
  <c r="T264" i="7"/>
  <c r="U279" i="7"/>
  <c r="T279" i="7"/>
  <c r="AI147" i="7"/>
  <c r="T380" i="7"/>
  <c r="AI219" i="7"/>
  <c r="U243" i="7" l="1"/>
  <c r="T243" i="7"/>
  <c r="U379" i="7"/>
  <c r="T379" i="7"/>
  <c r="U381" i="7"/>
  <c r="T381" i="7"/>
  <c r="T374" i="7"/>
  <c r="U356" i="7"/>
  <c r="U374" i="7"/>
  <c r="U412" i="7" l="1"/>
  <c r="U428" i="7"/>
  <c r="T428" i="7"/>
  <c r="U448" i="7"/>
  <c r="T448" i="7"/>
  <c r="AI428" i="7"/>
  <c r="U416" i="7"/>
  <c r="T416" i="7"/>
  <c r="AI482" i="7" l="1"/>
  <c r="AI254" i="7"/>
  <c r="AI260" i="7" s="1"/>
  <c r="AH254" i="7"/>
  <c r="U256" i="7"/>
  <c r="T256" i="7"/>
  <c r="AH203" i="7"/>
  <c r="AI596" i="7" l="1"/>
  <c r="AI597" i="7" s="1"/>
  <c r="U579" i="7" s="1"/>
  <c r="O17" i="26" s="1"/>
  <c r="R602" i="7" l="1"/>
  <c r="AF66" i="7" l="1"/>
  <c r="L35" i="24" l="1"/>
  <c r="R445" i="7"/>
  <c r="R443" i="7" s="1"/>
  <c r="AG600" i="7" l="1"/>
  <c r="AF600" i="7"/>
  <c r="S81" i="7"/>
  <c r="R81" i="7"/>
  <c r="R582" i="7"/>
  <c r="R571" i="7"/>
  <c r="R465" i="7"/>
  <c r="R464" i="7"/>
  <c r="S13" i="7"/>
  <c r="R262" i="7" l="1"/>
  <c r="S260" i="7"/>
  <c r="R218" i="7"/>
  <c r="AF190" i="7"/>
  <c r="AG196" i="7"/>
  <c r="AF181" i="7"/>
  <c r="R190" i="7"/>
  <c r="R573" i="7"/>
  <c r="R585" i="7"/>
  <c r="AF576" i="7"/>
  <c r="S143" i="7"/>
  <c r="R415" i="7"/>
  <c r="R411" i="7"/>
  <c r="R426" i="7"/>
  <c r="R366" i="7"/>
  <c r="R243" i="7"/>
  <c r="R242" i="7"/>
  <c r="R260" i="7"/>
  <c r="R276" i="7"/>
  <c r="R274" i="7" s="1"/>
  <c r="AG589" i="7" l="1"/>
  <c r="S577" i="7" s="1"/>
  <c r="R185" i="7"/>
  <c r="AF196" i="7"/>
  <c r="S222" i="7"/>
  <c r="R222" i="7"/>
  <c r="R186" i="7"/>
  <c r="AG228" i="7"/>
  <c r="AF228" i="7"/>
  <c r="AG224" i="7"/>
  <c r="AF224" i="7"/>
  <c r="AG198" i="7"/>
  <c r="AF198" i="7"/>
  <c r="R12" i="7" l="1"/>
  <c r="S71" i="7"/>
  <c r="R71" i="7"/>
  <c r="R70" i="7"/>
  <c r="R130" i="7"/>
  <c r="R129" i="7"/>
  <c r="R145" i="7"/>
  <c r="R131" i="7"/>
  <c r="R143" i="7"/>
  <c r="AG163" i="7"/>
  <c r="AF163" i="7"/>
  <c r="AF85" i="7"/>
  <c r="R72" i="7"/>
  <c r="AG81" i="7"/>
  <c r="AF81" i="7"/>
  <c r="AG108" i="7"/>
  <c r="AF108" i="7"/>
  <c r="R75" i="7"/>
  <c r="P518" i="7" l="1"/>
  <c r="AD551" i="7"/>
  <c r="P552" i="7"/>
  <c r="P520" i="7"/>
  <c r="AE555" i="7"/>
  <c r="AD555" i="7"/>
  <c r="P464" i="7"/>
  <c r="P487" i="7"/>
  <c r="P490" i="7"/>
  <c r="AE465" i="7"/>
  <c r="AD465" i="7"/>
  <c r="P571" i="7"/>
  <c r="AD609" i="7"/>
  <c r="P412" i="7"/>
  <c r="P411" i="7"/>
  <c r="P441" i="7"/>
  <c r="Q432" i="7"/>
  <c r="P432" i="7"/>
  <c r="Q427" i="7"/>
  <c r="P427" i="7"/>
  <c r="Q416" i="7"/>
  <c r="P416" i="7"/>
  <c r="AE422" i="7"/>
  <c r="AD422" i="7"/>
  <c r="AE423" i="7"/>
  <c r="AD423" i="7"/>
  <c r="Q425" i="7"/>
  <c r="P425" i="7"/>
  <c r="Q355" i="7"/>
  <c r="P356" i="7"/>
  <c r="P355" i="7"/>
  <c r="AE384" i="7"/>
  <c r="AD384" i="7"/>
  <c r="AE360" i="7"/>
  <c r="AD360" i="7"/>
  <c r="P385" i="7"/>
  <c r="P242" i="7"/>
  <c r="P243" i="7"/>
  <c r="P258" i="7"/>
  <c r="Q256" i="7"/>
  <c r="P256" i="7"/>
  <c r="P275" i="7"/>
  <c r="Q276" i="7"/>
  <c r="P276" i="7"/>
  <c r="P247" i="7"/>
  <c r="AD164" i="7" l="1"/>
  <c r="AI615" i="7" l="1"/>
  <c r="AG604" i="7"/>
  <c r="S580" i="7" s="1"/>
  <c r="AI608" i="7"/>
  <c r="AI574" i="7"/>
  <c r="AD561" i="7"/>
  <c r="AE561" i="7"/>
  <c r="AF561" i="7"/>
  <c r="R531" i="7" s="1"/>
  <c r="AG561" i="7"/>
  <c r="AH561" i="7"/>
  <c r="AI561" i="7"/>
  <c r="AF557" i="7"/>
  <c r="AD554" i="7"/>
  <c r="AE554" i="7"/>
  <c r="Q528" i="7" s="1"/>
  <c r="AF554" i="7"/>
  <c r="AG554" i="7"/>
  <c r="S528" i="7" s="1"/>
  <c r="AH554" i="7"/>
  <c r="T528" i="7" s="1"/>
  <c r="AJ555" i="7"/>
  <c r="AO544" i="7"/>
  <c r="AN544" i="7"/>
  <c r="AM544" i="7"/>
  <c r="AL544" i="7"/>
  <c r="AK544" i="7"/>
  <c r="AJ544" i="7"/>
  <c r="AM549" i="7"/>
  <c r="AK549" i="7"/>
  <c r="AD550" i="7"/>
  <c r="AE550" i="7"/>
  <c r="AF550" i="7"/>
  <c r="AG550" i="7"/>
  <c r="AH550" i="7"/>
  <c r="AI550" i="7"/>
  <c r="AI536" i="7"/>
  <c r="AI543" i="7" s="1"/>
  <c r="U526" i="7" s="1"/>
  <c r="N17" i="26" s="1"/>
  <c r="AI521" i="7"/>
  <c r="AD507" i="7"/>
  <c r="AE507" i="7"/>
  <c r="AF507" i="7"/>
  <c r="AG507" i="7"/>
  <c r="AH507" i="7"/>
  <c r="AI507" i="7"/>
  <c r="AF503" i="7"/>
  <c r="AJ501" i="7"/>
  <c r="AD500" i="7"/>
  <c r="AE500" i="7"/>
  <c r="AF500" i="7"/>
  <c r="AG500" i="7"/>
  <c r="AH500" i="7"/>
  <c r="AI500" i="7"/>
  <c r="AI496" i="7"/>
  <c r="AM495" i="7"/>
  <c r="AK495" i="7"/>
  <c r="AI488" i="7"/>
  <c r="AI467" i="7"/>
  <c r="AD453" i="7"/>
  <c r="AE453" i="7"/>
  <c r="AF453" i="7"/>
  <c r="AG453" i="7"/>
  <c r="AH453" i="7"/>
  <c r="AI453" i="7"/>
  <c r="AJ447" i="7"/>
  <c r="AD446" i="7"/>
  <c r="AE446" i="7"/>
  <c r="AF446" i="7"/>
  <c r="AG446" i="7"/>
  <c r="AH446" i="7"/>
  <c r="AI446" i="7"/>
  <c r="AM441" i="7"/>
  <c r="AK441" i="7"/>
  <c r="AH442" i="7"/>
  <c r="AI413" i="7"/>
  <c r="AD399" i="7"/>
  <c r="AE399" i="7"/>
  <c r="AF399" i="7"/>
  <c r="AG399" i="7"/>
  <c r="S368" i="7" s="1"/>
  <c r="AH399" i="7"/>
  <c r="AI399" i="7"/>
  <c r="AF395" i="7"/>
  <c r="AJ393" i="7"/>
  <c r="AD392" i="7"/>
  <c r="AE392" i="7"/>
  <c r="AF392" i="7"/>
  <c r="AG392" i="7"/>
  <c r="AH392" i="7"/>
  <c r="AI392" i="7"/>
  <c r="AM387" i="7"/>
  <c r="AK387" i="7"/>
  <c r="AD388" i="7"/>
  <c r="AE388" i="7"/>
  <c r="AF388" i="7"/>
  <c r="AG388" i="7"/>
  <c r="AH388" i="7"/>
  <c r="AI388" i="7"/>
  <c r="U364" i="7" s="1"/>
  <c r="AI373" i="7"/>
  <c r="AI358" i="7"/>
  <c r="AD286" i="7"/>
  <c r="AE286" i="7"/>
  <c r="AF286" i="7"/>
  <c r="AG286" i="7"/>
  <c r="AH286" i="7"/>
  <c r="AI286" i="7"/>
  <c r="AI282" i="7"/>
  <c r="AJ280" i="7"/>
  <c r="AD279" i="7"/>
  <c r="AE279" i="7"/>
  <c r="AF279" i="7"/>
  <c r="AG279" i="7"/>
  <c r="AH279" i="7"/>
  <c r="AI279" i="7"/>
  <c r="AI275" i="7"/>
  <c r="U251" i="7" s="1"/>
  <c r="AM274" i="7"/>
  <c r="AK274" i="7"/>
  <c r="AI267" i="7"/>
  <c r="AI268" i="7" s="1"/>
  <c r="U250" i="7" s="1"/>
  <c r="I17" i="26" s="1"/>
  <c r="AE260" i="7"/>
  <c r="AI245" i="7"/>
  <c r="AJ224" i="7"/>
  <c r="AD230" i="7"/>
  <c r="AE230" i="7"/>
  <c r="AF230" i="7"/>
  <c r="AG230" i="7"/>
  <c r="AH230" i="7"/>
  <c r="AI230" i="7"/>
  <c r="AE226" i="7"/>
  <c r="AD223" i="7"/>
  <c r="AE223" i="7"/>
  <c r="AF223" i="7"/>
  <c r="AG223" i="7"/>
  <c r="AH223" i="7"/>
  <c r="AI223" i="7"/>
  <c r="AD219" i="7"/>
  <c r="AM217" i="7"/>
  <c r="AM218" i="7"/>
  <c r="AK217" i="7"/>
  <c r="AK218" i="7"/>
  <c r="AI210" i="7"/>
  <c r="AI203" i="7"/>
  <c r="AI211" i="7" s="1"/>
  <c r="U193" i="7" s="1"/>
  <c r="H17" i="26" s="1"/>
  <c r="AI188" i="7"/>
  <c r="AJ167" i="7"/>
  <c r="AD173" i="7"/>
  <c r="AE173" i="7"/>
  <c r="AF173" i="7"/>
  <c r="AG173" i="7"/>
  <c r="AH173" i="7"/>
  <c r="AI173" i="7"/>
  <c r="AH169" i="7"/>
  <c r="AD166" i="7"/>
  <c r="AE166" i="7"/>
  <c r="AF166" i="7"/>
  <c r="AG166" i="7"/>
  <c r="AH166" i="7"/>
  <c r="AI166" i="7"/>
  <c r="AI162" i="7"/>
  <c r="AI154" i="7"/>
  <c r="AI155" i="7" s="1"/>
  <c r="U137" i="7" s="1"/>
  <c r="G17" i="26" s="1"/>
  <c r="AI132" i="7"/>
  <c r="AD114" i="7"/>
  <c r="AE114" i="7"/>
  <c r="AF114" i="7"/>
  <c r="AG114" i="7"/>
  <c r="AH114" i="7"/>
  <c r="AI114" i="7"/>
  <c r="AJ108" i="7"/>
  <c r="AD107" i="7"/>
  <c r="AE107" i="7"/>
  <c r="AF107" i="7"/>
  <c r="AG107" i="7"/>
  <c r="AH107" i="7"/>
  <c r="AI107" i="7"/>
  <c r="AM104" i="7"/>
  <c r="AL104" i="7"/>
  <c r="AK104" i="7"/>
  <c r="AJ104" i="7"/>
  <c r="AM102" i="7"/>
  <c r="AK102" i="7"/>
  <c r="AI95" i="7"/>
  <c r="AI88" i="7"/>
  <c r="AI73" i="7"/>
  <c r="AF56" i="7"/>
  <c r="AG56" i="7"/>
  <c r="AH56" i="7"/>
  <c r="AI56" i="7"/>
  <c r="AE52" i="7"/>
  <c r="AD49" i="7"/>
  <c r="AE49" i="7"/>
  <c r="AF49" i="7"/>
  <c r="AG49" i="7"/>
  <c r="AH49" i="7"/>
  <c r="AI49" i="7"/>
  <c r="AM44" i="7"/>
  <c r="AK44" i="7"/>
  <c r="AF45" i="7"/>
  <c r="AG45" i="7"/>
  <c r="AH45" i="7"/>
  <c r="AI45" i="7"/>
  <c r="AI37" i="7"/>
  <c r="AI30" i="7"/>
  <c r="AG15" i="7"/>
  <c r="AO545" i="7"/>
  <c r="AN545" i="7"/>
  <c r="AM545" i="7"/>
  <c r="AL545" i="7"/>
  <c r="AK545" i="7"/>
  <c r="AJ545" i="7"/>
  <c r="AO491" i="7"/>
  <c r="AN491" i="7"/>
  <c r="AM491" i="7"/>
  <c r="AL491" i="7"/>
  <c r="AK491" i="7"/>
  <c r="AJ491" i="7"/>
  <c r="AO490" i="7"/>
  <c r="AN490" i="7"/>
  <c r="AM490" i="7"/>
  <c r="AL490" i="7"/>
  <c r="AK490" i="7"/>
  <c r="AJ490" i="7"/>
  <c r="AO437" i="7"/>
  <c r="AN437" i="7"/>
  <c r="AM437" i="7"/>
  <c r="AL437" i="7"/>
  <c r="AK437" i="7"/>
  <c r="AJ437" i="7"/>
  <c r="AO436" i="7"/>
  <c r="AN436" i="7"/>
  <c r="AM436" i="7"/>
  <c r="AL436" i="7"/>
  <c r="AK436" i="7"/>
  <c r="AJ436" i="7"/>
  <c r="AO383" i="7"/>
  <c r="AN383" i="7"/>
  <c r="AM383" i="7"/>
  <c r="AL383" i="7"/>
  <c r="AK383" i="7"/>
  <c r="AJ383" i="7"/>
  <c r="AO382" i="7"/>
  <c r="AN382" i="7"/>
  <c r="AM382" i="7"/>
  <c r="AL382" i="7"/>
  <c r="AK382" i="7"/>
  <c r="AJ382" i="7"/>
  <c r="AO270" i="7"/>
  <c r="AN270" i="7"/>
  <c r="AM270" i="7"/>
  <c r="AL270" i="7"/>
  <c r="AK270" i="7"/>
  <c r="AJ270" i="7"/>
  <c r="AO269" i="7"/>
  <c r="AN269" i="7"/>
  <c r="AM269" i="7"/>
  <c r="AL269" i="7"/>
  <c r="AK269" i="7"/>
  <c r="AJ269" i="7"/>
  <c r="AO213" i="7"/>
  <c r="AN213" i="7"/>
  <c r="AM213" i="7"/>
  <c r="AL213" i="7"/>
  <c r="AK213" i="7"/>
  <c r="AJ213" i="7"/>
  <c r="AO212" i="7"/>
  <c r="AN212" i="7"/>
  <c r="AM212" i="7"/>
  <c r="AL212" i="7"/>
  <c r="AK212" i="7"/>
  <c r="AJ212" i="7"/>
  <c r="AO157" i="7"/>
  <c r="AN157" i="7"/>
  <c r="AM157" i="7"/>
  <c r="AL157" i="7"/>
  <c r="AK157" i="7"/>
  <c r="AJ157" i="7"/>
  <c r="AO156" i="7"/>
  <c r="AN156" i="7"/>
  <c r="AM156" i="7"/>
  <c r="AL156" i="7"/>
  <c r="AK156" i="7"/>
  <c r="AJ156" i="7"/>
  <c r="AO98" i="7"/>
  <c r="AN98" i="7"/>
  <c r="AM98" i="7"/>
  <c r="AL98" i="7"/>
  <c r="AK98" i="7"/>
  <c r="AJ98" i="7"/>
  <c r="AO97" i="7"/>
  <c r="AN97" i="7"/>
  <c r="AM97" i="7"/>
  <c r="AL97" i="7"/>
  <c r="AK97" i="7"/>
  <c r="AJ97" i="7"/>
  <c r="AO39" i="7"/>
  <c r="AN39" i="7"/>
  <c r="AI15" i="7"/>
  <c r="AL46" i="7"/>
  <c r="AK46" i="7"/>
  <c r="AJ46" i="7"/>
  <c r="AJ50" i="7"/>
  <c r="AM53" i="7"/>
  <c r="AL53" i="7"/>
  <c r="AK53" i="7"/>
  <c r="AJ53" i="7"/>
  <c r="AM111" i="7"/>
  <c r="AL111" i="7"/>
  <c r="AK111" i="7"/>
  <c r="AJ111" i="7"/>
  <c r="AM170" i="7"/>
  <c r="AL170" i="7"/>
  <c r="AK170" i="7"/>
  <c r="AJ170" i="7"/>
  <c r="AM227" i="7"/>
  <c r="AL227" i="7"/>
  <c r="AK227" i="7"/>
  <c r="AJ227" i="7"/>
  <c r="AM283" i="7"/>
  <c r="AL283" i="7"/>
  <c r="AK283" i="7"/>
  <c r="AJ283" i="7"/>
  <c r="AM396" i="7"/>
  <c r="AL396" i="7"/>
  <c r="AK396" i="7"/>
  <c r="AJ396" i="7"/>
  <c r="AM450" i="7"/>
  <c r="AL450" i="7"/>
  <c r="AK450" i="7"/>
  <c r="AJ450" i="7"/>
  <c r="AM504" i="7"/>
  <c r="AL504" i="7"/>
  <c r="AK504" i="7"/>
  <c r="AJ504" i="7"/>
  <c r="AM558" i="7"/>
  <c r="AL558" i="7"/>
  <c r="AK558" i="7"/>
  <c r="AJ558" i="7"/>
  <c r="AJ609" i="7"/>
  <c r="AI604" i="7"/>
  <c r="AD604" i="7"/>
  <c r="AM603" i="7"/>
  <c r="AK603" i="7"/>
  <c r="AF611" i="7"/>
  <c r="AD608" i="7"/>
  <c r="AE608" i="7"/>
  <c r="AF608" i="7"/>
  <c r="AG608" i="7"/>
  <c r="S581" i="7" s="1"/>
  <c r="AH608" i="7"/>
  <c r="AD615" i="7"/>
  <c r="AE615" i="7"/>
  <c r="AF615" i="7"/>
  <c r="AG615" i="7"/>
  <c r="AH615" i="7"/>
  <c r="AO612" i="7"/>
  <c r="AN612" i="7"/>
  <c r="AM612" i="7"/>
  <c r="AL612" i="7"/>
  <c r="AK612" i="7"/>
  <c r="AJ612" i="7"/>
  <c r="AO605" i="7"/>
  <c r="AN605" i="7"/>
  <c r="AM605" i="7"/>
  <c r="AL605" i="7"/>
  <c r="AK605" i="7"/>
  <c r="AJ605" i="7"/>
  <c r="AO551" i="7"/>
  <c r="AN551" i="7"/>
  <c r="AM551" i="7"/>
  <c r="AL551" i="7"/>
  <c r="AK551" i="7"/>
  <c r="AJ551" i="7"/>
  <c r="AO497" i="7"/>
  <c r="AN497" i="7"/>
  <c r="AM497" i="7"/>
  <c r="AL497" i="7"/>
  <c r="AK497" i="7"/>
  <c r="AJ497" i="7"/>
  <c r="AO443" i="7"/>
  <c r="AN443" i="7"/>
  <c r="AM443" i="7"/>
  <c r="AL443" i="7"/>
  <c r="AK443" i="7"/>
  <c r="AJ443" i="7"/>
  <c r="AO389" i="7"/>
  <c r="AN389" i="7"/>
  <c r="AM389" i="7"/>
  <c r="AL389" i="7"/>
  <c r="AK389" i="7"/>
  <c r="AJ389" i="7"/>
  <c r="AO276" i="7"/>
  <c r="AN276" i="7"/>
  <c r="AM276" i="7"/>
  <c r="AL276" i="7"/>
  <c r="AK276" i="7"/>
  <c r="AJ276" i="7"/>
  <c r="AO220" i="7"/>
  <c r="AN220" i="7"/>
  <c r="AM220" i="7"/>
  <c r="AL220" i="7"/>
  <c r="AK220" i="7"/>
  <c r="AJ220" i="7"/>
  <c r="AM163" i="7"/>
  <c r="AL163" i="7"/>
  <c r="AK163" i="7"/>
  <c r="AJ163" i="7"/>
  <c r="AF154" i="7"/>
  <c r="AH147" i="7"/>
  <c r="AH132" i="7"/>
  <c r="AI38" i="7" l="1"/>
  <c r="U20" i="7" s="1"/>
  <c r="E17" i="26" s="1"/>
  <c r="AI96" i="7"/>
  <c r="U78" i="7" s="1"/>
  <c r="F17" i="26" s="1"/>
  <c r="AI489" i="7"/>
  <c r="U472" i="7" s="1"/>
  <c r="AJ388" i="7"/>
  <c r="M17" i="26" l="1"/>
  <c r="AD158" i="7"/>
  <c r="P159" i="7"/>
  <c r="P147" i="7"/>
  <c r="P13" i="7"/>
  <c r="AE45" i="7"/>
  <c r="AD45" i="7"/>
  <c r="AE25" i="7"/>
  <c r="AD13" i="7"/>
  <c r="AE54" i="7"/>
  <c r="AE56" i="7" s="1"/>
  <c r="AD54" i="7"/>
  <c r="AD56" i="7" s="1"/>
  <c r="O5" i="7" l="1"/>
  <c r="AC3" i="7" s="1"/>
  <c r="P235" i="7"/>
  <c r="AD233" i="7" s="1"/>
  <c r="P348" i="7"/>
  <c r="AD346" i="7" s="1"/>
  <c r="P457" i="7"/>
  <c r="AD456" i="7" s="1"/>
  <c r="P511" i="7"/>
  <c r="AD510" i="7" s="1"/>
  <c r="O511" i="7"/>
  <c r="O564" i="7"/>
  <c r="P564" i="7"/>
  <c r="AD563" i="7" s="1"/>
  <c r="Q241" i="29" l="1"/>
  <c r="Q242" i="29"/>
  <c r="H242" i="29"/>
  <c r="G242" i="29"/>
  <c r="F242" i="29"/>
  <c r="E242" i="29"/>
  <c r="D242" i="29"/>
  <c r="C242" i="29"/>
  <c r="B242" i="29"/>
  <c r="D171" i="22" l="1"/>
  <c r="X51" i="22" s="1"/>
  <c r="Q582" i="29"/>
  <c r="H582" i="29"/>
  <c r="G582" i="29"/>
  <c r="F582" i="29"/>
  <c r="E582" i="29"/>
  <c r="D582" i="29"/>
  <c r="C582" i="29"/>
  <c r="B582" i="29"/>
  <c r="D286" i="29" l="1"/>
  <c r="D287" i="29"/>
  <c r="D288" i="29"/>
  <c r="C286" i="29"/>
  <c r="C287" i="29"/>
  <c r="C288" i="29"/>
  <c r="B286" i="29"/>
  <c r="B287" i="29"/>
  <c r="B288" i="29"/>
  <c r="Q287" i="29"/>
  <c r="H287" i="29"/>
  <c r="G287" i="29"/>
  <c r="F287" i="29"/>
  <c r="E287" i="29"/>
  <c r="G261" i="14"/>
  <c r="B188" i="29"/>
  <c r="B189" i="29"/>
  <c r="B190" i="29"/>
  <c r="B191" i="29"/>
  <c r="B192" i="29"/>
  <c r="B193" i="29"/>
  <c r="C188" i="29"/>
  <c r="C189" i="29"/>
  <c r="C190" i="29"/>
  <c r="C191" i="29"/>
  <c r="C192" i="29"/>
  <c r="C193" i="29"/>
  <c r="H181" i="29"/>
  <c r="G181" i="29"/>
  <c r="F181" i="29"/>
  <c r="E183" i="29"/>
  <c r="F183" i="29"/>
  <c r="G183" i="29"/>
  <c r="H183" i="29"/>
  <c r="H133" i="29"/>
  <c r="Q123" i="29"/>
  <c r="Q124" i="29"/>
  <c r="Q125" i="29"/>
  <c r="H123" i="29"/>
  <c r="G123" i="29"/>
  <c r="F123" i="29"/>
  <c r="E123" i="29"/>
  <c r="C123" i="29"/>
  <c r="B123" i="29"/>
  <c r="Q80" i="29"/>
  <c r="H80" i="29"/>
  <c r="G80" i="29"/>
  <c r="F80" i="29"/>
  <c r="E80" i="29"/>
  <c r="D80" i="29"/>
  <c r="C80" i="29"/>
  <c r="B80" i="29"/>
  <c r="S161" i="7" l="1"/>
  <c r="Q650" i="29" l="1"/>
  <c r="Q404" i="29"/>
  <c r="Q518" i="29" l="1"/>
  <c r="D484" i="29"/>
  <c r="Q148" i="29"/>
  <c r="D650" i="29"/>
  <c r="H650" i="29"/>
  <c r="G650" i="29"/>
  <c r="F650" i="29"/>
  <c r="E650" i="29"/>
  <c r="H630" i="29"/>
  <c r="G630" i="29"/>
  <c r="F630" i="29"/>
  <c r="E630" i="29"/>
  <c r="D630" i="29"/>
  <c r="C630" i="29"/>
  <c r="B630" i="29"/>
  <c r="E631" i="29"/>
  <c r="F631" i="29"/>
  <c r="G631" i="29"/>
  <c r="H631" i="29"/>
  <c r="B595" i="29"/>
  <c r="Q595" i="29"/>
  <c r="H596" i="29"/>
  <c r="G596" i="29"/>
  <c r="F596" i="29"/>
  <c r="E596" i="29"/>
  <c r="H589" i="29"/>
  <c r="E589" i="29"/>
  <c r="C581" i="29"/>
  <c r="C583" i="29"/>
  <c r="C584" i="29"/>
  <c r="C586" i="29"/>
  <c r="D573" i="29"/>
  <c r="H573" i="29"/>
  <c r="H574" i="29"/>
  <c r="H575" i="29"/>
  <c r="G573" i="29"/>
  <c r="G574" i="29"/>
  <c r="G575" i="29"/>
  <c r="F573" i="29"/>
  <c r="F574" i="29"/>
  <c r="F575" i="29"/>
  <c r="E573" i="29"/>
  <c r="E574" i="29"/>
  <c r="E575" i="29"/>
  <c r="Q573" i="29"/>
  <c r="E794" i="14"/>
  <c r="E795" i="14" s="1"/>
  <c r="F574" i="14"/>
  <c r="F794" i="14" s="1"/>
  <c r="G576" i="29"/>
  <c r="H574" i="14"/>
  <c r="H794" i="14" s="1"/>
  <c r="H532" i="29"/>
  <c r="G532" i="29"/>
  <c r="F532" i="29"/>
  <c r="E532" i="29"/>
  <c r="H521" i="29"/>
  <c r="G521" i="29"/>
  <c r="F521" i="29"/>
  <c r="E521" i="29"/>
  <c r="H539" i="29"/>
  <c r="H540" i="29"/>
  <c r="G539" i="29"/>
  <c r="G540" i="29"/>
  <c r="F539" i="29"/>
  <c r="F540" i="29"/>
  <c r="E539" i="29"/>
  <c r="E540" i="29"/>
  <c r="D539" i="29"/>
  <c r="C539" i="29"/>
  <c r="B539" i="29"/>
  <c r="H484" i="29"/>
  <c r="H485" i="29"/>
  <c r="G484" i="29"/>
  <c r="G485" i="29"/>
  <c r="F484" i="29"/>
  <c r="F485" i="29"/>
  <c r="E484" i="29"/>
  <c r="E485" i="29"/>
  <c r="H476" i="29"/>
  <c r="G476" i="29"/>
  <c r="F476" i="29"/>
  <c r="E476" i="29"/>
  <c r="E576" i="29" l="1"/>
  <c r="E760" i="14"/>
  <c r="F576" i="29"/>
  <c r="F760" i="14"/>
  <c r="H576" i="29"/>
  <c r="H760" i="14"/>
  <c r="F719" i="29"/>
  <c r="G719" i="29"/>
  <c r="H719" i="29"/>
  <c r="I719" i="29"/>
  <c r="J719" i="29"/>
  <c r="K719" i="29"/>
  <c r="L719" i="29"/>
  <c r="M719" i="29"/>
  <c r="N719" i="29"/>
  <c r="O719" i="29"/>
  <c r="P719" i="29"/>
  <c r="E719" i="29"/>
  <c r="F715" i="29"/>
  <c r="G715" i="29"/>
  <c r="H715" i="29"/>
  <c r="I715" i="29"/>
  <c r="J715" i="29"/>
  <c r="K715" i="29"/>
  <c r="L715" i="29"/>
  <c r="M715" i="29"/>
  <c r="N715" i="29"/>
  <c r="O715" i="29"/>
  <c r="P715" i="29"/>
  <c r="E715" i="29"/>
  <c r="I710" i="29"/>
  <c r="J710" i="29"/>
  <c r="K710" i="29"/>
  <c r="L710" i="29"/>
  <c r="M710" i="29"/>
  <c r="N710" i="29"/>
  <c r="O710" i="29"/>
  <c r="P710" i="29"/>
  <c r="I702" i="29"/>
  <c r="J702" i="29"/>
  <c r="K702" i="29"/>
  <c r="L702" i="29"/>
  <c r="M702" i="29"/>
  <c r="N702" i="29"/>
  <c r="P702" i="29"/>
  <c r="E798" i="29"/>
  <c r="H409" i="29"/>
  <c r="G409" i="29"/>
  <c r="F408" i="29"/>
  <c r="F409" i="29"/>
  <c r="E409" i="29"/>
  <c r="H292" i="29"/>
  <c r="H288" i="29"/>
  <c r="H289" i="29"/>
  <c r="G288" i="29"/>
  <c r="G289" i="29"/>
  <c r="F288" i="29"/>
  <c r="F289" i="29"/>
  <c r="E288" i="29"/>
  <c r="E289" i="29"/>
  <c r="H244" i="29"/>
  <c r="H245" i="29"/>
  <c r="H246" i="29"/>
  <c r="H247" i="29"/>
  <c r="H248" i="29"/>
  <c r="G244" i="29"/>
  <c r="G245" i="29"/>
  <c r="G246" i="29"/>
  <c r="G247" i="29"/>
  <c r="G248" i="29"/>
  <c r="F244" i="29"/>
  <c r="F245" i="29"/>
  <c r="F246" i="29"/>
  <c r="F247" i="29"/>
  <c r="F248" i="29"/>
  <c r="E244" i="29"/>
  <c r="E245" i="29"/>
  <c r="E246" i="29"/>
  <c r="E247" i="29"/>
  <c r="E248" i="29"/>
  <c r="H257" i="29"/>
  <c r="G257" i="29"/>
  <c r="F257" i="29"/>
  <c r="E257" i="29"/>
  <c r="K386" i="29" l="1"/>
  <c r="K723" i="29"/>
  <c r="I386" i="29"/>
  <c r="I723" i="29"/>
  <c r="H386" i="29"/>
  <c r="H723" i="29"/>
  <c r="G386" i="29"/>
  <c r="G723" i="29"/>
  <c r="F386" i="29"/>
  <c r="F723" i="29"/>
  <c r="J386" i="29"/>
  <c r="J723" i="29"/>
  <c r="E386" i="29"/>
  <c r="E723" i="29"/>
  <c r="P386" i="29"/>
  <c r="P723" i="29"/>
  <c r="O386" i="29"/>
  <c r="O723" i="29"/>
  <c r="N386" i="29"/>
  <c r="N723" i="29"/>
  <c r="M386" i="29"/>
  <c r="M723" i="29"/>
  <c r="L386" i="29"/>
  <c r="L723" i="29"/>
  <c r="K366" i="29"/>
  <c r="K373" i="29"/>
  <c r="K378" i="29"/>
  <c r="K382" i="29"/>
  <c r="J378" i="29"/>
  <c r="I382" i="29"/>
  <c r="H378" i="29"/>
  <c r="H382" i="29"/>
  <c r="I373" i="29"/>
  <c r="G378" i="29"/>
  <c r="G382" i="29"/>
  <c r="F378" i="29"/>
  <c r="F382" i="29"/>
  <c r="I378" i="29"/>
  <c r="E378" i="29"/>
  <c r="E382" i="29"/>
  <c r="P366" i="29"/>
  <c r="P373" i="29"/>
  <c r="P378" i="29"/>
  <c r="P382" i="29"/>
  <c r="J373" i="29"/>
  <c r="O373" i="29"/>
  <c r="O378" i="29"/>
  <c r="O382" i="29"/>
  <c r="N366" i="29"/>
  <c r="N373" i="29"/>
  <c r="N378" i="29"/>
  <c r="N382" i="29"/>
  <c r="J366" i="29"/>
  <c r="I366" i="29"/>
  <c r="M366" i="29"/>
  <c r="M373" i="29"/>
  <c r="M378" i="29"/>
  <c r="M382" i="29"/>
  <c r="J382" i="29"/>
  <c r="L366" i="29"/>
  <c r="L373" i="29"/>
  <c r="L378" i="29"/>
  <c r="L382" i="29"/>
  <c r="O612" i="29"/>
  <c r="O216" i="29"/>
  <c r="O818" i="29"/>
  <c r="O784" i="29"/>
  <c r="O664" i="29"/>
  <c r="O555" i="29"/>
  <c r="O500" i="29"/>
  <c r="O445" i="29"/>
  <c r="O325" i="29"/>
  <c r="O271" i="29"/>
  <c r="O162" i="29"/>
  <c r="O106" i="29"/>
  <c r="E810" i="29"/>
  <c r="E776" i="29"/>
  <c r="E656" i="29"/>
  <c r="E547" i="29"/>
  <c r="E492" i="29"/>
  <c r="E437" i="29"/>
  <c r="E317" i="29"/>
  <c r="E263" i="29"/>
  <c r="E208" i="29"/>
  <c r="E154" i="29"/>
  <c r="E98" i="29"/>
  <c r="E604" i="29"/>
  <c r="P802" i="29"/>
  <c r="P768" i="29"/>
  <c r="P645" i="29"/>
  <c r="P590" i="29"/>
  <c r="P534" i="29"/>
  <c r="P479" i="29"/>
  <c r="P423" i="29"/>
  <c r="P305" i="29"/>
  <c r="P251" i="29"/>
  <c r="P196" i="29"/>
  <c r="P142" i="29"/>
  <c r="P86" i="29"/>
  <c r="N441" i="29"/>
  <c r="N780" i="29"/>
  <c r="N102" i="29"/>
  <c r="N158" i="29"/>
  <c r="N267" i="29"/>
  <c r="N608" i="29"/>
  <c r="N212" i="29"/>
  <c r="N814" i="29"/>
  <c r="N551" i="29"/>
  <c r="N496" i="29"/>
  <c r="N660" i="29"/>
  <c r="N321" i="29"/>
  <c r="N216" i="29"/>
  <c r="N271" i="29"/>
  <c r="N445" i="29"/>
  <c r="N784" i="29"/>
  <c r="N500" i="29"/>
  <c r="N664" i="29"/>
  <c r="N106" i="29"/>
  <c r="N162" i="29"/>
  <c r="N555" i="29"/>
  <c r="N818" i="29"/>
  <c r="N325" i="29"/>
  <c r="N612" i="29"/>
  <c r="M818" i="29"/>
  <c r="M784" i="29"/>
  <c r="M664" i="29"/>
  <c r="M555" i="29"/>
  <c r="M500" i="29"/>
  <c r="M445" i="29"/>
  <c r="M325" i="29"/>
  <c r="M271" i="29"/>
  <c r="M162" i="29"/>
  <c r="M106" i="29"/>
  <c r="M216" i="29"/>
  <c r="M612" i="29"/>
  <c r="P814" i="29"/>
  <c r="P780" i="29"/>
  <c r="P660" i="29"/>
  <c r="P608" i="29"/>
  <c r="P551" i="29"/>
  <c r="P496" i="29"/>
  <c r="P441" i="29"/>
  <c r="P321" i="29"/>
  <c r="P267" i="29"/>
  <c r="P212" i="29"/>
  <c r="P158" i="29"/>
  <c r="P102" i="29"/>
  <c r="N806" i="29"/>
  <c r="N598" i="29"/>
  <c r="N542" i="29"/>
  <c r="N487" i="29"/>
  <c r="N433" i="29"/>
  <c r="N312" i="29"/>
  <c r="N259" i="29"/>
  <c r="N204" i="29"/>
  <c r="N150" i="29"/>
  <c r="N94" i="29"/>
  <c r="N652" i="29"/>
  <c r="N772" i="29"/>
  <c r="L810" i="29"/>
  <c r="L776" i="29"/>
  <c r="L656" i="29"/>
  <c r="L547" i="29"/>
  <c r="L492" i="29"/>
  <c r="L437" i="29"/>
  <c r="L317" i="29"/>
  <c r="L263" i="29"/>
  <c r="L208" i="29"/>
  <c r="L154" i="29"/>
  <c r="L98" i="29"/>
  <c r="L604" i="29"/>
  <c r="L814" i="29"/>
  <c r="L780" i="29"/>
  <c r="L660" i="29"/>
  <c r="L608" i="29"/>
  <c r="L551" i="29"/>
  <c r="L496" i="29"/>
  <c r="L441" i="29"/>
  <c r="L321" i="29"/>
  <c r="L267" i="29"/>
  <c r="L212" i="29"/>
  <c r="L158" i="29"/>
  <c r="L102" i="29"/>
  <c r="L818" i="29"/>
  <c r="L784" i="29"/>
  <c r="L664" i="29"/>
  <c r="L555" i="29"/>
  <c r="L500" i="29"/>
  <c r="L445" i="29"/>
  <c r="L325" i="29"/>
  <c r="L271" i="29"/>
  <c r="L162" i="29"/>
  <c r="L106" i="29"/>
  <c r="L612" i="29"/>
  <c r="L216" i="29"/>
  <c r="P810" i="29"/>
  <c r="P776" i="29"/>
  <c r="P656" i="29"/>
  <c r="P547" i="29"/>
  <c r="P492" i="29"/>
  <c r="P437" i="29"/>
  <c r="P317" i="29"/>
  <c r="P263" i="29"/>
  <c r="P208" i="29"/>
  <c r="P154" i="29"/>
  <c r="P98" i="29"/>
  <c r="P604" i="29"/>
  <c r="N645" i="29"/>
  <c r="N590" i="29"/>
  <c r="N534" i="29"/>
  <c r="N479" i="29"/>
  <c r="N423" i="29"/>
  <c r="N305" i="29"/>
  <c r="N251" i="29"/>
  <c r="N196" i="29"/>
  <c r="N142" i="29"/>
  <c r="N86" i="29"/>
  <c r="N802" i="29"/>
  <c r="N768" i="29"/>
  <c r="K810" i="29"/>
  <c r="K776" i="29"/>
  <c r="K656" i="29"/>
  <c r="K547" i="29"/>
  <c r="K492" i="29"/>
  <c r="K437" i="29"/>
  <c r="K317" i="29"/>
  <c r="K263" i="29"/>
  <c r="K208" i="29"/>
  <c r="K154" i="29"/>
  <c r="K98" i="29"/>
  <c r="K604" i="29"/>
  <c r="K814" i="29"/>
  <c r="K780" i="29"/>
  <c r="K660" i="29"/>
  <c r="K608" i="29"/>
  <c r="K551" i="29"/>
  <c r="K496" i="29"/>
  <c r="K441" i="29"/>
  <c r="K321" i="29"/>
  <c r="K267" i="29"/>
  <c r="K212" i="29"/>
  <c r="K158" i="29"/>
  <c r="K102" i="29"/>
  <c r="K818" i="29"/>
  <c r="K784" i="29"/>
  <c r="K664" i="29"/>
  <c r="K555" i="29"/>
  <c r="K500" i="29"/>
  <c r="K445" i="29"/>
  <c r="K325" i="29"/>
  <c r="K271" i="29"/>
  <c r="K162" i="29"/>
  <c r="K106" i="29"/>
  <c r="K612" i="29"/>
  <c r="K216" i="29"/>
  <c r="E802" i="29"/>
  <c r="E768" i="29"/>
  <c r="P806" i="29"/>
  <c r="P772" i="29"/>
  <c r="P652" i="29"/>
  <c r="P598" i="29"/>
  <c r="P542" i="29"/>
  <c r="P487" i="29"/>
  <c r="P433" i="29"/>
  <c r="P312" i="29"/>
  <c r="P259" i="29"/>
  <c r="P204" i="29"/>
  <c r="P150" i="29"/>
  <c r="P94" i="29"/>
  <c r="O645" i="29"/>
  <c r="O590" i="29"/>
  <c r="O534" i="29"/>
  <c r="O479" i="29"/>
  <c r="O423" i="29"/>
  <c r="O305" i="29"/>
  <c r="O251" i="29"/>
  <c r="O196" i="29"/>
  <c r="O142" i="29"/>
  <c r="O86" i="29"/>
  <c r="O802" i="29"/>
  <c r="O768" i="29"/>
  <c r="M814" i="29"/>
  <c r="M780" i="29"/>
  <c r="M660" i="29"/>
  <c r="M608" i="29"/>
  <c r="M551" i="29"/>
  <c r="M496" i="29"/>
  <c r="M441" i="29"/>
  <c r="M321" i="29"/>
  <c r="M267" i="29"/>
  <c r="M212" i="29"/>
  <c r="M158" i="29"/>
  <c r="M102" i="29"/>
  <c r="K598" i="29"/>
  <c r="K542" i="29"/>
  <c r="K487" i="29"/>
  <c r="K433" i="29"/>
  <c r="K312" i="29"/>
  <c r="K259" i="29"/>
  <c r="K204" i="29"/>
  <c r="K150" i="29"/>
  <c r="K94" i="29"/>
  <c r="K652" i="29"/>
  <c r="K806" i="29"/>
  <c r="K772" i="29"/>
  <c r="J534" i="29"/>
  <c r="J645" i="29"/>
  <c r="J305" i="29"/>
  <c r="J251" i="29"/>
  <c r="J423" i="29"/>
  <c r="J142" i="29"/>
  <c r="J802" i="29"/>
  <c r="J768" i="29"/>
  <c r="J590" i="29"/>
  <c r="J196" i="29"/>
  <c r="J479" i="29"/>
  <c r="J86" i="29"/>
  <c r="J598" i="29"/>
  <c r="J542" i="29"/>
  <c r="J487" i="29"/>
  <c r="J433" i="29"/>
  <c r="J312" i="29"/>
  <c r="J259" i="29"/>
  <c r="J204" i="29"/>
  <c r="J150" i="29"/>
  <c r="J94" i="29"/>
  <c r="J652" i="29"/>
  <c r="J806" i="29"/>
  <c r="J772" i="29"/>
  <c r="J810" i="29"/>
  <c r="J776" i="29"/>
  <c r="J656" i="29"/>
  <c r="J547" i="29"/>
  <c r="J492" i="29"/>
  <c r="J437" i="29"/>
  <c r="J317" i="29"/>
  <c r="J263" i="29"/>
  <c r="J208" i="29"/>
  <c r="J154" i="29"/>
  <c r="J98" i="29"/>
  <c r="J604" i="29"/>
  <c r="J814" i="29"/>
  <c r="J780" i="29"/>
  <c r="J660" i="29"/>
  <c r="J608" i="29"/>
  <c r="J551" i="29"/>
  <c r="J496" i="29"/>
  <c r="J441" i="29"/>
  <c r="J321" i="29"/>
  <c r="J267" i="29"/>
  <c r="J212" i="29"/>
  <c r="J158" i="29"/>
  <c r="J102" i="29"/>
  <c r="J818" i="29"/>
  <c r="J784" i="29"/>
  <c r="J664" i="29"/>
  <c r="J555" i="29"/>
  <c r="J500" i="29"/>
  <c r="J445" i="29"/>
  <c r="J325" i="29"/>
  <c r="J271" i="29"/>
  <c r="J162" i="29"/>
  <c r="J106" i="29"/>
  <c r="J612" i="29"/>
  <c r="J216" i="29"/>
  <c r="E806" i="29"/>
  <c r="E772" i="29"/>
  <c r="O604" i="29"/>
  <c r="O810" i="29"/>
  <c r="O776" i="29"/>
  <c r="O656" i="29"/>
  <c r="O547" i="29"/>
  <c r="O492" i="29"/>
  <c r="O437" i="29"/>
  <c r="O317" i="29"/>
  <c r="O263" i="29"/>
  <c r="O208" i="29"/>
  <c r="O154" i="29"/>
  <c r="O98" i="29"/>
  <c r="M598" i="29"/>
  <c r="M542" i="29"/>
  <c r="M487" i="29"/>
  <c r="M433" i="29"/>
  <c r="M312" i="29"/>
  <c r="M259" i="29"/>
  <c r="M204" i="29"/>
  <c r="M150" i="29"/>
  <c r="M94" i="29"/>
  <c r="M652" i="29"/>
  <c r="M806" i="29"/>
  <c r="M772" i="29"/>
  <c r="I802" i="29"/>
  <c r="I768" i="29"/>
  <c r="I645" i="29"/>
  <c r="I590" i="29"/>
  <c r="I534" i="29"/>
  <c r="I479" i="29"/>
  <c r="I423" i="29"/>
  <c r="I305" i="29"/>
  <c r="I251" i="29"/>
  <c r="I196" i="29"/>
  <c r="I142" i="29"/>
  <c r="I86" i="29"/>
  <c r="I806" i="29"/>
  <c r="I772" i="29"/>
  <c r="I652" i="29"/>
  <c r="I598" i="29"/>
  <c r="I542" i="29"/>
  <c r="I487" i="29"/>
  <c r="I312" i="29"/>
  <c r="I259" i="29"/>
  <c r="I204" i="29"/>
  <c r="I150" i="29"/>
  <c r="I94" i="29"/>
  <c r="I810" i="29"/>
  <c r="I776" i="29"/>
  <c r="I656" i="29"/>
  <c r="I547" i="29"/>
  <c r="I492" i="29"/>
  <c r="I437" i="29"/>
  <c r="I317" i="29"/>
  <c r="I263" i="29"/>
  <c r="I208" i="29"/>
  <c r="I154" i="29"/>
  <c r="I98" i="29"/>
  <c r="I604" i="29"/>
  <c r="I814" i="29"/>
  <c r="I780" i="29"/>
  <c r="I660" i="29"/>
  <c r="I608" i="29"/>
  <c r="I551" i="29"/>
  <c r="I496" i="29"/>
  <c r="I441" i="29"/>
  <c r="I321" i="29"/>
  <c r="I267" i="29"/>
  <c r="I212" i="29"/>
  <c r="I158" i="29"/>
  <c r="I102" i="29"/>
  <c r="I818" i="29"/>
  <c r="I784" i="29"/>
  <c r="I664" i="29"/>
  <c r="I555" i="29"/>
  <c r="I500" i="29"/>
  <c r="I445" i="29"/>
  <c r="I325" i="29"/>
  <c r="I271" i="29"/>
  <c r="I162" i="29"/>
  <c r="I106" i="29"/>
  <c r="I612" i="29"/>
  <c r="I216" i="29"/>
  <c r="E818" i="29"/>
  <c r="E784" i="29"/>
  <c r="E664" i="29"/>
  <c r="E612" i="29"/>
  <c r="E555" i="29"/>
  <c r="E500" i="29"/>
  <c r="E445" i="29"/>
  <c r="E325" i="29"/>
  <c r="E271" i="29"/>
  <c r="E162" i="29"/>
  <c r="E106" i="29"/>
  <c r="E216" i="29"/>
  <c r="O814" i="29"/>
  <c r="O780" i="29"/>
  <c r="O660" i="29"/>
  <c r="O608" i="29"/>
  <c r="O551" i="29"/>
  <c r="O496" i="29"/>
  <c r="O441" i="29"/>
  <c r="O321" i="29"/>
  <c r="O267" i="29"/>
  <c r="O212" i="29"/>
  <c r="O158" i="29"/>
  <c r="O102" i="29"/>
  <c r="M645" i="29"/>
  <c r="M590" i="29"/>
  <c r="M534" i="29"/>
  <c r="M479" i="29"/>
  <c r="M423" i="29"/>
  <c r="M305" i="29"/>
  <c r="M251" i="29"/>
  <c r="M196" i="29"/>
  <c r="M142" i="29"/>
  <c r="M86" i="29"/>
  <c r="M802" i="29"/>
  <c r="M768" i="29"/>
  <c r="L598" i="29"/>
  <c r="L542" i="29"/>
  <c r="L487" i="29"/>
  <c r="L433" i="29"/>
  <c r="L312" i="29"/>
  <c r="L259" i="29"/>
  <c r="L204" i="29"/>
  <c r="L150" i="29"/>
  <c r="L94" i="29"/>
  <c r="L652" i="29"/>
  <c r="L806" i="29"/>
  <c r="L772" i="29"/>
  <c r="H802" i="29"/>
  <c r="H768" i="29"/>
  <c r="H806" i="29"/>
  <c r="H772" i="29"/>
  <c r="H810" i="29"/>
  <c r="H776" i="29"/>
  <c r="H656" i="29"/>
  <c r="H547" i="29"/>
  <c r="H492" i="29"/>
  <c r="H437" i="29"/>
  <c r="H317" i="29"/>
  <c r="H263" i="29"/>
  <c r="H208" i="29"/>
  <c r="H154" i="29"/>
  <c r="H98" i="29"/>
  <c r="H604" i="29"/>
  <c r="H814" i="29"/>
  <c r="H780" i="29"/>
  <c r="H660" i="29"/>
  <c r="H608" i="29"/>
  <c r="H551" i="29"/>
  <c r="H496" i="29"/>
  <c r="H441" i="29"/>
  <c r="H321" i="29"/>
  <c r="H267" i="29"/>
  <c r="H212" i="29"/>
  <c r="H158" i="29"/>
  <c r="H102" i="29"/>
  <c r="H818" i="29"/>
  <c r="H784" i="29"/>
  <c r="H664" i="29"/>
  <c r="H555" i="29"/>
  <c r="H500" i="29"/>
  <c r="H445" i="29"/>
  <c r="H325" i="29"/>
  <c r="H271" i="29"/>
  <c r="H162" i="29"/>
  <c r="H106" i="29"/>
  <c r="H612" i="29"/>
  <c r="H216" i="29"/>
  <c r="E814" i="29"/>
  <c r="E780" i="29"/>
  <c r="E660" i="29"/>
  <c r="E608" i="29"/>
  <c r="E551" i="29"/>
  <c r="E496" i="29"/>
  <c r="E441" i="29"/>
  <c r="E321" i="29"/>
  <c r="E267" i="29"/>
  <c r="E212" i="29"/>
  <c r="E158" i="29"/>
  <c r="E102" i="29"/>
  <c r="O598" i="29"/>
  <c r="O542" i="29"/>
  <c r="O487" i="29"/>
  <c r="O433" i="29"/>
  <c r="O312" i="29"/>
  <c r="O259" i="29"/>
  <c r="O204" i="29"/>
  <c r="O150" i="29"/>
  <c r="O94" i="29"/>
  <c r="O652" i="29"/>
  <c r="O806" i="29"/>
  <c r="O772" i="29"/>
  <c r="M604" i="29"/>
  <c r="M810" i="29"/>
  <c r="M776" i="29"/>
  <c r="M656" i="29"/>
  <c r="M547" i="29"/>
  <c r="M492" i="29"/>
  <c r="M437" i="29"/>
  <c r="M317" i="29"/>
  <c r="M263" i="29"/>
  <c r="M208" i="29"/>
  <c r="M154" i="29"/>
  <c r="M98" i="29"/>
  <c r="K802" i="29"/>
  <c r="K768" i="29"/>
  <c r="K645" i="29"/>
  <c r="K590" i="29"/>
  <c r="K534" i="29"/>
  <c r="K479" i="29"/>
  <c r="K423" i="29"/>
  <c r="K305" i="29"/>
  <c r="K251" i="29"/>
  <c r="K196" i="29"/>
  <c r="K142" i="29"/>
  <c r="K86" i="29"/>
  <c r="G802" i="29"/>
  <c r="G768" i="29"/>
  <c r="G806" i="29"/>
  <c r="G772" i="29"/>
  <c r="G810" i="29"/>
  <c r="G776" i="29"/>
  <c r="G656" i="29"/>
  <c r="G547" i="29"/>
  <c r="G492" i="29"/>
  <c r="G437" i="29"/>
  <c r="G317" i="29"/>
  <c r="G263" i="29"/>
  <c r="G208" i="29"/>
  <c r="G154" i="29"/>
  <c r="G98" i="29"/>
  <c r="G604" i="29"/>
  <c r="G814" i="29"/>
  <c r="G780" i="29"/>
  <c r="G660" i="29"/>
  <c r="G608" i="29"/>
  <c r="G551" i="29"/>
  <c r="G496" i="29"/>
  <c r="G441" i="29"/>
  <c r="G321" i="29"/>
  <c r="G267" i="29"/>
  <c r="G212" i="29"/>
  <c r="G158" i="29"/>
  <c r="G102" i="29"/>
  <c r="G818" i="29"/>
  <c r="G784" i="29"/>
  <c r="G664" i="29"/>
  <c r="G555" i="29"/>
  <c r="G500" i="29"/>
  <c r="G445" i="29"/>
  <c r="G325" i="29"/>
  <c r="G271" i="29"/>
  <c r="G162" i="29"/>
  <c r="G106" i="29"/>
  <c r="G612" i="29"/>
  <c r="G216" i="29"/>
  <c r="P818" i="29"/>
  <c r="P784" i="29"/>
  <c r="P664" i="29"/>
  <c r="P555" i="29"/>
  <c r="P500" i="29"/>
  <c r="P445" i="29"/>
  <c r="P325" i="29"/>
  <c r="P271" i="29"/>
  <c r="P162" i="29"/>
  <c r="P106" i="29"/>
  <c r="P612" i="29"/>
  <c r="P216" i="29"/>
  <c r="N776" i="29"/>
  <c r="N656" i="29"/>
  <c r="N154" i="29"/>
  <c r="N492" i="29"/>
  <c r="N437" i="29"/>
  <c r="N317" i="29"/>
  <c r="N810" i="29"/>
  <c r="N263" i="29"/>
  <c r="N98" i="29"/>
  <c r="N208" i="29"/>
  <c r="N604" i="29"/>
  <c r="N547" i="29"/>
  <c r="L645" i="29"/>
  <c r="L590" i="29"/>
  <c r="L534" i="29"/>
  <c r="L479" i="29"/>
  <c r="L423" i="29"/>
  <c r="L305" i="29"/>
  <c r="L251" i="29"/>
  <c r="L196" i="29"/>
  <c r="L142" i="29"/>
  <c r="L86" i="29"/>
  <c r="L802" i="29"/>
  <c r="L768" i="29"/>
  <c r="E764" i="29"/>
  <c r="F802" i="29"/>
  <c r="F768" i="29"/>
  <c r="F806" i="29"/>
  <c r="F772" i="29"/>
  <c r="F810" i="29"/>
  <c r="F776" i="29"/>
  <c r="F656" i="29"/>
  <c r="F547" i="29"/>
  <c r="F492" i="29"/>
  <c r="F437" i="29"/>
  <c r="F317" i="29"/>
  <c r="F263" i="29"/>
  <c r="F208" i="29"/>
  <c r="F154" i="29"/>
  <c r="F98" i="29"/>
  <c r="F604" i="29"/>
  <c r="F814" i="29"/>
  <c r="F780" i="29"/>
  <c r="F660" i="29"/>
  <c r="F608" i="29"/>
  <c r="F551" i="29"/>
  <c r="F496" i="29"/>
  <c r="F441" i="29"/>
  <c r="F321" i="29"/>
  <c r="F267" i="29"/>
  <c r="F212" i="29"/>
  <c r="F158" i="29"/>
  <c r="F102" i="29"/>
  <c r="F818" i="29"/>
  <c r="F784" i="29"/>
  <c r="F664" i="29"/>
  <c r="F555" i="29"/>
  <c r="F500" i="29"/>
  <c r="F445" i="29"/>
  <c r="F325" i="29"/>
  <c r="F271" i="29"/>
  <c r="F162" i="29"/>
  <c r="F106" i="29"/>
  <c r="F612" i="29"/>
  <c r="F216" i="29"/>
  <c r="H235" i="29"/>
  <c r="H236" i="29"/>
  <c r="G235" i="29"/>
  <c r="G236" i="29"/>
  <c r="F235" i="29"/>
  <c r="F236" i="29"/>
  <c r="E235" i="29"/>
  <c r="E236" i="29"/>
  <c r="E718" i="14" l="1"/>
  <c r="F714" i="14"/>
  <c r="G714" i="14"/>
  <c r="H714" i="14"/>
  <c r="E714" i="14"/>
  <c r="F710" i="14"/>
  <c r="G710" i="14"/>
  <c r="H710" i="14"/>
  <c r="F705" i="14"/>
  <c r="F710" i="29" s="1"/>
  <c r="G705" i="14"/>
  <c r="G710" i="29" s="1"/>
  <c r="H705" i="14"/>
  <c r="H710" i="29" s="1"/>
  <c r="E705" i="14"/>
  <c r="E710" i="29" s="1"/>
  <c r="F697" i="14"/>
  <c r="F702" i="29" s="1"/>
  <c r="G697" i="14"/>
  <c r="G702" i="29" s="1"/>
  <c r="H697" i="14"/>
  <c r="H702" i="29" s="1"/>
  <c r="E697" i="14"/>
  <c r="E702" i="29" s="1"/>
  <c r="E684" i="14"/>
  <c r="E689" i="29" s="1"/>
  <c r="Q201" i="29"/>
  <c r="H201" i="29"/>
  <c r="G201" i="29"/>
  <c r="F201" i="29"/>
  <c r="E201" i="29"/>
  <c r="D201" i="29"/>
  <c r="H188" i="29"/>
  <c r="H189" i="29"/>
  <c r="H190" i="29"/>
  <c r="H191" i="29"/>
  <c r="H192" i="29"/>
  <c r="H193" i="29"/>
  <c r="H194" i="29"/>
  <c r="G188" i="29"/>
  <c r="G189" i="29"/>
  <c r="G190" i="29"/>
  <c r="G191" i="29"/>
  <c r="G192" i="29"/>
  <c r="G193" i="29"/>
  <c r="G194" i="29"/>
  <c r="F188" i="29"/>
  <c r="F189" i="29"/>
  <c r="F190" i="29"/>
  <c r="F191" i="29"/>
  <c r="F192" i="29"/>
  <c r="F193" i="29"/>
  <c r="F194" i="29"/>
  <c r="E188" i="29"/>
  <c r="E189" i="29"/>
  <c r="E190" i="29"/>
  <c r="E191" i="29"/>
  <c r="E192" i="29"/>
  <c r="E193" i="29"/>
  <c r="E194" i="29"/>
  <c r="H178" i="29"/>
  <c r="H179" i="29"/>
  <c r="H180" i="29"/>
  <c r="G178" i="29"/>
  <c r="G179" i="29"/>
  <c r="G180" i="29"/>
  <c r="F178" i="29"/>
  <c r="F179" i="29"/>
  <c r="F180" i="29"/>
  <c r="E178" i="29"/>
  <c r="E179" i="29"/>
  <c r="E180" i="29"/>
  <c r="E181" i="29"/>
  <c r="H148" i="29"/>
  <c r="G148" i="29"/>
  <c r="F148" i="29"/>
  <c r="E148" i="29"/>
  <c r="D148" i="29"/>
  <c r="H134" i="29"/>
  <c r="H135" i="29"/>
  <c r="H136" i="29"/>
  <c r="H138" i="29"/>
  <c r="H139" i="29"/>
  <c r="G134" i="29"/>
  <c r="G135" i="29"/>
  <c r="G136" i="29"/>
  <c r="G138" i="29"/>
  <c r="G139" i="29"/>
  <c r="F134" i="29"/>
  <c r="F135" i="29"/>
  <c r="F136" i="29"/>
  <c r="F138" i="29"/>
  <c r="F139" i="29"/>
  <c r="E134" i="29"/>
  <c r="E135" i="29"/>
  <c r="E136" i="29"/>
  <c r="E138" i="29"/>
  <c r="E139" i="29"/>
  <c r="H124" i="29"/>
  <c r="H125" i="29"/>
  <c r="H126" i="29"/>
  <c r="H127" i="29"/>
  <c r="G124" i="29"/>
  <c r="G125" i="29"/>
  <c r="G126" i="29"/>
  <c r="G127" i="29"/>
  <c r="F124" i="29"/>
  <c r="F125" i="29"/>
  <c r="F126" i="29"/>
  <c r="F127" i="29"/>
  <c r="E124" i="29"/>
  <c r="E125" i="29"/>
  <c r="E126" i="29"/>
  <c r="E127" i="29"/>
  <c r="H92" i="29"/>
  <c r="G92" i="29"/>
  <c r="F92" i="29"/>
  <c r="E92" i="29"/>
  <c r="H79" i="29"/>
  <c r="H81" i="29"/>
  <c r="H82" i="29"/>
  <c r="H83" i="29"/>
  <c r="H84" i="29"/>
  <c r="G79" i="29"/>
  <c r="G81" i="29"/>
  <c r="G82" i="29"/>
  <c r="G83" i="29"/>
  <c r="G84" i="29"/>
  <c r="F79" i="29"/>
  <c r="F81" i="29"/>
  <c r="F82" i="29"/>
  <c r="F83" i="29"/>
  <c r="F84" i="29"/>
  <c r="E79" i="29"/>
  <c r="E81" i="29"/>
  <c r="E82" i="29"/>
  <c r="E83" i="29"/>
  <c r="E84" i="29"/>
  <c r="H69" i="29"/>
  <c r="H70" i="29"/>
  <c r="H71" i="29"/>
  <c r="H72" i="29"/>
  <c r="H73" i="29"/>
  <c r="G69" i="29"/>
  <c r="G70" i="29"/>
  <c r="G71" i="29"/>
  <c r="G72" i="29"/>
  <c r="G73" i="29"/>
  <c r="F69" i="29"/>
  <c r="F70" i="29"/>
  <c r="F71" i="29"/>
  <c r="F72" i="29"/>
  <c r="F73" i="29"/>
  <c r="E69" i="29"/>
  <c r="E70" i="29"/>
  <c r="E71" i="29"/>
  <c r="E72" i="29"/>
  <c r="E73" i="29"/>
  <c r="H129" i="29"/>
  <c r="E149" i="14"/>
  <c r="H141" i="29"/>
  <c r="H385" i="14" l="1"/>
  <c r="H718" i="14"/>
  <c r="G385" i="14"/>
  <c r="G718" i="14"/>
  <c r="F385" i="14"/>
  <c r="F718" i="14"/>
  <c r="F371" i="14"/>
  <c r="F373" i="29" s="1"/>
  <c r="G377" i="14"/>
  <c r="F377" i="14"/>
  <c r="E381" i="14"/>
  <c r="H377" i="14"/>
  <c r="E364" i="14"/>
  <c r="E366" i="29" s="1"/>
  <c r="H381" i="14"/>
  <c r="H364" i="14"/>
  <c r="H366" i="29" s="1"/>
  <c r="G381" i="14"/>
  <c r="G364" i="14"/>
  <c r="G366" i="29" s="1"/>
  <c r="F381" i="14"/>
  <c r="F364" i="14"/>
  <c r="F366" i="29" s="1"/>
  <c r="E371" i="14"/>
  <c r="E373" i="29" s="1"/>
  <c r="H371" i="14"/>
  <c r="H373" i="29" s="1"/>
  <c r="G371" i="14"/>
  <c r="G373" i="29" s="1"/>
  <c r="E149" i="29"/>
  <c r="E793" i="14"/>
  <c r="E351" i="14"/>
  <c r="E353" i="29" s="1"/>
  <c r="E813" i="14"/>
  <c r="E385" i="14"/>
  <c r="E805" i="14"/>
  <c r="E653" i="14"/>
  <c r="E771" i="14"/>
  <c r="E600" i="14"/>
  <c r="H771" i="14"/>
  <c r="H653" i="14"/>
  <c r="H600" i="14"/>
  <c r="H805" i="14"/>
  <c r="G771" i="14"/>
  <c r="G653" i="14"/>
  <c r="G600" i="14"/>
  <c r="G805" i="14"/>
  <c r="E759" i="14"/>
  <c r="E629" i="14"/>
  <c r="F805" i="14"/>
  <c r="F771" i="14"/>
  <c r="F653" i="14"/>
  <c r="F600" i="14"/>
  <c r="E763" i="14"/>
  <c r="E642" i="14"/>
  <c r="E797" i="14"/>
  <c r="E775" i="14"/>
  <c r="E657" i="14"/>
  <c r="E604" i="14"/>
  <c r="E809" i="14"/>
  <c r="H763" i="14"/>
  <c r="H642" i="14"/>
  <c r="H797" i="14"/>
  <c r="H775" i="14"/>
  <c r="H657" i="14"/>
  <c r="H604" i="14"/>
  <c r="H809" i="14"/>
  <c r="G763" i="14"/>
  <c r="G642" i="14"/>
  <c r="G797" i="14"/>
  <c r="G775" i="14"/>
  <c r="G657" i="14"/>
  <c r="G604" i="14"/>
  <c r="G809" i="14"/>
  <c r="F763" i="14"/>
  <c r="F642" i="14"/>
  <c r="F797" i="14"/>
  <c r="F775" i="14"/>
  <c r="F657" i="14"/>
  <c r="F604" i="14"/>
  <c r="F809" i="14"/>
  <c r="E767" i="14"/>
  <c r="E649" i="14"/>
  <c r="E801" i="14"/>
  <c r="E779" i="14"/>
  <c r="E661" i="14"/>
  <c r="E608" i="14"/>
  <c r="H767" i="14"/>
  <c r="H649" i="14"/>
  <c r="H801" i="14"/>
  <c r="H779" i="14"/>
  <c r="H661" i="14"/>
  <c r="H608" i="14"/>
  <c r="H813" i="14"/>
  <c r="G801" i="14"/>
  <c r="G767" i="14"/>
  <c r="G649" i="14"/>
  <c r="G813" i="14"/>
  <c r="G779" i="14"/>
  <c r="G661" i="14"/>
  <c r="G608" i="14"/>
  <c r="F801" i="14"/>
  <c r="F767" i="14"/>
  <c r="F649" i="14"/>
  <c r="F608" i="14"/>
  <c r="F813" i="14"/>
  <c r="F661" i="14"/>
  <c r="F779" i="14"/>
  <c r="E544" i="14"/>
  <c r="E488" i="14"/>
  <c r="H488" i="14"/>
  <c r="H544" i="14"/>
  <c r="G488" i="14"/>
  <c r="G544" i="14"/>
  <c r="E575" i="14"/>
  <c r="E521" i="14"/>
  <c r="F544" i="14"/>
  <c r="F488" i="14"/>
  <c r="E588" i="14"/>
  <c r="E531" i="14"/>
  <c r="E548" i="14"/>
  <c r="E492" i="14"/>
  <c r="H588" i="14"/>
  <c r="H531" i="14"/>
  <c r="H548" i="14"/>
  <c r="H492" i="14"/>
  <c r="G588" i="14"/>
  <c r="G531" i="14"/>
  <c r="G548" i="14"/>
  <c r="G492" i="14"/>
  <c r="F588" i="14"/>
  <c r="F531" i="14"/>
  <c r="F548" i="14"/>
  <c r="F492" i="14"/>
  <c r="E596" i="14"/>
  <c r="E539" i="14"/>
  <c r="E552" i="14"/>
  <c r="E496" i="14"/>
  <c r="H596" i="14"/>
  <c r="H539" i="14"/>
  <c r="H552" i="14"/>
  <c r="H496" i="14"/>
  <c r="G596" i="14"/>
  <c r="G539" i="14"/>
  <c r="G552" i="14"/>
  <c r="G496" i="14"/>
  <c r="F596" i="14"/>
  <c r="F539" i="14"/>
  <c r="F552" i="14"/>
  <c r="F496" i="14"/>
  <c r="H320" i="14"/>
  <c r="H437" i="14"/>
  <c r="G437" i="14"/>
  <c r="G320" i="14"/>
  <c r="E464" i="14"/>
  <c r="E411" i="14"/>
  <c r="F437" i="14"/>
  <c r="F320" i="14"/>
  <c r="E476" i="14"/>
  <c r="E479" i="29" s="1"/>
  <c r="E423" i="14"/>
  <c r="E423" i="29" s="1"/>
  <c r="E309" i="14"/>
  <c r="E441" i="14"/>
  <c r="E324" i="14"/>
  <c r="H476" i="14"/>
  <c r="H423" i="14"/>
  <c r="H423" i="29" s="1"/>
  <c r="H309" i="14"/>
  <c r="H441" i="14"/>
  <c r="H324" i="14"/>
  <c r="G476" i="14"/>
  <c r="G423" i="14"/>
  <c r="G423" i="29" s="1"/>
  <c r="G309" i="14"/>
  <c r="G441" i="14"/>
  <c r="G324" i="14"/>
  <c r="F476" i="14"/>
  <c r="F423" i="14"/>
  <c r="F423" i="29" s="1"/>
  <c r="F309" i="14"/>
  <c r="F441" i="14"/>
  <c r="F324" i="14"/>
  <c r="E484" i="14"/>
  <c r="E433" i="14"/>
  <c r="E316" i="14"/>
  <c r="E445" i="14"/>
  <c r="E328" i="14"/>
  <c r="H484" i="14"/>
  <c r="H433" i="14"/>
  <c r="H316" i="14"/>
  <c r="H445" i="14"/>
  <c r="H328" i="14"/>
  <c r="G484" i="14"/>
  <c r="G433" i="14"/>
  <c r="G316" i="14"/>
  <c r="G445" i="14"/>
  <c r="G328" i="14"/>
  <c r="F484" i="14"/>
  <c r="F433" i="14"/>
  <c r="F316" i="14"/>
  <c r="F445" i="14"/>
  <c r="F328" i="14"/>
  <c r="E437" i="14"/>
  <c r="E320" i="14"/>
  <c r="H266" i="14"/>
  <c r="H210" i="14"/>
  <c r="H154" i="14"/>
  <c r="H97" i="14"/>
  <c r="G266" i="14"/>
  <c r="G210" i="14"/>
  <c r="G154" i="14"/>
  <c r="G97" i="14"/>
  <c r="E297" i="14"/>
  <c r="E241" i="14"/>
  <c r="E186" i="14"/>
  <c r="E130" i="14"/>
  <c r="E74" i="14"/>
  <c r="F266" i="14"/>
  <c r="F210" i="14"/>
  <c r="F154" i="14"/>
  <c r="F97" i="14"/>
  <c r="E254" i="14"/>
  <c r="E198" i="14"/>
  <c r="E142" i="14"/>
  <c r="E85" i="14"/>
  <c r="E270" i="14"/>
  <c r="E214" i="14"/>
  <c r="E158" i="14"/>
  <c r="E101" i="14"/>
  <c r="H254" i="14"/>
  <c r="H198" i="14"/>
  <c r="H142" i="14"/>
  <c r="H85" i="14"/>
  <c r="H270" i="14"/>
  <c r="H214" i="14"/>
  <c r="H158" i="14"/>
  <c r="H101" i="14"/>
  <c r="G198" i="14"/>
  <c r="G254" i="14"/>
  <c r="G85" i="14"/>
  <c r="G142" i="14"/>
  <c r="G270" i="14"/>
  <c r="G101" i="14"/>
  <c r="G158" i="14"/>
  <c r="G214" i="14"/>
  <c r="F254" i="14"/>
  <c r="F142" i="14"/>
  <c r="F198" i="14"/>
  <c r="F85" i="14"/>
  <c r="F214" i="14"/>
  <c r="F101" i="14"/>
  <c r="F270" i="14"/>
  <c r="F158" i="14"/>
  <c r="E262" i="14"/>
  <c r="E206" i="14"/>
  <c r="E150" i="14"/>
  <c r="E93" i="14"/>
  <c r="E274" i="14"/>
  <c r="E218" i="14"/>
  <c r="E162" i="14"/>
  <c r="E105" i="14"/>
  <c r="H262" i="14"/>
  <c r="H206" i="14"/>
  <c r="H150" i="14"/>
  <c r="H93" i="14"/>
  <c r="H274" i="14"/>
  <c r="H218" i="14"/>
  <c r="H162" i="14"/>
  <c r="H105" i="14"/>
  <c r="G262" i="14"/>
  <c r="G206" i="14"/>
  <c r="G150" i="14"/>
  <c r="G93" i="14"/>
  <c r="G274" i="14"/>
  <c r="G218" i="14"/>
  <c r="G162" i="14"/>
  <c r="G105" i="14"/>
  <c r="F262" i="14"/>
  <c r="F206" i="14"/>
  <c r="F150" i="14"/>
  <c r="F93" i="14"/>
  <c r="F274" i="14"/>
  <c r="F218" i="14"/>
  <c r="F162" i="14"/>
  <c r="F105" i="14"/>
  <c r="E266" i="14"/>
  <c r="E210" i="14"/>
  <c r="E154" i="14"/>
  <c r="E97" i="14"/>
  <c r="L14" i="24" l="1"/>
  <c r="AC563" i="7"/>
  <c r="AC510" i="7"/>
  <c r="AN591" i="7" l="1"/>
  <c r="AN537" i="7"/>
  <c r="AN429" i="7"/>
  <c r="AO218" i="7"/>
  <c r="AN218" i="7"/>
  <c r="AO40" i="7"/>
  <c r="AN40" i="7"/>
  <c r="AO41" i="7"/>
  <c r="AA607" i="7"/>
  <c r="Z607" i="7"/>
  <c r="AA500" i="7"/>
  <c r="Z500" i="7"/>
  <c r="AA391" i="7"/>
  <c r="Z391" i="7"/>
  <c r="AA221" i="7"/>
  <c r="Z221" i="7"/>
  <c r="AA165" i="7"/>
  <c r="Z165" i="7"/>
  <c r="AA106" i="7"/>
  <c r="Z106" i="7"/>
  <c r="AA48" i="7"/>
  <c r="Z48" i="7"/>
  <c r="C232" i="29" l="1"/>
  <c r="D250" i="29" l="1"/>
  <c r="D149" i="29"/>
  <c r="F652" i="29" l="1"/>
  <c r="G652" i="29"/>
  <c r="H652" i="29"/>
  <c r="E652" i="29"/>
  <c r="F645" i="29"/>
  <c r="G645" i="29"/>
  <c r="H645" i="29"/>
  <c r="E645" i="29"/>
  <c r="E632" i="29"/>
  <c r="F598" i="29"/>
  <c r="G598" i="29"/>
  <c r="H598" i="29"/>
  <c r="E598" i="29"/>
  <c r="F590" i="29"/>
  <c r="G590" i="29"/>
  <c r="H590" i="29"/>
  <c r="E590" i="29"/>
  <c r="E577" i="29"/>
  <c r="F542" i="29"/>
  <c r="G542" i="29"/>
  <c r="H542" i="29"/>
  <c r="E542" i="29"/>
  <c r="F534" i="29"/>
  <c r="G534" i="29"/>
  <c r="H534" i="29"/>
  <c r="E534" i="29"/>
  <c r="E524" i="29"/>
  <c r="F487" i="29"/>
  <c r="G487" i="29"/>
  <c r="H487" i="29"/>
  <c r="E487" i="29"/>
  <c r="F479" i="29"/>
  <c r="G479" i="29"/>
  <c r="H479" i="29"/>
  <c r="E467" i="29"/>
  <c r="F433" i="29"/>
  <c r="G433" i="29"/>
  <c r="H433" i="29"/>
  <c r="E433" i="29"/>
  <c r="E411" i="29"/>
  <c r="F312" i="29"/>
  <c r="G312" i="29"/>
  <c r="H312" i="29"/>
  <c r="E312" i="29"/>
  <c r="F305" i="29"/>
  <c r="G305" i="29"/>
  <c r="H305" i="29"/>
  <c r="E305" i="29"/>
  <c r="E293" i="29"/>
  <c r="F259" i="29"/>
  <c r="G259" i="29"/>
  <c r="H259" i="29"/>
  <c r="E259" i="29"/>
  <c r="F251" i="29"/>
  <c r="G251" i="29"/>
  <c r="H251" i="29"/>
  <c r="E251" i="29"/>
  <c r="E238" i="29"/>
  <c r="F204" i="29"/>
  <c r="G204" i="29"/>
  <c r="H204" i="29"/>
  <c r="E204" i="29"/>
  <c r="F196" i="29"/>
  <c r="G196" i="29"/>
  <c r="H196" i="29"/>
  <c r="E196" i="29"/>
  <c r="E184" i="29"/>
  <c r="F150" i="29"/>
  <c r="G150" i="29"/>
  <c r="H150" i="29"/>
  <c r="E150" i="29"/>
  <c r="F142" i="29"/>
  <c r="G142" i="29"/>
  <c r="H142" i="29"/>
  <c r="E142" i="29"/>
  <c r="E130" i="29"/>
  <c r="F94" i="29"/>
  <c r="G94" i="29"/>
  <c r="H94" i="29"/>
  <c r="E94" i="29"/>
  <c r="E86" i="29"/>
  <c r="F86" i="29"/>
  <c r="G86" i="29"/>
  <c r="H86" i="29"/>
  <c r="E75" i="29"/>
  <c r="Q649" i="29" l="1"/>
  <c r="Q648" i="29"/>
  <c r="F649" i="29"/>
  <c r="G649" i="29"/>
  <c r="H649" i="29"/>
  <c r="E649" i="29"/>
  <c r="F648" i="29"/>
  <c r="G648" i="29"/>
  <c r="H648" i="29"/>
  <c r="E648" i="29"/>
  <c r="D649" i="29"/>
  <c r="D648" i="29"/>
  <c r="C649" i="29"/>
  <c r="C650" i="29"/>
  <c r="C648" i="29"/>
  <c r="B649" i="29"/>
  <c r="B648" i="29"/>
  <c r="Q639" i="29"/>
  <c r="Q642" i="29"/>
  <c r="Q643" i="29"/>
  <c r="Q635" i="29"/>
  <c r="D639" i="29"/>
  <c r="D642" i="29"/>
  <c r="D643" i="29"/>
  <c r="D635" i="29"/>
  <c r="C639" i="29"/>
  <c r="C642" i="29"/>
  <c r="C643" i="29"/>
  <c r="C635" i="29"/>
  <c r="B639" i="29"/>
  <c r="B642" i="29"/>
  <c r="B643" i="29"/>
  <c r="B635" i="29"/>
  <c r="Q630" i="29"/>
  <c r="Q596" i="29"/>
  <c r="Q594" i="29"/>
  <c r="Q593" i="29"/>
  <c r="F594" i="29"/>
  <c r="G594" i="29"/>
  <c r="E594" i="29"/>
  <c r="F593" i="29"/>
  <c r="G593" i="29"/>
  <c r="H593" i="29"/>
  <c r="E593" i="29"/>
  <c r="D596" i="29"/>
  <c r="D594" i="29"/>
  <c r="D593" i="29"/>
  <c r="C596" i="29"/>
  <c r="B596" i="29"/>
  <c r="B594" i="29"/>
  <c r="B593" i="29"/>
  <c r="Q581" i="29"/>
  <c r="Q583" i="29"/>
  <c r="Q584" i="29"/>
  <c r="Q586" i="29"/>
  <c r="Q587" i="29"/>
  <c r="Q580" i="29"/>
  <c r="H581" i="29"/>
  <c r="H583" i="29"/>
  <c r="H584" i="29"/>
  <c r="H586" i="29"/>
  <c r="H587" i="29"/>
  <c r="H580" i="29"/>
  <c r="G581" i="29"/>
  <c r="G583" i="29"/>
  <c r="G584" i="29"/>
  <c r="G586" i="29"/>
  <c r="G587" i="29"/>
  <c r="G580" i="29"/>
  <c r="F581" i="29"/>
  <c r="F583" i="29"/>
  <c r="F584" i="29"/>
  <c r="F586" i="29"/>
  <c r="F587" i="29"/>
  <c r="F580" i="29"/>
  <c r="E581" i="29"/>
  <c r="E583" i="29"/>
  <c r="E584" i="29"/>
  <c r="E586" i="29"/>
  <c r="E587" i="29"/>
  <c r="E580" i="29"/>
  <c r="D581" i="29"/>
  <c r="D583" i="29"/>
  <c r="D584" i="29"/>
  <c r="D586" i="29"/>
  <c r="D580" i="29"/>
  <c r="C580" i="29"/>
  <c r="B580" i="29"/>
  <c r="B583" i="29"/>
  <c r="B584" i="29"/>
  <c r="B586" i="29"/>
  <c r="B581" i="29"/>
  <c r="Q572" i="29"/>
  <c r="Q574" i="29"/>
  <c r="Q575" i="29"/>
  <c r="H572" i="29"/>
  <c r="H571" i="29"/>
  <c r="G572" i="29"/>
  <c r="G571" i="29"/>
  <c r="F572" i="29"/>
  <c r="F571" i="29"/>
  <c r="E572" i="29"/>
  <c r="E571" i="29"/>
  <c r="D572" i="29"/>
  <c r="D574" i="29"/>
  <c r="D575" i="29"/>
  <c r="D571" i="29"/>
  <c r="C572" i="29"/>
  <c r="C573" i="29"/>
  <c r="C574" i="29"/>
  <c r="C575" i="29"/>
  <c r="C571" i="29"/>
  <c r="B572" i="29"/>
  <c r="B573" i="29"/>
  <c r="B574" i="29"/>
  <c r="B575" i="29"/>
  <c r="B571" i="29"/>
  <c r="Q540" i="29"/>
  <c r="Q537" i="29"/>
  <c r="H538" i="29"/>
  <c r="H537" i="29"/>
  <c r="G538" i="29"/>
  <c r="G537" i="29"/>
  <c r="F538" i="29"/>
  <c r="F537" i="29"/>
  <c r="E538" i="29"/>
  <c r="E537" i="29"/>
  <c r="D538" i="29"/>
  <c r="D540" i="29"/>
  <c r="D537" i="29"/>
  <c r="C538" i="29"/>
  <c r="C540" i="29"/>
  <c r="C537" i="29"/>
  <c r="B538" i="29"/>
  <c r="B540" i="29"/>
  <c r="B537" i="29"/>
  <c r="Q528" i="29"/>
  <c r="Q529" i="29"/>
  <c r="Q530" i="29"/>
  <c r="Q531" i="29"/>
  <c r="Q532" i="29"/>
  <c r="Q527" i="29"/>
  <c r="H528" i="29"/>
  <c r="H529" i="29"/>
  <c r="H530" i="29"/>
  <c r="H531" i="29"/>
  <c r="H527" i="29"/>
  <c r="G528" i="29"/>
  <c r="G529" i="29"/>
  <c r="G530" i="29"/>
  <c r="G531" i="29"/>
  <c r="G527" i="29"/>
  <c r="F528" i="29"/>
  <c r="F529" i="29"/>
  <c r="F530" i="29"/>
  <c r="F531" i="29"/>
  <c r="F527" i="29"/>
  <c r="E528" i="29"/>
  <c r="E529" i="29"/>
  <c r="E530" i="29"/>
  <c r="E531" i="29"/>
  <c r="E527" i="29"/>
  <c r="D528" i="29"/>
  <c r="D529" i="29"/>
  <c r="D530" i="29"/>
  <c r="D531" i="29"/>
  <c r="D532" i="29"/>
  <c r="D527" i="29"/>
  <c r="C528" i="29"/>
  <c r="C529" i="29"/>
  <c r="C530" i="29"/>
  <c r="C531" i="29"/>
  <c r="C532" i="29"/>
  <c r="C527" i="29"/>
  <c r="B528" i="29"/>
  <c r="B529" i="29"/>
  <c r="B530" i="29"/>
  <c r="B531" i="29"/>
  <c r="B532" i="29"/>
  <c r="B527" i="29"/>
  <c r="Q521" i="29"/>
  <c r="Q520" i="29"/>
  <c r="Q519" i="29"/>
  <c r="Q517" i="29"/>
  <c r="H518" i="29"/>
  <c r="H520" i="29"/>
  <c r="G518" i="29"/>
  <c r="G519" i="29"/>
  <c r="G520" i="29"/>
  <c r="G517" i="29"/>
  <c r="F518" i="29"/>
  <c r="F519" i="29"/>
  <c r="F520" i="29"/>
  <c r="F517" i="29"/>
  <c r="E518" i="29"/>
  <c r="E519" i="29"/>
  <c r="E520" i="29"/>
  <c r="E517" i="29"/>
  <c r="D518" i="29"/>
  <c r="D519" i="29"/>
  <c r="D520" i="29"/>
  <c r="D521" i="29"/>
  <c r="D517" i="29"/>
  <c r="C518" i="29"/>
  <c r="C519" i="29"/>
  <c r="C520" i="29"/>
  <c r="C521" i="29"/>
  <c r="C517" i="29"/>
  <c r="B518" i="29"/>
  <c r="B519" i="29"/>
  <c r="B520" i="29"/>
  <c r="B521" i="29"/>
  <c r="B517" i="29"/>
  <c r="C484" i="29"/>
  <c r="B484" i="29"/>
  <c r="B485" i="29"/>
  <c r="Q472" i="29"/>
  <c r="Q473" i="29"/>
  <c r="Q474" i="29"/>
  <c r="Q475" i="29"/>
  <c r="Q476" i="29"/>
  <c r="H471" i="29"/>
  <c r="H472" i="29"/>
  <c r="H473" i="29"/>
  <c r="H475" i="29"/>
  <c r="H470" i="29"/>
  <c r="G471" i="29"/>
  <c r="G472" i="29"/>
  <c r="G473" i="29"/>
  <c r="G474" i="29"/>
  <c r="G475" i="29"/>
  <c r="G470" i="29"/>
  <c r="F471" i="29"/>
  <c r="F472" i="29"/>
  <c r="F473" i="29"/>
  <c r="F474" i="29"/>
  <c r="F475" i="29"/>
  <c r="F470" i="29"/>
  <c r="E471" i="29"/>
  <c r="E472" i="29"/>
  <c r="E473" i="29"/>
  <c r="E474" i="29"/>
  <c r="E475" i="29"/>
  <c r="E470" i="29"/>
  <c r="D471" i="29"/>
  <c r="D472" i="29"/>
  <c r="D473" i="29"/>
  <c r="D474" i="29"/>
  <c r="D475" i="29"/>
  <c r="D476" i="29"/>
  <c r="D470" i="29"/>
  <c r="C471" i="29"/>
  <c r="C472" i="29"/>
  <c r="C473" i="29"/>
  <c r="C474" i="29"/>
  <c r="C475" i="29"/>
  <c r="C476" i="29"/>
  <c r="C470" i="29"/>
  <c r="B471" i="29"/>
  <c r="B472" i="29"/>
  <c r="B473" i="29"/>
  <c r="B474" i="29"/>
  <c r="B475" i="29"/>
  <c r="B470" i="29"/>
  <c r="Q461" i="29"/>
  <c r="Q462" i="29"/>
  <c r="Q463" i="29"/>
  <c r="Q464" i="29"/>
  <c r="H461" i="29"/>
  <c r="H462" i="29"/>
  <c r="H463" i="29"/>
  <c r="G461" i="29"/>
  <c r="G462" i="29"/>
  <c r="G463" i="29"/>
  <c r="F461" i="29"/>
  <c r="F462" i="29"/>
  <c r="F463" i="29"/>
  <c r="E461" i="29"/>
  <c r="E462" i="29"/>
  <c r="E463" i="29"/>
  <c r="D461" i="29"/>
  <c r="D462" i="29"/>
  <c r="D463" i="29"/>
  <c r="C461" i="29"/>
  <c r="C462" i="29"/>
  <c r="C463" i="29"/>
  <c r="B462" i="29"/>
  <c r="B463" i="29"/>
  <c r="B461" i="29"/>
  <c r="Q427" i="29"/>
  <c r="Q428" i="29"/>
  <c r="Q426" i="29"/>
  <c r="D426" i="29"/>
  <c r="C426" i="29"/>
  <c r="B426" i="29"/>
  <c r="Q417" i="29"/>
  <c r="Q418" i="29"/>
  <c r="Q419" i="29"/>
  <c r="Q420" i="29"/>
  <c r="Q421" i="29"/>
  <c r="Q414" i="29"/>
  <c r="H416" i="29"/>
  <c r="H417" i="29"/>
  <c r="H418" i="29"/>
  <c r="H414" i="29"/>
  <c r="G416" i="29"/>
  <c r="G417" i="29"/>
  <c r="G418" i="29"/>
  <c r="G414" i="29"/>
  <c r="F416" i="29"/>
  <c r="F417" i="29"/>
  <c r="F418" i="29"/>
  <c r="F414" i="29"/>
  <c r="E416" i="29"/>
  <c r="E417" i="29"/>
  <c r="E418" i="29"/>
  <c r="E414" i="29"/>
  <c r="D414" i="29"/>
  <c r="C414" i="29"/>
  <c r="B414" i="29"/>
  <c r="Q403" i="29"/>
  <c r="Q405" i="29"/>
  <c r="Q407" i="29"/>
  <c r="Q408" i="29"/>
  <c r="Q409" i="29"/>
  <c r="H403" i="29"/>
  <c r="H404" i="29"/>
  <c r="H405" i="29"/>
  <c r="H408" i="29"/>
  <c r="G403" i="29"/>
  <c r="G404" i="29"/>
  <c r="G405" i="29"/>
  <c r="G407" i="29"/>
  <c r="G408" i="29"/>
  <c r="F403" i="29"/>
  <c r="F404" i="29"/>
  <c r="F405" i="29"/>
  <c r="F407" i="29"/>
  <c r="E403" i="29"/>
  <c r="E404" i="29"/>
  <c r="E405" i="29"/>
  <c r="E407" i="29"/>
  <c r="E408" i="29"/>
  <c r="D403" i="29"/>
  <c r="D405" i="29"/>
  <c r="D407" i="29"/>
  <c r="D408" i="29"/>
  <c r="D409" i="29"/>
  <c r="C403" i="29"/>
  <c r="C404" i="29"/>
  <c r="C405" i="29"/>
  <c r="C407" i="29"/>
  <c r="C408" i="29"/>
  <c r="C409" i="29"/>
  <c r="B403" i="29"/>
  <c r="B404" i="29"/>
  <c r="B405" i="29"/>
  <c r="B407" i="29"/>
  <c r="B408" i="29"/>
  <c r="B409" i="29"/>
  <c r="F308" i="29"/>
  <c r="G308" i="29"/>
  <c r="H308" i="29"/>
  <c r="E308" i="29"/>
  <c r="D308" i="29"/>
  <c r="Q301" i="29"/>
  <c r="Q302" i="29"/>
  <c r="Q296" i="29"/>
  <c r="H296" i="29"/>
  <c r="G296" i="29"/>
  <c r="F296" i="29"/>
  <c r="D301" i="29"/>
  <c r="D302" i="29"/>
  <c r="D296" i="29"/>
  <c r="C301" i="29"/>
  <c r="C302" i="29"/>
  <c r="C296" i="29"/>
  <c r="B301" i="29"/>
  <c r="B302" i="29"/>
  <c r="B296" i="29"/>
  <c r="Q285" i="29"/>
  <c r="Q286" i="29"/>
  <c r="Q288" i="29"/>
  <c r="Q289" i="29"/>
  <c r="H285" i="29"/>
  <c r="H286" i="29"/>
  <c r="G285" i="29"/>
  <c r="G286" i="29"/>
  <c r="F285" i="29"/>
  <c r="F286" i="29"/>
  <c r="E285" i="29"/>
  <c r="E286" i="29"/>
  <c r="D285" i="29"/>
  <c r="D289" i="29"/>
  <c r="C285" i="29"/>
  <c r="C289" i="29"/>
  <c r="B285" i="29"/>
  <c r="B289" i="29"/>
  <c r="Q256" i="29"/>
  <c r="Q257" i="29"/>
  <c r="Q255" i="29"/>
  <c r="H256" i="29"/>
  <c r="H255" i="29"/>
  <c r="G256" i="29"/>
  <c r="G255" i="29"/>
  <c r="F256" i="29"/>
  <c r="F255" i="29"/>
  <c r="E256" i="29"/>
  <c r="E255" i="29"/>
  <c r="D256" i="29"/>
  <c r="D257" i="29"/>
  <c r="D255" i="29"/>
  <c r="C256" i="29"/>
  <c r="C257" i="29"/>
  <c r="C255" i="29"/>
  <c r="B256" i="29"/>
  <c r="B257" i="29"/>
  <c r="B255" i="29"/>
  <c r="Q243" i="29"/>
  <c r="Q244" i="29"/>
  <c r="Q245" i="29"/>
  <c r="Q246" i="29"/>
  <c r="Q247" i="29"/>
  <c r="Q248" i="29"/>
  <c r="H243" i="29"/>
  <c r="H241" i="29"/>
  <c r="G243" i="29"/>
  <c r="G241" i="29"/>
  <c r="F243" i="29"/>
  <c r="F241" i="29"/>
  <c r="E243" i="29"/>
  <c r="E241" i="29"/>
  <c r="D243" i="29"/>
  <c r="D244" i="29"/>
  <c r="D245" i="29"/>
  <c r="D246" i="29"/>
  <c r="D247" i="29"/>
  <c r="D248" i="29"/>
  <c r="D241" i="29"/>
  <c r="C243" i="29"/>
  <c r="C244" i="29"/>
  <c r="C245" i="29"/>
  <c r="C246" i="29"/>
  <c r="C247" i="29"/>
  <c r="C248" i="29"/>
  <c r="C241" i="29"/>
  <c r="B243" i="29"/>
  <c r="B244" i="29"/>
  <c r="B245" i="29"/>
  <c r="B246" i="29"/>
  <c r="B247" i="29"/>
  <c r="B248" i="29"/>
  <c r="B241" i="29"/>
  <c r="Q235" i="29"/>
  <c r="Q236" i="29"/>
  <c r="Q231" i="29"/>
  <c r="H231" i="29"/>
  <c r="G231" i="29"/>
  <c r="F231" i="29"/>
  <c r="E231" i="29"/>
  <c r="D235" i="29"/>
  <c r="D236" i="29"/>
  <c r="D231" i="29"/>
  <c r="C235" i="29"/>
  <c r="C236" i="29"/>
  <c r="C231" i="29"/>
  <c r="B235" i="29"/>
  <c r="B236" i="29"/>
  <c r="B231" i="29"/>
  <c r="Q202" i="29"/>
  <c r="Q200" i="29"/>
  <c r="Q199" i="29"/>
  <c r="F202" i="29"/>
  <c r="G202" i="29"/>
  <c r="H202" i="29"/>
  <c r="E202" i="29"/>
  <c r="F200" i="29"/>
  <c r="G200" i="29"/>
  <c r="H200" i="29"/>
  <c r="E200" i="29"/>
  <c r="F199" i="29"/>
  <c r="G199" i="29"/>
  <c r="H199" i="29"/>
  <c r="E199" i="29"/>
  <c r="D202" i="29"/>
  <c r="D200" i="29"/>
  <c r="D199" i="29"/>
  <c r="C200" i="29"/>
  <c r="C201" i="29"/>
  <c r="C202" i="29"/>
  <c r="C199" i="29"/>
  <c r="B200" i="29"/>
  <c r="B201" i="29"/>
  <c r="B202" i="29"/>
  <c r="B199" i="29"/>
  <c r="Q190" i="29"/>
  <c r="Q191" i="29"/>
  <c r="Q192" i="29"/>
  <c r="Q193" i="29"/>
  <c r="Q194" i="29"/>
  <c r="H187" i="29"/>
  <c r="G187" i="29"/>
  <c r="F187" i="29"/>
  <c r="E187" i="29"/>
  <c r="D188" i="29"/>
  <c r="D189" i="29"/>
  <c r="D190" i="29"/>
  <c r="D191" i="29"/>
  <c r="D192" i="29"/>
  <c r="D193" i="29"/>
  <c r="D194" i="29"/>
  <c r="D187" i="29"/>
  <c r="C194" i="29"/>
  <c r="C187" i="29"/>
  <c r="B194" i="29"/>
  <c r="B187" i="29"/>
  <c r="Q180" i="29"/>
  <c r="Q181" i="29"/>
  <c r="Q179" i="29"/>
  <c r="H177" i="29"/>
  <c r="G177" i="29"/>
  <c r="F177" i="29"/>
  <c r="E177" i="29"/>
  <c r="D178" i="29"/>
  <c r="D179" i="29"/>
  <c r="D180" i="29"/>
  <c r="D181" i="29"/>
  <c r="D177" i="29"/>
  <c r="C178" i="29"/>
  <c r="C179" i="29"/>
  <c r="C180" i="29"/>
  <c r="C181" i="29"/>
  <c r="C177" i="29"/>
  <c r="B178" i="29"/>
  <c r="B179" i="29"/>
  <c r="B180" i="29"/>
  <c r="B181" i="29"/>
  <c r="B177" i="29"/>
  <c r="F146" i="29"/>
  <c r="G146" i="29"/>
  <c r="H146" i="29"/>
  <c r="E146" i="29"/>
  <c r="F145" i="29"/>
  <c r="G145" i="29"/>
  <c r="H145" i="29"/>
  <c r="E145" i="29"/>
  <c r="D146" i="29"/>
  <c r="D145" i="29"/>
  <c r="C146" i="29"/>
  <c r="C148" i="29"/>
  <c r="C145" i="29"/>
  <c r="B146" i="29"/>
  <c r="B145" i="29"/>
  <c r="Q134" i="29"/>
  <c r="Q135" i="29"/>
  <c r="Q136" i="29"/>
  <c r="Q138" i="29"/>
  <c r="Q139" i="29"/>
  <c r="Q133" i="29"/>
  <c r="G133" i="29"/>
  <c r="F133" i="29"/>
  <c r="E133" i="29"/>
  <c r="D134" i="29"/>
  <c r="D135" i="29"/>
  <c r="D136" i="29"/>
  <c r="D138" i="29"/>
  <c r="D139" i="29"/>
  <c r="D133" i="29"/>
  <c r="C134" i="29"/>
  <c r="C135" i="29"/>
  <c r="C136" i="29"/>
  <c r="C138" i="29"/>
  <c r="C139" i="29"/>
  <c r="C133" i="29"/>
  <c r="B133" i="29"/>
  <c r="B135" i="29"/>
  <c r="B136" i="29"/>
  <c r="B138" i="29"/>
  <c r="B139" i="29"/>
  <c r="B134" i="29"/>
  <c r="Q126" i="29"/>
  <c r="Q127" i="29"/>
  <c r="Q122" i="29"/>
  <c r="H122" i="29"/>
  <c r="G122" i="29"/>
  <c r="F122" i="29"/>
  <c r="E122" i="29"/>
  <c r="D126" i="29"/>
  <c r="D127" i="29"/>
  <c r="D122" i="29"/>
  <c r="C124" i="29"/>
  <c r="C125" i="29"/>
  <c r="C126" i="29"/>
  <c r="C127" i="29"/>
  <c r="C122" i="29"/>
  <c r="B124" i="29"/>
  <c r="B125" i="29"/>
  <c r="B126" i="29"/>
  <c r="B127" i="29"/>
  <c r="B122" i="29"/>
  <c r="Q91" i="29"/>
  <c r="Q92" i="29"/>
  <c r="Q89" i="29"/>
  <c r="H89" i="29"/>
  <c r="G89" i="29"/>
  <c r="F89" i="29"/>
  <c r="E89" i="29"/>
  <c r="D89" i="29"/>
  <c r="C89" i="29"/>
  <c r="B91" i="29"/>
  <c r="B92" i="29"/>
  <c r="B89" i="29"/>
  <c r="Q79" i="29"/>
  <c r="Q81" i="29"/>
  <c r="Q82" i="29"/>
  <c r="Q83" i="29"/>
  <c r="Q84" i="29"/>
  <c r="Q78" i="29"/>
  <c r="H78" i="29"/>
  <c r="G78" i="29"/>
  <c r="F78" i="29"/>
  <c r="E78" i="29"/>
  <c r="D79" i="29"/>
  <c r="D81" i="29"/>
  <c r="D82" i="29"/>
  <c r="D83" i="29"/>
  <c r="D84" i="29"/>
  <c r="D78" i="29"/>
  <c r="C79" i="29"/>
  <c r="C81" i="29"/>
  <c r="C82" i="29"/>
  <c r="C83" i="29"/>
  <c r="C84" i="29"/>
  <c r="C78" i="29"/>
  <c r="B79" i="29"/>
  <c r="B81" i="29"/>
  <c r="B82" i="29"/>
  <c r="B83" i="29"/>
  <c r="B84" i="29"/>
  <c r="B78" i="29"/>
  <c r="Q69" i="29"/>
  <c r="Q70" i="29"/>
  <c r="Q71" i="29"/>
  <c r="Q72" i="29"/>
  <c r="Q73" i="29"/>
  <c r="Q68" i="29"/>
  <c r="H68" i="29"/>
  <c r="G68" i="29"/>
  <c r="F68" i="29"/>
  <c r="E68" i="29"/>
  <c r="D69" i="29"/>
  <c r="D70" i="29"/>
  <c r="D71" i="29"/>
  <c r="D72" i="29"/>
  <c r="D73" i="29"/>
  <c r="D68" i="29"/>
  <c r="B69" i="29"/>
  <c r="B70" i="29"/>
  <c r="B71" i="29"/>
  <c r="B72" i="29"/>
  <c r="B73" i="29"/>
  <c r="B68" i="29"/>
  <c r="C69" i="29"/>
  <c r="C70" i="29"/>
  <c r="C71" i="29"/>
  <c r="C72" i="29"/>
  <c r="C73" i="29"/>
  <c r="C68" i="29"/>
  <c r="P689" i="29"/>
  <c r="O689" i="29"/>
  <c r="N689" i="29"/>
  <c r="M689" i="29"/>
  <c r="L689" i="29"/>
  <c r="J689" i="29"/>
  <c r="I689" i="29"/>
  <c r="H684" i="14"/>
  <c r="H689" i="29" s="1"/>
  <c r="G684" i="14"/>
  <c r="G689" i="29" s="1"/>
  <c r="F684" i="14" l="1"/>
  <c r="F689" i="29" s="1"/>
  <c r="F411" i="14"/>
  <c r="K353" i="29"/>
  <c r="K689" i="29"/>
  <c r="L353" i="29"/>
  <c r="M353" i="29"/>
  <c r="N353" i="29"/>
  <c r="O353" i="29"/>
  <c r="P353" i="29"/>
  <c r="I353" i="29"/>
  <c r="J353" i="29"/>
  <c r="K467" i="29"/>
  <c r="F351" i="14"/>
  <c r="F353" i="29" s="1"/>
  <c r="G351" i="14"/>
  <c r="G353" i="29" s="1"/>
  <c r="H351" i="14"/>
  <c r="H353" i="29" s="1"/>
  <c r="I632" i="29"/>
  <c r="I577" i="29"/>
  <c r="I524" i="29"/>
  <c r="I467" i="29"/>
  <c r="I411" i="29"/>
  <c r="I293" i="29"/>
  <c r="I238" i="29"/>
  <c r="I184" i="29"/>
  <c r="I130" i="29"/>
  <c r="I75" i="29"/>
  <c r="I798" i="29"/>
  <c r="I764" i="29"/>
  <c r="K798" i="29"/>
  <c r="K764" i="29"/>
  <c r="K632" i="29"/>
  <c r="K577" i="29"/>
  <c r="K524" i="29"/>
  <c r="K411" i="29"/>
  <c r="K293" i="29"/>
  <c r="K238" i="29"/>
  <c r="K184" i="29"/>
  <c r="K130" i="29"/>
  <c r="K75" i="29"/>
  <c r="L798" i="29"/>
  <c r="L764" i="29"/>
  <c r="L632" i="29"/>
  <c r="L577" i="29"/>
  <c r="L524" i="29"/>
  <c r="L467" i="29"/>
  <c r="L411" i="29"/>
  <c r="L293" i="29"/>
  <c r="L238" i="29"/>
  <c r="L184" i="29"/>
  <c r="L130" i="29"/>
  <c r="L75" i="29"/>
  <c r="M798" i="29"/>
  <c r="M764" i="29"/>
  <c r="M632" i="29"/>
  <c r="M577" i="29"/>
  <c r="M524" i="29"/>
  <c r="M467" i="29"/>
  <c r="M411" i="29"/>
  <c r="M293" i="29"/>
  <c r="M238" i="29"/>
  <c r="M184" i="29"/>
  <c r="M130" i="29"/>
  <c r="M75" i="29"/>
  <c r="N184" i="29"/>
  <c r="N75" i="29"/>
  <c r="N798" i="29"/>
  <c r="N632" i="29"/>
  <c r="N293" i="29"/>
  <c r="N577" i="29"/>
  <c r="N524" i="29"/>
  <c r="N467" i="29"/>
  <c r="N411" i="29"/>
  <c r="N764" i="29"/>
  <c r="N238" i="29"/>
  <c r="N130" i="29"/>
  <c r="J798" i="29"/>
  <c r="J764" i="29"/>
  <c r="J632" i="29"/>
  <c r="J577" i="29"/>
  <c r="J524" i="29"/>
  <c r="J467" i="29"/>
  <c r="J411" i="29"/>
  <c r="J293" i="29"/>
  <c r="J238" i="29"/>
  <c r="J184" i="29"/>
  <c r="J130" i="29"/>
  <c r="J75" i="29"/>
  <c r="O798" i="29"/>
  <c r="O764" i="29"/>
  <c r="O632" i="29"/>
  <c r="O577" i="29"/>
  <c r="O524" i="29"/>
  <c r="O467" i="29"/>
  <c r="O411" i="29"/>
  <c r="O293" i="29"/>
  <c r="O238" i="29"/>
  <c r="O184" i="29"/>
  <c r="O130" i="29"/>
  <c r="O75" i="29"/>
  <c r="P798" i="29"/>
  <c r="P764" i="29"/>
  <c r="P632" i="29"/>
  <c r="P577" i="29"/>
  <c r="P524" i="29"/>
  <c r="P467" i="29"/>
  <c r="P411" i="29"/>
  <c r="P293" i="29"/>
  <c r="P238" i="29"/>
  <c r="P184" i="29"/>
  <c r="P130" i="29"/>
  <c r="P75" i="29"/>
  <c r="F798" i="29"/>
  <c r="F764" i="29"/>
  <c r="G798" i="29"/>
  <c r="G764" i="29"/>
  <c r="H798" i="29"/>
  <c r="H764" i="29"/>
  <c r="F793" i="14"/>
  <c r="F759" i="14"/>
  <c r="F629" i="14"/>
  <c r="F632" i="29" s="1"/>
  <c r="G759" i="14"/>
  <c r="G793" i="14"/>
  <c r="G629" i="14"/>
  <c r="G632" i="29" s="1"/>
  <c r="H759" i="14"/>
  <c r="H793" i="14"/>
  <c r="H629" i="14"/>
  <c r="H632" i="29" s="1"/>
  <c r="F575" i="14"/>
  <c r="F577" i="29" s="1"/>
  <c r="F521" i="14"/>
  <c r="F524" i="29" s="1"/>
  <c r="G575" i="14"/>
  <c r="G577" i="29" s="1"/>
  <c r="G521" i="14"/>
  <c r="G524" i="29" s="1"/>
  <c r="H575" i="14"/>
  <c r="H577" i="29" s="1"/>
  <c r="H521" i="14"/>
  <c r="H524" i="29" s="1"/>
  <c r="F464" i="14"/>
  <c r="F467" i="29" s="1"/>
  <c r="F411" i="29"/>
  <c r="G464" i="14"/>
  <c r="G467" i="29" s="1"/>
  <c r="G411" i="14"/>
  <c r="G411" i="29" s="1"/>
  <c r="H464" i="14"/>
  <c r="H467" i="29" s="1"/>
  <c r="H411" i="14"/>
  <c r="H411" i="29" s="1"/>
  <c r="G297" i="14"/>
  <c r="G293" i="29" s="1"/>
  <c r="G241" i="14"/>
  <c r="G238" i="29" s="1"/>
  <c r="G186" i="14"/>
  <c r="G184" i="29" s="1"/>
  <c r="G130" i="14"/>
  <c r="G130" i="29" s="1"/>
  <c r="G74" i="14"/>
  <c r="G75" i="29" s="1"/>
  <c r="H297" i="14"/>
  <c r="H293" i="29" s="1"/>
  <c r="H241" i="14"/>
  <c r="H238" i="29" s="1"/>
  <c r="H186" i="14"/>
  <c r="H184" i="29" s="1"/>
  <c r="H130" i="14"/>
  <c r="H130" i="29" s="1"/>
  <c r="H74" i="14"/>
  <c r="H75" i="29" s="1"/>
  <c r="F297" i="14"/>
  <c r="F293" i="29" s="1"/>
  <c r="F241" i="14"/>
  <c r="F238" i="29" s="1"/>
  <c r="F186" i="14"/>
  <c r="F184" i="29" s="1"/>
  <c r="F130" i="14"/>
  <c r="F130" i="29" s="1"/>
  <c r="F74" i="14"/>
  <c r="F75" i="29" s="1"/>
  <c r="D651" i="29"/>
  <c r="D644" i="29"/>
  <c r="D597" i="29"/>
  <c r="D589" i="29"/>
  <c r="D576" i="29"/>
  <c r="D541" i="29"/>
  <c r="D533" i="29"/>
  <c r="D523" i="29"/>
  <c r="D478" i="29"/>
  <c r="D466" i="29"/>
  <c r="D410" i="29"/>
  <c r="D258" i="29"/>
  <c r="D237" i="29"/>
  <c r="D203" i="29"/>
  <c r="D195" i="29"/>
  <c r="D183" i="29"/>
  <c r="D141" i="29"/>
  <c r="D85" i="29"/>
  <c r="D74" i="29"/>
  <c r="D432" i="29" l="1"/>
  <c r="I252" i="29" l="1"/>
  <c r="J252" i="29"/>
  <c r="K252" i="29"/>
  <c r="L252" i="29"/>
  <c r="M252" i="29"/>
  <c r="N252" i="29"/>
  <c r="O252" i="29"/>
  <c r="P252" i="29"/>
  <c r="I239" i="29" l="1"/>
  <c r="J239" i="29"/>
  <c r="K239" i="29"/>
  <c r="L239" i="29"/>
  <c r="M239" i="29"/>
  <c r="N239" i="29"/>
  <c r="O239" i="29"/>
  <c r="P239" i="29"/>
  <c r="G242" i="14" l="1"/>
  <c r="G239" i="29" s="1"/>
  <c r="G237" i="29"/>
  <c r="F242" i="14"/>
  <c r="F239" i="29" s="1"/>
  <c r="F237" i="29"/>
  <c r="E242" i="14"/>
  <c r="E239" i="29" s="1"/>
  <c r="E237" i="29"/>
  <c r="L525" i="29" l="1"/>
  <c r="I525" i="29"/>
  <c r="H517" i="29"/>
  <c r="K422" i="29" l="1"/>
  <c r="K803" i="29" s="1"/>
  <c r="U578" i="7"/>
  <c r="O16" i="26" s="1"/>
  <c r="AH596" i="7"/>
  <c r="T578" i="7" s="1"/>
  <c r="AN599" i="7"/>
  <c r="AO599" i="7"/>
  <c r="AE604" i="7"/>
  <c r="AM599" i="7"/>
  <c r="AL599" i="7"/>
  <c r="AK599" i="7"/>
  <c r="AJ599" i="7"/>
  <c r="U525" i="7"/>
  <c r="N16" i="26" s="1"/>
  <c r="AE542" i="7"/>
  <c r="AD542" i="7"/>
  <c r="P525" i="7" s="1"/>
  <c r="AN487" i="7"/>
  <c r="AN481" i="7"/>
  <c r="U471" i="7"/>
  <c r="M16" i="26" s="1"/>
  <c r="AH488" i="7"/>
  <c r="T471" i="7" s="1"/>
  <c r="Q471" i="7"/>
  <c r="AD488" i="7"/>
  <c r="U470" i="7"/>
  <c r="AH482" i="7"/>
  <c r="T470" i="7" s="1"/>
  <c r="AE482" i="7"/>
  <c r="AD482" i="7"/>
  <c r="P470" i="7" s="1"/>
  <c r="AH496" i="7"/>
  <c r="AN427" i="7"/>
  <c r="AI434" i="7"/>
  <c r="AH434" i="7"/>
  <c r="U417" i="7"/>
  <c r="AH428" i="7"/>
  <c r="T417" i="7" s="1"/>
  <c r="AD442" i="7"/>
  <c r="AE442" i="7"/>
  <c r="AI442" i="7"/>
  <c r="AI380" i="7"/>
  <c r="T362" i="7"/>
  <c r="U249" i="7"/>
  <c r="I16" i="26" s="1"/>
  <c r="T249" i="7"/>
  <c r="AH275" i="7"/>
  <c r="AN202" i="7"/>
  <c r="AE219" i="7"/>
  <c r="AD162" i="7"/>
  <c r="U192" i="7"/>
  <c r="H16" i="26" s="1"/>
  <c r="AH210" i="7"/>
  <c r="T192" i="7" s="1"/>
  <c r="AG210" i="7"/>
  <c r="S192" i="7" s="1"/>
  <c r="R192" i="7"/>
  <c r="AE162" i="7"/>
  <c r="U136" i="7"/>
  <c r="G16" i="26" s="1"/>
  <c r="AN139" i="7"/>
  <c r="AN137" i="7"/>
  <c r="AN136" i="7"/>
  <c r="AN135" i="7"/>
  <c r="AE88" i="7"/>
  <c r="Q76" i="7" s="1"/>
  <c r="F15" i="9" s="1"/>
  <c r="U76" i="7"/>
  <c r="AD95" i="7"/>
  <c r="P77" i="7" s="1"/>
  <c r="AN79" i="7"/>
  <c r="AN78" i="7"/>
  <c r="AN76" i="7"/>
  <c r="AN75" i="7"/>
  <c r="K424" i="29" l="1"/>
  <c r="K769" i="29"/>
  <c r="U418" i="7"/>
  <c r="L16" i="26" s="1"/>
  <c r="AI435" i="7"/>
  <c r="U419" i="7" s="1"/>
  <c r="L17" i="26" s="1"/>
  <c r="P471" i="7"/>
  <c r="AD489" i="7"/>
  <c r="P472" i="7" s="1"/>
  <c r="U362" i="7"/>
  <c r="K16" i="26" s="1"/>
  <c r="AI381" i="7"/>
  <c r="U363" i="7" s="1"/>
  <c r="K17" i="26" s="1"/>
  <c r="Q17" i="26" s="1"/>
  <c r="Q525" i="7"/>
  <c r="N16" i="9" s="1"/>
  <c r="AH435" i="7"/>
  <c r="T419" i="7" s="1"/>
  <c r="T136" i="7"/>
  <c r="AH155" i="7"/>
  <c r="T137" i="7" s="1"/>
  <c r="T525" i="7"/>
  <c r="Q470" i="7"/>
  <c r="M16" i="9"/>
  <c r="T418" i="7"/>
  <c r="X192" i="7"/>
  <c r="H16" i="24"/>
  <c r="Y192" i="7"/>
  <c r="H16" i="27" s="1"/>
  <c r="AE489" i="7"/>
  <c r="Q472" i="7" s="1"/>
  <c r="M17" i="9" s="1"/>
  <c r="AH489" i="7"/>
  <c r="T472" i="7" s="1"/>
  <c r="AL210" i="7"/>
  <c r="AM210" i="7"/>
  <c r="AN87" i="7"/>
  <c r="AE95" i="7"/>
  <c r="AN93" i="7"/>
  <c r="AN92" i="7"/>
  <c r="AN91" i="7"/>
  <c r="AN90" i="7"/>
  <c r="AM75" i="7"/>
  <c r="AD88" i="7"/>
  <c r="AD96" i="7" s="1"/>
  <c r="P78" i="7" s="1"/>
  <c r="T76" i="7"/>
  <c r="AM39" i="7"/>
  <c r="AK39" i="7"/>
  <c r="AL39" i="7"/>
  <c r="AJ39" i="7"/>
  <c r="AM40" i="7"/>
  <c r="AL40" i="7"/>
  <c r="AK40" i="7"/>
  <c r="AJ40" i="7"/>
  <c r="AJ41" i="7"/>
  <c r="AN36" i="7"/>
  <c r="AN35" i="7"/>
  <c r="AN33" i="7"/>
  <c r="AN32" i="7"/>
  <c r="AD30" i="7"/>
  <c r="AN29" i="7"/>
  <c r="AN19" i="7"/>
  <c r="AK33" i="7"/>
  <c r="AK32" i="7"/>
  <c r="AJ32" i="7"/>
  <c r="AM16" i="7"/>
  <c r="AK16" i="7"/>
  <c r="AJ16" i="7"/>
  <c r="AD37" i="7"/>
  <c r="P19" i="7" s="1"/>
  <c r="Q19" i="7"/>
  <c r="AH37" i="7"/>
  <c r="T19" i="7" s="1"/>
  <c r="U19" i="7"/>
  <c r="E16" i="26" s="1"/>
  <c r="AE30" i="7"/>
  <c r="AH30" i="7"/>
  <c r="U18" i="7"/>
  <c r="O633" i="29"/>
  <c r="I633" i="29"/>
  <c r="J633" i="29"/>
  <c r="K633" i="29"/>
  <c r="L633" i="29"/>
  <c r="M633" i="29"/>
  <c r="N633" i="29"/>
  <c r="P633" i="29"/>
  <c r="J653" i="29"/>
  <c r="P651" i="29"/>
  <c r="P653" i="29" s="1"/>
  <c r="I653" i="29"/>
  <c r="K651" i="29"/>
  <c r="K653" i="29" s="1"/>
  <c r="L651" i="29"/>
  <c r="L653" i="29" s="1"/>
  <c r="M651" i="29"/>
  <c r="M653" i="29" s="1"/>
  <c r="N651" i="29"/>
  <c r="N653" i="29" s="1"/>
  <c r="O653" i="29"/>
  <c r="L646" i="29"/>
  <c r="N646" i="29"/>
  <c r="P18" i="7" l="1"/>
  <c r="AD38" i="7"/>
  <c r="P20" i="7" s="1"/>
  <c r="T18" i="7"/>
  <c r="AH38" i="7"/>
  <c r="T20" i="7" s="1"/>
  <c r="Q18" i="7"/>
  <c r="P76" i="7"/>
  <c r="AE96" i="7"/>
  <c r="Q78" i="7" s="1"/>
  <c r="Q77" i="7"/>
  <c r="E16" i="9"/>
  <c r="AE38" i="7"/>
  <c r="Q20" i="7" s="1"/>
  <c r="E17" i="9" s="1"/>
  <c r="K597" i="29"/>
  <c r="K599" i="29" s="1"/>
  <c r="P591" i="29"/>
  <c r="I591" i="29"/>
  <c r="J591" i="29"/>
  <c r="K591" i="29"/>
  <c r="L591" i="29"/>
  <c r="M591" i="29"/>
  <c r="N591" i="29"/>
  <c r="O591" i="29"/>
  <c r="P576" i="29"/>
  <c r="P578" i="29" s="1"/>
  <c r="I578" i="29"/>
  <c r="N576" i="29"/>
  <c r="N578" i="29" s="1"/>
  <c r="P541" i="29"/>
  <c r="P543" i="29" s="1"/>
  <c r="J541" i="29"/>
  <c r="J543" i="29" s="1"/>
  <c r="N535" i="29"/>
  <c r="I535" i="29"/>
  <c r="P525" i="29"/>
  <c r="K525" i="29"/>
  <c r="J525" i="29"/>
  <c r="M525" i="29"/>
  <c r="N525" i="29"/>
  <c r="O525" i="29"/>
  <c r="P486" i="29"/>
  <c r="J488" i="29"/>
  <c r="I488" i="29"/>
  <c r="K486" i="29"/>
  <c r="L486" i="29"/>
  <c r="M488" i="29"/>
  <c r="N486" i="29"/>
  <c r="O486" i="29"/>
  <c r="P480" i="29"/>
  <c r="K480" i="29"/>
  <c r="L480" i="29"/>
  <c r="P468" i="29"/>
  <c r="I468" i="29"/>
  <c r="J468" i="29"/>
  <c r="K468" i="29"/>
  <c r="L468" i="29"/>
  <c r="M468" i="29"/>
  <c r="N468" i="29"/>
  <c r="O468" i="29"/>
  <c r="P434" i="29"/>
  <c r="O434" i="29"/>
  <c r="J422" i="29"/>
  <c r="P422" i="29"/>
  <c r="P803" i="29" s="1"/>
  <c r="P410" i="29"/>
  <c r="J412" i="29"/>
  <c r="N434" i="29"/>
  <c r="I434" i="29"/>
  <c r="M434" i="29"/>
  <c r="J434" i="29"/>
  <c r="K434" i="29"/>
  <c r="L434" i="29"/>
  <c r="L422" i="29"/>
  <c r="I424" i="29"/>
  <c r="I412" i="29"/>
  <c r="K410" i="29"/>
  <c r="L410" i="29"/>
  <c r="M410" i="29"/>
  <c r="N410" i="29"/>
  <c r="O410" i="29"/>
  <c r="M311" i="29"/>
  <c r="M313" i="29" s="1"/>
  <c r="P311" i="29"/>
  <c r="P313" i="29" s="1"/>
  <c r="J311" i="29"/>
  <c r="J313" i="29" s="1"/>
  <c r="P294" i="29"/>
  <c r="J294" i="29"/>
  <c r="P306" i="29"/>
  <c r="M306" i="29"/>
  <c r="I306" i="29"/>
  <c r="J306" i="29"/>
  <c r="K306" i="29"/>
  <c r="L306" i="29"/>
  <c r="N306" i="29"/>
  <c r="O306" i="29"/>
  <c r="I294" i="29"/>
  <c r="K294" i="29"/>
  <c r="M260" i="29"/>
  <c r="I260" i="29"/>
  <c r="J258" i="29"/>
  <c r="K258" i="29"/>
  <c r="K260" i="29" s="1"/>
  <c r="L258" i="29"/>
  <c r="L260" i="29" s="1"/>
  <c r="N258" i="29"/>
  <c r="N260" i="29" s="1"/>
  <c r="O258" i="29"/>
  <c r="P258" i="29"/>
  <c r="P260" i="29" s="1"/>
  <c r="L205" i="29"/>
  <c r="O131" i="29"/>
  <c r="K131" i="29"/>
  <c r="O260" i="29" l="1"/>
  <c r="J260" i="29"/>
  <c r="K488" i="29"/>
  <c r="P488" i="29"/>
  <c r="J424" i="29"/>
  <c r="J769" i="29"/>
  <c r="P412" i="29"/>
  <c r="P765" i="29"/>
  <c r="P766" i="29" s="1"/>
  <c r="M412" i="29"/>
  <c r="L424" i="29"/>
  <c r="L769" i="29"/>
  <c r="P424" i="29"/>
  <c r="P769" i="29"/>
  <c r="O488" i="29"/>
  <c r="N488" i="29"/>
  <c r="K412" i="29"/>
  <c r="O412" i="29"/>
  <c r="L412" i="29"/>
  <c r="N412" i="29"/>
  <c r="N765" i="29"/>
  <c r="N766" i="29" s="1"/>
  <c r="L488" i="29"/>
  <c r="F17" i="9"/>
  <c r="F16" i="9"/>
  <c r="I766" i="29"/>
  <c r="I444" i="29"/>
  <c r="E440" i="29"/>
  <c r="J444" i="29"/>
  <c r="L444" i="29"/>
  <c r="P444" i="29"/>
  <c r="P440" i="29"/>
  <c r="P442" i="29" l="1"/>
  <c r="P446" i="29"/>
  <c r="L446" i="29"/>
  <c r="E442" i="29"/>
  <c r="J446" i="29"/>
  <c r="I446" i="29"/>
  <c r="J151" i="29"/>
  <c r="N131" i="29"/>
  <c r="J95" i="29" l="1"/>
  <c r="J748" i="29"/>
  <c r="K149" i="29"/>
  <c r="I95" i="29"/>
  <c r="K95" i="29"/>
  <c r="L93" i="29"/>
  <c r="M93" i="29"/>
  <c r="N93" i="29"/>
  <c r="O93" i="29"/>
  <c r="P93" i="29"/>
  <c r="J87" i="29"/>
  <c r="F643" i="14"/>
  <c r="F646" i="29" s="1"/>
  <c r="E589" i="14"/>
  <c r="E591" i="29" s="1"/>
  <c r="F576" i="14"/>
  <c r="F578" i="29" s="1"/>
  <c r="E576" i="14"/>
  <c r="E578" i="29" s="1"/>
  <c r="G576" i="14"/>
  <c r="G578" i="29" s="1"/>
  <c r="H519" i="29"/>
  <c r="H474" i="29"/>
  <c r="G422" i="14"/>
  <c r="G422" i="29" s="1"/>
  <c r="G434" i="14"/>
  <c r="G434" i="29" s="1"/>
  <c r="E424" i="14"/>
  <c r="E424" i="29" s="1"/>
  <c r="G760" i="14" l="1"/>
  <c r="G794" i="14"/>
  <c r="O95" i="29"/>
  <c r="M95" i="29"/>
  <c r="N95" i="29"/>
  <c r="K151" i="29"/>
  <c r="P95" i="29"/>
  <c r="L95" i="29"/>
  <c r="G424" i="14"/>
  <c r="G424" i="29" s="1"/>
  <c r="G764" i="14"/>
  <c r="G310" i="14"/>
  <c r="G306" i="29" s="1"/>
  <c r="G304" i="29"/>
  <c r="F310" i="14"/>
  <c r="F306" i="29" s="1"/>
  <c r="F304" i="29"/>
  <c r="E310" i="14"/>
  <c r="E306" i="29" s="1"/>
  <c r="E304" i="29"/>
  <c r="F589" i="14"/>
  <c r="F591" i="29" s="1"/>
  <c r="F589" i="29"/>
  <c r="G412" i="14"/>
  <c r="G412" i="29" s="1"/>
  <c r="G410" i="29"/>
  <c r="G589" i="14"/>
  <c r="G591" i="29" s="1"/>
  <c r="G589" i="29"/>
  <c r="G522" i="14"/>
  <c r="G525" i="29" s="1"/>
  <c r="G523" i="29"/>
  <c r="F522" i="14"/>
  <c r="F525" i="29" s="1"/>
  <c r="F523" i="29"/>
  <c r="E522" i="14"/>
  <c r="E525" i="29" s="1"/>
  <c r="E523" i="29"/>
  <c r="G465" i="14"/>
  <c r="G468" i="29" s="1"/>
  <c r="G466" i="29"/>
  <c r="F465" i="14"/>
  <c r="F468" i="29" s="1"/>
  <c r="F466" i="29"/>
  <c r="E465" i="14"/>
  <c r="E468" i="29" s="1"/>
  <c r="E466" i="29"/>
  <c r="F298" i="14"/>
  <c r="F294" i="29" s="1"/>
  <c r="F292" i="29"/>
  <c r="G143" i="14"/>
  <c r="G143" i="29" s="1"/>
  <c r="G141" i="29"/>
  <c r="E86" i="14"/>
  <c r="E87" i="29" s="1"/>
  <c r="E85" i="29"/>
  <c r="H594" i="29"/>
  <c r="H589" i="14"/>
  <c r="H591" i="29" s="1"/>
  <c r="H422" i="14"/>
  <c r="H422" i="29" s="1"/>
  <c r="H764" i="14" l="1"/>
  <c r="H798" i="14"/>
  <c r="G444" i="29"/>
  <c r="G765" i="29"/>
  <c r="G766" i="29" s="1"/>
  <c r="H310" i="14"/>
  <c r="H306" i="29" s="1"/>
  <c r="H304" i="29"/>
  <c r="H522" i="14"/>
  <c r="H525" i="29" s="1"/>
  <c r="H523" i="29"/>
  <c r="H465" i="14"/>
  <c r="H468" i="29" s="1"/>
  <c r="H466" i="29"/>
  <c r="H424" i="14"/>
  <c r="H424" i="29" s="1"/>
  <c r="H576" i="14"/>
  <c r="H578" i="29" s="1"/>
  <c r="G446" i="29" l="1"/>
  <c r="H298" i="14"/>
  <c r="H294" i="29" s="1"/>
  <c r="H258" i="29"/>
  <c r="E187" i="14"/>
  <c r="E185" i="29" s="1"/>
  <c r="E143" i="14"/>
  <c r="E143" i="29" s="1"/>
  <c r="F255" i="14" l="1"/>
  <c r="F252" i="29" s="1"/>
  <c r="F250" i="29"/>
  <c r="G255" i="14"/>
  <c r="G252" i="29" s="1"/>
  <c r="G250" i="29"/>
  <c r="G263" i="14"/>
  <c r="G260" i="29" s="1"/>
  <c r="G258" i="29"/>
  <c r="E263" i="14"/>
  <c r="E260" i="29" s="1"/>
  <c r="E258" i="29"/>
  <c r="E255" i="14"/>
  <c r="E252" i="29" s="1"/>
  <c r="E250" i="29"/>
  <c r="F263" i="14"/>
  <c r="F260" i="29" s="1"/>
  <c r="F258" i="29"/>
  <c r="G298" i="14"/>
  <c r="G294" i="29" s="1"/>
  <c r="G292" i="29"/>
  <c r="E298" i="14"/>
  <c r="E294" i="29" s="1"/>
  <c r="E292" i="29"/>
  <c r="G86" i="14"/>
  <c r="G87" i="29" s="1"/>
  <c r="G85" i="29"/>
  <c r="F143" i="14"/>
  <c r="F143" i="29" s="1"/>
  <c r="F141" i="29"/>
  <c r="G131" i="14"/>
  <c r="G131" i="29" s="1"/>
  <c r="G129" i="29"/>
  <c r="H94" i="14"/>
  <c r="H95" i="29" s="1"/>
  <c r="H93" i="29"/>
  <c r="G75" i="14"/>
  <c r="G76" i="29" s="1"/>
  <c r="G74" i="29"/>
  <c r="H263" i="14"/>
  <c r="H260" i="29" s="1"/>
  <c r="G799" i="29" l="1"/>
  <c r="G740" i="29"/>
  <c r="H255" i="14"/>
  <c r="H252" i="29" s="1"/>
  <c r="H250" i="29"/>
  <c r="H143" i="14"/>
  <c r="H143" i="29" s="1"/>
  <c r="AM45" i="7"/>
  <c r="H85" i="29" l="1"/>
  <c r="H86" i="14" l="1"/>
  <c r="H87" i="29" s="1"/>
  <c r="AH162" i="7"/>
  <c r="AA447" i="7" l="1"/>
  <c r="Z447" i="7"/>
  <c r="AF496" i="7"/>
  <c r="AG496" i="7"/>
  <c r="AH589" i="7" l="1"/>
  <c r="AH597" i="7" s="1"/>
  <c r="T579" i="7" s="1"/>
  <c r="Z554" i="7"/>
  <c r="AH536" i="7"/>
  <c r="AH543" i="7" s="1"/>
  <c r="T526" i="7" s="1"/>
  <c r="AH211" i="7"/>
  <c r="T193" i="7" s="1"/>
  <c r="AH260" i="7" l="1"/>
  <c r="T248" i="7" s="1"/>
  <c r="AH219" i="7"/>
  <c r="AN217" i="7"/>
  <c r="AH604" i="7"/>
  <c r="T135" i="7"/>
  <c r="T577" i="7"/>
  <c r="T524" i="7"/>
  <c r="AH96" i="7"/>
  <c r="T78" i="7" s="1"/>
  <c r="T77" i="7"/>
  <c r="T191" i="7"/>
  <c r="AH268" i="7" l="1"/>
  <c r="T250" i="7" s="1"/>
  <c r="AH381" i="7"/>
  <c r="T363" i="7" s="1"/>
  <c r="T361" i="7"/>
  <c r="AA554" i="7"/>
  <c r="U248" i="7" l="1"/>
  <c r="U135" i="7"/>
  <c r="U191" i="7"/>
  <c r="U524" i="7"/>
  <c r="AA275" i="7"/>
  <c r="AA279" i="7"/>
  <c r="U77" i="7" l="1"/>
  <c r="F16" i="26" s="1"/>
  <c r="U577" i="7"/>
  <c r="U361" i="7"/>
  <c r="O10" i="26"/>
  <c r="O11" i="26"/>
  <c r="O13" i="26"/>
  <c r="O14" i="26"/>
  <c r="O20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9" i="26"/>
  <c r="N10" i="26"/>
  <c r="N11" i="26"/>
  <c r="N13" i="26"/>
  <c r="N14" i="26"/>
  <c r="N20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9" i="26"/>
  <c r="M10" i="26"/>
  <c r="M11" i="26"/>
  <c r="M13" i="26"/>
  <c r="M14" i="26"/>
  <c r="M20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9" i="26"/>
  <c r="L10" i="26"/>
  <c r="L11" i="26"/>
  <c r="L13" i="26"/>
  <c r="L14" i="26"/>
  <c r="L20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9" i="26"/>
  <c r="K10" i="26"/>
  <c r="K11" i="26"/>
  <c r="K13" i="26"/>
  <c r="K14" i="26"/>
  <c r="K20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9" i="26"/>
  <c r="I10" i="26"/>
  <c r="I11" i="26"/>
  <c r="I13" i="26"/>
  <c r="I14" i="26"/>
  <c r="I20" i="26"/>
  <c r="I23" i="26"/>
  <c r="I24" i="26"/>
  <c r="I25" i="26"/>
  <c r="I26" i="26"/>
  <c r="I27" i="26"/>
  <c r="I28" i="26"/>
  <c r="I29" i="26"/>
  <c r="I30" i="26"/>
  <c r="I31" i="26"/>
  <c r="I32" i="26"/>
  <c r="I33" i="26"/>
  <c r="I34" i="26"/>
  <c r="I35" i="26"/>
  <c r="I36" i="26"/>
  <c r="I37" i="26"/>
  <c r="I38" i="26"/>
  <c r="I39" i="26"/>
  <c r="I40" i="26"/>
  <c r="I9" i="26"/>
  <c r="H10" i="26"/>
  <c r="H11" i="26"/>
  <c r="H13" i="26"/>
  <c r="H14" i="26"/>
  <c r="H20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9" i="26"/>
  <c r="G10" i="26"/>
  <c r="G11" i="26"/>
  <c r="G13" i="26"/>
  <c r="G14" i="26"/>
  <c r="G20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9" i="26"/>
  <c r="F10" i="26"/>
  <c r="F11" i="26"/>
  <c r="F13" i="26"/>
  <c r="F14" i="26"/>
  <c r="F20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9" i="26"/>
  <c r="E11" i="26"/>
  <c r="E13" i="26"/>
  <c r="E14" i="26"/>
  <c r="E20" i="26"/>
  <c r="E23" i="26"/>
  <c r="E24" i="26"/>
  <c r="E25" i="26"/>
  <c r="E26" i="26"/>
  <c r="E27" i="26"/>
  <c r="E29" i="26"/>
  <c r="E30" i="26"/>
  <c r="E31" i="26"/>
  <c r="E32" i="26"/>
  <c r="E34" i="26"/>
  <c r="E36" i="26"/>
  <c r="E37" i="26"/>
  <c r="E38" i="26"/>
  <c r="E39" i="26"/>
  <c r="E40" i="26"/>
  <c r="E9" i="26"/>
  <c r="E10" i="26"/>
  <c r="E28" i="26"/>
  <c r="E33" i="26"/>
  <c r="E35" i="26"/>
  <c r="Q38" i="26" l="1"/>
  <c r="Q26" i="26"/>
  <c r="Q37" i="26"/>
  <c r="Q25" i="26"/>
  <c r="Q36" i="26"/>
  <c r="Q24" i="26"/>
  <c r="Q31" i="26"/>
  <c r="Q35" i="26"/>
  <c r="Q23" i="26"/>
  <c r="Q11" i="26"/>
  <c r="Q34" i="26"/>
  <c r="Q20" i="26"/>
  <c r="Q33" i="26"/>
  <c r="Q14" i="26"/>
  <c r="Q32" i="26"/>
  <c r="Q13" i="26"/>
  <c r="Q30" i="26"/>
  <c r="Q10" i="26"/>
  <c r="Q9" i="26"/>
  <c r="Q29" i="26"/>
  <c r="Q40" i="26"/>
  <c r="Q28" i="26"/>
  <c r="Q39" i="26"/>
  <c r="Q27" i="26"/>
  <c r="Q16" i="26"/>
  <c r="O457" i="7"/>
  <c r="AC456" i="7" s="1"/>
  <c r="AC402" i="7"/>
  <c r="O178" i="7"/>
  <c r="AC176" i="7" s="1"/>
  <c r="AF604" i="7"/>
  <c r="AN580" i="7"/>
  <c r="AN582" i="7"/>
  <c r="AF542" i="7"/>
  <c r="R525" i="7" s="1"/>
  <c r="R487" i="7"/>
  <c r="AF488" i="7"/>
  <c r="R471" i="7" s="1"/>
  <c r="Z471" i="7" s="1"/>
  <c r="AN472" i="7"/>
  <c r="AF434" i="7"/>
  <c r="R418" i="7" s="1"/>
  <c r="AN452" i="7"/>
  <c r="AF442" i="7"/>
  <c r="AN442" i="7" s="1"/>
  <c r="AA278" i="7"/>
  <c r="AF267" i="7"/>
  <c r="Z278" i="7"/>
  <c r="AF275" i="7"/>
  <c r="AN251" i="7"/>
  <c r="AF219" i="7"/>
  <c r="AF162" i="7"/>
  <c r="AN77" i="7"/>
  <c r="AN20" i="7"/>
  <c r="AN21" i="7"/>
  <c r="X525" i="7" l="1"/>
  <c r="Z525" i="7"/>
  <c r="V525" i="7"/>
  <c r="AL267" i="7"/>
  <c r="R249" i="7"/>
  <c r="X249" i="7" s="1"/>
  <c r="AL154" i="7"/>
  <c r="R136" i="7"/>
  <c r="X136" i="7" s="1"/>
  <c r="X418" i="7"/>
  <c r="X471" i="7"/>
  <c r="V471" i="7"/>
  <c r="AN577" i="7"/>
  <c r="AF589" i="7"/>
  <c r="R577" i="7" s="1"/>
  <c r="X577" i="7" s="1"/>
  <c r="AF380" i="7"/>
  <c r="AF596" i="7"/>
  <c r="AJ542" i="7"/>
  <c r="AL542" i="7"/>
  <c r="AN542" i="7"/>
  <c r="AL604" i="7"/>
  <c r="AJ604" i="7"/>
  <c r="AF536" i="7"/>
  <c r="AL434" i="7"/>
  <c r="AF373" i="7"/>
  <c r="R361" i="7" s="1"/>
  <c r="X361" i="7" s="1"/>
  <c r="AN419" i="7"/>
  <c r="AF428" i="7"/>
  <c r="AF482" i="7"/>
  <c r="AN469" i="7"/>
  <c r="AL488" i="7"/>
  <c r="AJ488" i="7"/>
  <c r="AN488" i="7"/>
  <c r="AN248" i="7"/>
  <c r="AF260" i="7"/>
  <c r="AL219" i="7"/>
  <c r="AN219" i="7"/>
  <c r="AJ219" i="7"/>
  <c r="AN195" i="7"/>
  <c r="AF203" i="7"/>
  <c r="R191" i="7" s="1"/>
  <c r="X191" i="7" s="1"/>
  <c r="AN138" i="7"/>
  <c r="AF147" i="7"/>
  <c r="R135" i="7" s="1"/>
  <c r="X135" i="7" s="1"/>
  <c r="AN94" i="7"/>
  <c r="AF95" i="7"/>
  <c r="AF88" i="7"/>
  <c r="R76" i="7" s="1"/>
  <c r="AF30" i="7"/>
  <c r="AL34" i="7"/>
  <c r="AJ34" i="7"/>
  <c r="AF37" i="7"/>
  <c r="R19" i="7" s="1"/>
  <c r="AN34" i="7"/>
  <c r="AG275" i="7"/>
  <c r="S251" i="7" s="1"/>
  <c r="AG162" i="7"/>
  <c r="AO162" i="7" s="1"/>
  <c r="AG219" i="7"/>
  <c r="S194" i="7" s="1"/>
  <c r="AG442" i="7"/>
  <c r="R248" i="7" l="1"/>
  <c r="X248" i="7" s="1"/>
  <c r="AF268" i="7"/>
  <c r="R250" i="7" s="1"/>
  <c r="X250" i="7" s="1"/>
  <c r="AL536" i="7"/>
  <c r="R524" i="7"/>
  <c r="X524" i="7" s="1"/>
  <c r="AL30" i="7"/>
  <c r="R18" i="7"/>
  <c r="Z18" i="7" s="1"/>
  <c r="AL596" i="7"/>
  <c r="R578" i="7"/>
  <c r="X578" i="7" s="1"/>
  <c r="AF489" i="7"/>
  <c r="R470" i="7"/>
  <c r="AL380" i="7"/>
  <c r="R362" i="7"/>
  <c r="X362" i="7" s="1"/>
  <c r="AN95" i="7"/>
  <c r="R77" i="7"/>
  <c r="X19" i="7"/>
  <c r="V19" i="7"/>
  <c r="Z19" i="7"/>
  <c r="X76" i="7"/>
  <c r="V76" i="7"/>
  <c r="AL428" i="7"/>
  <c r="R417" i="7"/>
  <c r="AL589" i="7"/>
  <c r="AF597" i="7"/>
  <c r="AF381" i="7"/>
  <c r="AL373" i="7"/>
  <c r="AM604" i="7"/>
  <c r="AK604" i="7"/>
  <c r="AF543" i="7"/>
  <c r="AL482" i="7"/>
  <c r="AN482" i="7"/>
  <c r="AJ482" i="7"/>
  <c r="AF435" i="7"/>
  <c r="AL268" i="7"/>
  <c r="AL260" i="7"/>
  <c r="AM219" i="7"/>
  <c r="AK219" i="7"/>
  <c r="AF211" i="7"/>
  <c r="AL203" i="7"/>
  <c r="AN30" i="7"/>
  <c r="AJ30" i="7"/>
  <c r="AL147" i="7"/>
  <c r="AF155" i="7"/>
  <c r="AF96" i="7"/>
  <c r="AN88" i="7"/>
  <c r="AL95" i="7"/>
  <c r="AJ95" i="7"/>
  <c r="AL88" i="7"/>
  <c r="AJ88" i="7"/>
  <c r="AL37" i="7"/>
  <c r="AJ37" i="7"/>
  <c r="AN37" i="7"/>
  <c r="AF38" i="7"/>
  <c r="R20" i="7" s="1"/>
  <c r="AA392" i="7"/>
  <c r="AG373" i="7"/>
  <c r="AL435" i="7" l="1"/>
  <c r="R419" i="7"/>
  <c r="X419" i="7" s="1"/>
  <c r="AL597" i="7"/>
  <c r="R579" i="7"/>
  <c r="X579" i="7" s="1"/>
  <c r="AJ489" i="7"/>
  <c r="R472" i="7"/>
  <c r="AN96" i="7"/>
  <c r="R78" i="7"/>
  <c r="AL155" i="7"/>
  <c r="R137" i="7"/>
  <c r="X137" i="7" s="1"/>
  <c r="AL543" i="7"/>
  <c r="R526" i="7"/>
  <c r="X526" i="7" s="1"/>
  <c r="AL381" i="7"/>
  <c r="R363" i="7"/>
  <c r="X363" i="7" s="1"/>
  <c r="X20" i="7"/>
  <c r="V20" i="7"/>
  <c r="Z20" i="7"/>
  <c r="AL211" i="7"/>
  <c r="R193" i="7"/>
  <c r="S361" i="7"/>
  <c r="Y361" i="7" s="1"/>
  <c r="X77" i="7"/>
  <c r="Z77" i="7"/>
  <c r="V77" i="7"/>
  <c r="V470" i="7"/>
  <c r="X470" i="7"/>
  <c r="Z470" i="7"/>
  <c r="AN489" i="7"/>
  <c r="AL489" i="7"/>
  <c r="X417" i="7"/>
  <c r="AM373" i="7"/>
  <c r="AL96" i="7"/>
  <c r="AJ96" i="7"/>
  <c r="AL38" i="7"/>
  <c r="AJ38" i="7"/>
  <c r="AN38" i="7"/>
  <c r="AG267" i="7"/>
  <c r="Q418" i="7"/>
  <c r="L16" i="9" s="1"/>
  <c r="AE267" i="7"/>
  <c r="Q249" i="7" s="1"/>
  <c r="AD260" i="7"/>
  <c r="AE596" i="7"/>
  <c r="AG434" i="7"/>
  <c r="AG380" i="7"/>
  <c r="AG542" i="7"/>
  <c r="X472" i="7" l="1"/>
  <c r="Z472" i="7"/>
  <c r="V472" i="7"/>
  <c r="V78" i="7"/>
  <c r="X78" i="7"/>
  <c r="Z78" i="7"/>
  <c r="S525" i="7"/>
  <c r="Y525" i="7" s="1"/>
  <c r="N16" i="27" s="1"/>
  <c r="AG543" i="7"/>
  <c r="S526" i="7" s="1"/>
  <c r="Q578" i="7"/>
  <c r="O16" i="9" s="1"/>
  <c r="AE597" i="7"/>
  <c r="Q579" i="7" s="1"/>
  <c r="O17" i="9" s="1"/>
  <c r="P248" i="7"/>
  <c r="Z248" i="7" s="1"/>
  <c r="X193" i="7"/>
  <c r="S418" i="7"/>
  <c r="Y418" i="7" s="1"/>
  <c r="L16" i="27" s="1"/>
  <c r="P578" i="7"/>
  <c r="V578" i="7" s="1"/>
  <c r="AN596" i="7"/>
  <c r="Q248" i="7"/>
  <c r="I15" i="9" s="1"/>
  <c r="AM267" i="7"/>
  <c r="S249" i="7"/>
  <c r="W249" i="7" s="1"/>
  <c r="I16" i="25" s="1"/>
  <c r="AM380" i="7"/>
  <c r="S362" i="7"/>
  <c r="N16" i="24"/>
  <c r="L16" i="24"/>
  <c r="AA418" i="7"/>
  <c r="L16" i="28" s="1"/>
  <c r="I16" i="9"/>
  <c r="AD428" i="7"/>
  <c r="P417" i="7" s="1"/>
  <c r="AJ596" i="7"/>
  <c r="AO542" i="7"/>
  <c r="AM542" i="7"/>
  <c r="AK542" i="7"/>
  <c r="AG428" i="7"/>
  <c r="AG435" i="7" s="1"/>
  <c r="S419" i="7" s="1"/>
  <c r="AM434" i="7"/>
  <c r="AO434" i="7"/>
  <c r="AK434" i="7"/>
  <c r="AD434" i="7"/>
  <c r="AN433" i="7"/>
  <c r="AE428" i="7"/>
  <c r="AG381" i="7"/>
  <c r="S363" i="7" s="1"/>
  <c r="AD267" i="7"/>
  <c r="AN267" i="7" s="1"/>
  <c r="AG260" i="7"/>
  <c r="AO260" i="7" s="1"/>
  <c r="AK267" i="7"/>
  <c r="AO267" i="7"/>
  <c r="AE268" i="7"/>
  <c r="Q250" i="7" s="1"/>
  <c r="AN260" i="7"/>
  <c r="AJ260" i="7"/>
  <c r="AG95" i="7"/>
  <c r="AD268" i="7" l="1"/>
  <c r="P250" i="7" s="1"/>
  <c r="Z578" i="7"/>
  <c r="W418" i="7"/>
  <c r="L16" i="25" s="1"/>
  <c r="V248" i="7"/>
  <c r="V250" i="7"/>
  <c r="Z250" i="7"/>
  <c r="I17" i="9"/>
  <c r="N17" i="24"/>
  <c r="Y526" i="7"/>
  <c r="N17" i="27" s="1"/>
  <c r="AA525" i="7"/>
  <c r="N16" i="28" s="1"/>
  <c r="AA249" i="7"/>
  <c r="I16" i="28" s="1"/>
  <c r="W525" i="7"/>
  <c r="N16" i="25" s="1"/>
  <c r="L17" i="24"/>
  <c r="Y419" i="7"/>
  <c r="L17" i="27" s="1"/>
  <c r="Y363" i="7"/>
  <c r="K17" i="27" s="1"/>
  <c r="K17" i="24"/>
  <c r="P418" i="7"/>
  <c r="Z418" i="7" s="1"/>
  <c r="AD435" i="7"/>
  <c r="P419" i="7" s="1"/>
  <c r="AO428" i="7"/>
  <c r="AM381" i="7"/>
  <c r="AN428" i="7"/>
  <c r="AJ428" i="7"/>
  <c r="AM260" i="7"/>
  <c r="S248" i="7"/>
  <c r="K16" i="24"/>
  <c r="Y362" i="7"/>
  <c r="K16" i="27" s="1"/>
  <c r="AO95" i="7"/>
  <c r="S77" i="7"/>
  <c r="AE435" i="7"/>
  <c r="Q419" i="7" s="1"/>
  <c r="Q417" i="7"/>
  <c r="L15" i="9" s="1"/>
  <c r="V418" i="7"/>
  <c r="V417" i="7"/>
  <c r="Z417" i="7"/>
  <c r="Y249" i="7"/>
  <c r="I16" i="27" s="1"/>
  <c r="I16" i="24"/>
  <c r="S524" i="7"/>
  <c r="Y524" i="7" s="1"/>
  <c r="N15" i="27" s="1"/>
  <c r="AM428" i="7"/>
  <c r="S417" i="7"/>
  <c r="AJ267" i="7"/>
  <c r="P249" i="7"/>
  <c r="AK260" i="7"/>
  <c r="AG268" i="7"/>
  <c r="AJ268" i="7"/>
  <c r="AM435" i="7"/>
  <c r="AJ434" i="7"/>
  <c r="AN434" i="7"/>
  <c r="AK428" i="7"/>
  <c r="AM95" i="7"/>
  <c r="AK95" i="7"/>
  <c r="AM268" i="7" l="1"/>
  <c r="S250" i="7"/>
  <c r="Z419" i="7"/>
  <c r="V419" i="7"/>
  <c r="L17" i="9"/>
  <c r="AA419" i="7"/>
  <c r="L17" i="28" s="1"/>
  <c r="W419" i="7"/>
  <c r="L17" i="25" s="1"/>
  <c r="AO435" i="7"/>
  <c r="AO268" i="7"/>
  <c r="AM543" i="7"/>
  <c r="Y248" i="7"/>
  <c r="AA248" i="7"/>
  <c r="W248" i="7"/>
  <c r="I15" i="25" s="1"/>
  <c r="Y77" i="7"/>
  <c r="F16" i="27" s="1"/>
  <c r="F16" i="24"/>
  <c r="AA77" i="7"/>
  <c r="F16" i="28" s="1"/>
  <c r="W77" i="7"/>
  <c r="F16" i="25" s="1"/>
  <c r="AM536" i="7"/>
  <c r="Y417" i="7"/>
  <c r="W417" i="7"/>
  <c r="L15" i="25" s="1"/>
  <c r="AA417" i="7"/>
  <c r="Z249" i="7"/>
  <c r="V249" i="7"/>
  <c r="AK268" i="7"/>
  <c r="AN268" i="7"/>
  <c r="AK435" i="7"/>
  <c r="AN435" i="7"/>
  <c r="AJ435" i="7"/>
  <c r="I17" i="24" l="1"/>
  <c r="Y250" i="7"/>
  <c r="I17" i="27" s="1"/>
  <c r="AA250" i="7"/>
  <c r="I17" i="28" s="1"/>
  <c r="W250" i="7"/>
  <c r="I17" i="25" s="1"/>
  <c r="O25" i="24"/>
  <c r="O33" i="24"/>
  <c r="O30" i="24"/>
  <c r="O13" i="24"/>
  <c r="O20" i="24"/>
  <c r="O24" i="24"/>
  <c r="O26" i="24"/>
  <c r="O28" i="24"/>
  <c r="O29" i="24"/>
  <c r="O34" i="24"/>
  <c r="O35" i="24"/>
  <c r="O36" i="24"/>
  <c r="O37" i="24"/>
  <c r="O38" i="24"/>
  <c r="O40" i="24"/>
  <c r="N11" i="24"/>
  <c r="N13" i="24"/>
  <c r="N40" i="24"/>
  <c r="M13" i="24"/>
  <c r="M24" i="24"/>
  <c r="M26" i="24"/>
  <c r="M28" i="24"/>
  <c r="M29" i="24"/>
  <c r="M34" i="24"/>
  <c r="M35" i="24"/>
  <c r="M36" i="24"/>
  <c r="M37" i="24"/>
  <c r="M38" i="24"/>
  <c r="L13" i="24"/>
  <c r="L20" i="24"/>
  <c r="L23" i="24"/>
  <c r="L24" i="24"/>
  <c r="L26" i="24"/>
  <c r="L27" i="24"/>
  <c r="L28" i="24"/>
  <c r="L29" i="24"/>
  <c r="L34" i="24"/>
  <c r="L36" i="24"/>
  <c r="L37" i="24"/>
  <c r="L38" i="24"/>
  <c r="L40" i="24"/>
  <c r="K13" i="24"/>
  <c r="K24" i="24"/>
  <c r="K26" i="24"/>
  <c r="K27" i="24"/>
  <c r="K28" i="24"/>
  <c r="K29" i="24"/>
  <c r="K32" i="24"/>
  <c r="K34" i="24"/>
  <c r="K35" i="24"/>
  <c r="K36" i="24"/>
  <c r="K37" i="24"/>
  <c r="K38" i="24"/>
  <c r="K40" i="24"/>
  <c r="I20" i="24"/>
  <c r="I24" i="24"/>
  <c r="I26" i="24"/>
  <c r="I34" i="24"/>
  <c r="I35" i="24"/>
  <c r="I37" i="24"/>
  <c r="I38" i="24"/>
  <c r="I40" i="24"/>
  <c r="H13" i="24"/>
  <c r="H23" i="24"/>
  <c r="H24" i="24"/>
  <c r="H26" i="24"/>
  <c r="H27" i="24"/>
  <c r="H28" i="24"/>
  <c r="H33" i="24"/>
  <c r="H34" i="24"/>
  <c r="H35" i="24"/>
  <c r="H36" i="24"/>
  <c r="H37" i="24"/>
  <c r="H38" i="24"/>
  <c r="H40" i="24"/>
  <c r="G13" i="24"/>
  <c r="G14" i="24"/>
  <c r="G20" i="24"/>
  <c r="G23" i="24"/>
  <c r="G24" i="24"/>
  <c r="G26" i="24"/>
  <c r="G27" i="24"/>
  <c r="G28" i="24"/>
  <c r="G29" i="24"/>
  <c r="G32" i="24"/>
  <c r="G34" i="24"/>
  <c r="G35" i="24"/>
  <c r="G36" i="24"/>
  <c r="G38" i="24"/>
  <c r="G40" i="24"/>
  <c r="F13" i="24"/>
  <c r="F20" i="24"/>
  <c r="F23" i="24"/>
  <c r="F25" i="24"/>
  <c r="F26" i="24"/>
  <c r="F27" i="24"/>
  <c r="F28" i="24"/>
  <c r="F34" i="24"/>
  <c r="F35" i="24"/>
  <c r="F36" i="24"/>
  <c r="F37" i="24"/>
  <c r="F38" i="24"/>
  <c r="F40" i="24"/>
  <c r="E13" i="24"/>
  <c r="E24" i="24"/>
  <c r="E26" i="24"/>
  <c r="E27" i="24"/>
  <c r="E29" i="24"/>
  <c r="E33" i="24"/>
  <c r="E34" i="24"/>
  <c r="E35" i="24"/>
  <c r="E36" i="24"/>
  <c r="E37" i="24"/>
  <c r="E38" i="24"/>
  <c r="E40" i="24"/>
  <c r="K30" i="24"/>
  <c r="K31" i="24"/>
  <c r="N14" i="24"/>
  <c r="O39" i="24"/>
  <c r="O31" i="24"/>
  <c r="AG596" i="7"/>
  <c r="S578" i="7" s="1"/>
  <c r="O14" i="24"/>
  <c r="O10" i="24"/>
  <c r="O9" i="24"/>
  <c r="L11" i="24"/>
  <c r="K11" i="24"/>
  <c r="I11" i="24"/>
  <c r="H11" i="24"/>
  <c r="G11" i="24"/>
  <c r="F11" i="24"/>
  <c r="E11" i="24"/>
  <c r="O11" i="24"/>
  <c r="O32" i="24"/>
  <c r="O27" i="24"/>
  <c r="O23" i="24"/>
  <c r="N10" i="24"/>
  <c r="N9" i="24"/>
  <c r="AG488" i="7"/>
  <c r="M9" i="24"/>
  <c r="M39" i="24"/>
  <c r="M11" i="24"/>
  <c r="M30" i="24"/>
  <c r="M25" i="24"/>
  <c r="M33" i="24"/>
  <c r="M14" i="24"/>
  <c r="M31" i="24"/>
  <c r="M32" i="24"/>
  <c r="M10" i="24"/>
  <c r="M23" i="24"/>
  <c r="M27" i="24"/>
  <c r="M40" i="24"/>
  <c r="M20" i="24"/>
  <c r="L10" i="24"/>
  <c r="L9" i="24"/>
  <c r="L39" i="24"/>
  <c r="L31" i="24"/>
  <c r="L33" i="24"/>
  <c r="L32" i="24"/>
  <c r="L30" i="24"/>
  <c r="L25" i="24"/>
  <c r="K20" i="24"/>
  <c r="K10" i="24"/>
  <c r="K9" i="24"/>
  <c r="K39" i="24"/>
  <c r="K33" i="24"/>
  <c r="K23" i="24"/>
  <c r="K25" i="24"/>
  <c r="K14" i="24"/>
  <c r="I27" i="24"/>
  <c r="H32" i="24"/>
  <c r="G31" i="24"/>
  <c r="AD496" i="7"/>
  <c r="AE496" i="7"/>
  <c r="AO496" i="7" s="1"/>
  <c r="AE210" i="7"/>
  <c r="AE154" i="7"/>
  <c r="Q136" i="7" s="1"/>
  <c r="AA107" i="7"/>
  <c r="Q11" i="24" l="1"/>
  <c r="Q38" i="24"/>
  <c r="Q35" i="24"/>
  <c r="Q34" i="24"/>
  <c r="Q26" i="24"/>
  <c r="Q40" i="24"/>
  <c r="Q27" i="24"/>
  <c r="S471" i="7"/>
  <c r="W471" i="7" s="1"/>
  <c r="M16" i="25" s="1"/>
  <c r="Q192" i="7"/>
  <c r="H16" i="9" s="1"/>
  <c r="AK210" i="7"/>
  <c r="M16" i="24"/>
  <c r="AA471" i="7"/>
  <c r="M16" i="28" s="1"/>
  <c r="G16" i="9"/>
  <c r="Y578" i="7"/>
  <c r="O16" i="27" s="1"/>
  <c r="O16" i="24"/>
  <c r="AA578" i="7"/>
  <c r="O16" i="28" s="1"/>
  <c r="W578" i="7"/>
  <c r="O16" i="25" s="1"/>
  <c r="AM596" i="7"/>
  <c r="AO596" i="7"/>
  <c r="AK596" i="7"/>
  <c r="AE536" i="7"/>
  <c r="AE543" i="7" s="1"/>
  <c r="Q526" i="7" s="1"/>
  <c r="AN525" i="7"/>
  <c r="AD536" i="7"/>
  <c r="P524" i="7" s="1"/>
  <c r="AM488" i="7"/>
  <c r="AK488" i="7"/>
  <c r="AO488" i="7"/>
  <c r="AG482" i="7"/>
  <c r="AG489" i="7" s="1"/>
  <c r="S472" i="7" s="1"/>
  <c r="AO210" i="7"/>
  <c r="AD154" i="7"/>
  <c r="P136" i="7" s="1"/>
  <c r="AN153" i="7"/>
  <c r="Y471" i="7" l="1"/>
  <c r="M16" i="27" s="1"/>
  <c r="AA192" i="7"/>
  <c r="H16" i="28" s="1"/>
  <c r="M17" i="24"/>
  <c r="Y472" i="7"/>
  <c r="M17" i="27" s="1"/>
  <c r="W472" i="7"/>
  <c r="M17" i="25" s="1"/>
  <c r="AA472" i="7"/>
  <c r="M17" i="28" s="1"/>
  <c r="W192" i="7"/>
  <c r="H16" i="25" s="1"/>
  <c r="N17" i="9"/>
  <c r="AA526" i="7"/>
  <c r="N17" i="28" s="1"/>
  <c r="W526" i="7"/>
  <c r="N17" i="25" s="1"/>
  <c r="S470" i="7"/>
  <c r="Y470" i="7" s="1"/>
  <c r="AO482" i="7"/>
  <c r="Q524" i="7"/>
  <c r="W524" i="7" s="1"/>
  <c r="N15" i="25" s="1"/>
  <c r="AO536" i="7"/>
  <c r="Y577" i="7"/>
  <c r="O15" i="27" s="1"/>
  <c r="AG597" i="7"/>
  <c r="S579" i="7" s="1"/>
  <c r="O17" i="24" s="1"/>
  <c r="AM589" i="7"/>
  <c r="Z524" i="7"/>
  <c r="V524" i="7"/>
  <c r="V136" i="7"/>
  <c r="Z136" i="7"/>
  <c r="AJ536" i="7"/>
  <c r="AN536" i="7"/>
  <c r="AD543" i="7"/>
  <c r="AO543" i="7"/>
  <c r="AK536" i="7"/>
  <c r="AM482" i="7"/>
  <c r="AK482" i="7"/>
  <c r="AO489" i="7"/>
  <c r="AJ154" i="7"/>
  <c r="AN154" i="7"/>
  <c r="AA470" i="7" l="1"/>
  <c r="W470" i="7"/>
  <c r="M15" i="25" s="1"/>
  <c r="N15" i="9"/>
  <c r="AA524" i="7"/>
  <c r="AN543" i="7"/>
  <c r="P526" i="7"/>
  <c r="AM597" i="7"/>
  <c r="AJ543" i="7"/>
  <c r="AK543" i="7"/>
  <c r="AK489" i="7"/>
  <c r="AM489" i="7"/>
  <c r="AE373" i="7"/>
  <c r="V526" i="7" l="1"/>
  <c r="Z526" i="7"/>
  <c r="AA579" i="7"/>
  <c r="O17" i="28" s="1"/>
  <c r="Y579" i="7"/>
  <c r="O17" i="27" s="1"/>
  <c r="W579" i="7"/>
  <c r="O17" i="25" s="1"/>
  <c r="Q361" i="7"/>
  <c r="AA361" i="7" s="1"/>
  <c r="AO373" i="7"/>
  <c r="K15" i="9"/>
  <c r="W361" i="7"/>
  <c r="K15" i="25" s="1"/>
  <c r="AK373" i="7"/>
  <c r="I10" i="24"/>
  <c r="I9" i="24"/>
  <c r="I33" i="24"/>
  <c r="I25" i="24"/>
  <c r="I36" i="24"/>
  <c r="Q36" i="24" s="1"/>
  <c r="I39" i="24"/>
  <c r="I30" i="24"/>
  <c r="I31" i="24"/>
  <c r="I32" i="24"/>
  <c r="I29" i="24"/>
  <c r="I28" i="24"/>
  <c r="I13" i="24"/>
  <c r="Q13" i="24" s="1"/>
  <c r="I23" i="24"/>
  <c r="I14" i="24"/>
  <c r="H14" i="24"/>
  <c r="E14" i="24"/>
  <c r="H20" i="24"/>
  <c r="H10" i="24"/>
  <c r="H9" i="24"/>
  <c r="H30" i="24"/>
  <c r="H39" i="24"/>
  <c r="AG203" i="7"/>
  <c r="S191" i="7" s="1"/>
  <c r="Y191" i="7" s="1"/>
  <c r="H31" i="24"/>
  <c r="H25" i="24"/>
  <c r="H29" i="24"/>
  <c r="G39" i="24"/>
  <c r="G30" i="24"/>
  <c r="G33" i="24"/>
  <c r="AG154" i="7"/>
  <c r="G25" i="24"/>
  <c r="G37" i="24"/>
  <c r="Q37" i="24" s="1"/>
  <c r="F10" i="24"/>
  <c r="F9" i="24"/>
  <c r="F39" i="24"/>
  <c r="F30" i="24"/>
  <c r="F14" i="24"/>
  <c r="F33" i="24"/>
  <c r="Q33" i="24" s="1"/>
  <c r="F31" i="24"/>
  <c r="F32" i="24"/>
  <c r="F29" i="24"/>
  <c r="F24" i="24"/>
  <c r="Q24" i="24" s="1"/>
  <c r="E31" i="24"/>
  <c r="E30" i="24"/>
  <c r="E32" i="24"/>
  <c r="E39" i="24"/>
  <c r="E25" i="24"/>
  <c r="AE380" i="7"/>
  <c r="Q362" i="7" s="1"/>
  <c r="AE275" i="7"/>
  <c r="AO275" i="7" s="1"/>
  <c r="AE147" i="7"/>
  <c r="Q39" i="24" l="1"/>
  <c r="Q30" i="24"/>
  <c r="Q32" i="24"/>
  <c r="Q29" i="24"/>
  <c r="Q14" i="24"/>
  <c r="Q25" i="24"/>
  <c r="Q31" i="24"/>
  <c r="E131" i="14"/>
  <c r="E131" i="29" s="1"/>
  <c r="E129" i="29"/>
  <c r="F131" i="14"/>
  <c r="F131" i="29" s="1"/>
  <c r="F129" i="29"/>
  <c r="Q577" i="7"/>
  <c r="W577" i="7" s="1"/>
  <c r="O15" i="25" s="1"/>
  <c r="AO589" i="7"/>
  <c r="AO154" i="7"/>
  <c r="S136" i="7"/>
  <c r="K16" i="9"/>
  <c r="AA362" i="7"/>
  <c r="K16" i="28" s="1"/>
  <c r="W362" i="7"/>
  <c r="K16" i="25" s="1"/>
  <c r="AE155" i="7"/>
  <c r="Q137" i="7" s="1"/>
  <c r="Q135" i="7"/>
  <c r="AK589" i="7"/>
  <c r="AO380" i="7"/>
  <c r="AK380" i="7"/>
  <c r="AE381" i="7"/>
  <c r="AM203" i="7"/>
  <c r="AG211" i="7"/>
  <c r="AM154" i="7"/>
  <c r="AK154" i="7"/>
  <c r="AG147" i="7"/>
  <c r="AG88" i="7"/>
  <c r="AM34" i="7"/>
  <c r="AG37" i="7"/>
  <c r="S19" i="7" s="1"/>
  <c r="AK34" i="7"/>
  <c r="H131" i="14"/>
  <c r="H131" i="29" s="1"/>
  <c r="Q16" i="9" l="1"/>
  <c r="G17" i="9"/>
  <c r="AM211" i="7"/>
  <c r="S193" i="7"/>
  <c r="AO381" i="7"/>
  <c r="Q363" i="7"/>
  <c r="AO147" i="7"/>
  <c r="AG155" i="7"/>
  <c r="S137" i="7" s="1"/>
  <c r="AO88" i="7"/>
  <c r="AG96" i="7"/>
  <c r="S78" i="7" s="1"/>
  <c r="AA577" i="7"/>
  <c r="O15" i="9"/>
  <c r="H242" i="14"/>
  <c r="H239" i="29" s="1"/>
  <c r="H237" i="29"/>
  <c r="S18" i="7"/>
  <c r="AA18" i="7" s="1"/>
  <c r="AO30" i="7"/>
  <c r="AK147" i="7"/>
  <c r="S135" i="7"/>
  <c r="Y135" i="7" s="1"/>
  <c r="E16" i="24"/>
  <c r="Y19" i="7"/>
  <c r="E16" i="27" s="1"/>
  <c r="W19" i="7"/>
  <c r="E16" i="25" s="1"/>
  <c r="Q16" i="25" s="1"/>
  <c r="AA19" i="7"/>
  <c r="E16" i="28" s="1"/>
  <c r="Q16" i="28" s="1"/>
  <c r="G16" i="24"/>
  <c r="Y136" i="7"/>
  <c r="G16" i="27" s="1"/>
  <c r="AA136" i="7"/>
  <c r="G16" i="28" s="1"/>
  <c r="W136" i="7"/>
  <c r="G16" i="25" s="1"/>
  <c r="G15" i="9"/>
  <c r="S76" i="7"/>
  <c r="AO597" i="7"/>
  <c r="AK597" i="7"/>
  <c r="AK381" i="7"/>
  <c r="AM147" i="7"/>
  <c r="AK88" i="7"/>
  <c r="AM88" i="7"/>
  <c r="AM37" i="7"/>
  <c r="AK37" i="7"/>
  <c r="AO37" i="7"/>
  <c r="AM30" i="7"/>
  <c r="AG38" i="7"/>
  <c r="S20" i="7" s="1"/>
  <c r="E17" i="24" s="1"/>
  <c r="AK30" i="7"/>
  <c r="AK45" i="7"/>
  <c r="Q16" i="27" l="1"/>
  <c r="Q16" i="24"/>
  <c r="AO155" i="7"/>
  <c r="G17" i="24"/>
  <c r="Y137" i="7"/>
  <c r="G17" i="27" s="1"/>
  <c r="K17" i="9"/>
  <c r="W363" i="7"/>
  <c r="K17" i="25" s="1"/>
  <c r="AA363" i="7"/>
  <c r="K17" i="28" s="1"/>
  <c r="W137" i="7"/>
  <c r="G17" i="25" s="1"/>
  <c r="F17" i="24"/>
  <c r="Q17" i="24" s="1"/>
  <c r="Y78" i="7"/>
  <c r="F17" i="27" s="1"/>
  <c r="AA78" i="7"/>
  <c r="F17" i="28" s="1"/>
  <c r="W78" i="7"/>
  <c r="F17" i="25" s="1"/>
  <c r="AA137" i="7"/>
  <c r="G17" i="28" s="1"/>
  <c r="Y193" i="7"/>
  <c r="H17" i="27" s="1"/>
  <c r="H17" i="24"/>
  <c r="AO96" i="7"/>
  <c r="Y20" i="7"/>
  <c r="E17" i="27" s="1"/>
  <c r="AA20" i="7"/>
  <c r="E17" i="28" s="1"/>
  <c r="W20" i="7"/>
  <c r="E17" i="25" s="1"/>
  <c r="AO99" i="7"/>
  <c r="AA135" i="7"/>
  <c r="W135" i="7"/>
  <c r="G15" i="25" s="1"/>
  <c r="AA76" i="7"/>
  <c r="Y76" i="7"/>
  <c r="W76" i="7"/>
  <c r="F15" i="25" s="1"/>
  <c r="F15" i="24"/>
  <c r="AM155" i="7"/>
  <c r="AK155" i="7"/>
  <c r="AM96" i="7"/>
  <c r="AK96" i="7"/>
  <c r="AM38" i="7"/>
  <c r="AO38" i="7"/>
  <c r="AK38" i="7"/>
  <c r="AD210" i="7"/>
  <c r="P192" i="7" s="1"/>
  <c r="AE203" i="7"/>
  <c r="Q102" i="7"/>
  <c r="Q17" i="27" l="1"/>
  <c r="Q191" i="7"/>
  <c r="AO203" i="7"/>
  <c r="H15" i="9"/>
  <c r="W191" i="7"/>
  <c r="H15" i="25" s="1"/>
  <c r="AA191" i="7"/>
  <c r="V192" i="7"/>
  <c r="Z192" i="7"/>
  <c r="AN210" i="7"/>
  <c r="AJ210" i="7"/>
  <c r="AN197" i="7"/>
  <c r="AD203" i="7"/>
  <c r="P191" i="7" s="1"/>
  <c r="AE211" i="7"/>
  <c r="AK203" i="7"/>
  <c r="AO211" i="7" l="1"/>
  <c r="Q193" i="7"/>
  <c r="Z191" i="7"/>
  <c r="V191" i="7"/>
  <c r="AK211" i="7"/>
  <c r="AD211" i="7"/>
  <c r="P193" i="7" s="1"/>
  <c r="AJ203" i="7"/>
  <c r="AN203" i="7"/>
  <c r="G9" i="24"/>
  <c r="G10" i="24"/>
  <c r="Z193" i="7" l="1"/>
  <c r="V193" i="7"/>
  <c r="AA193" i="7"/>
  <c r="H17" i="28" s="1"/>
  <c r="Q17" i="28" s="1"/>
  <c r="H17" i="9"/>
  <c r="Q17" i="9" s="1"/>
  <c r="W193" i="7"/>
  <c r="H17" i="25" s="1"/>
  <c r="Q17" i="25" s="1"/>
  <c r="AN211" i="7"/>
  <c r="AJ211" i="7"/>
  <c r="E20" i="24"/>
  <c r="Q20" i="24" s="1"/>
  <c r="E10" i="24"/>
  <c r="Q10" i="24" s="1"/>
  <c r="E9" i="24"/>
  <c r="Q9" i="24" s="1"/>
  <c r="AA49" i="7"/>
  <c r="E28" i="24"/>
  <c r="Q28" i="24" s="1"/>
  <c r="E23" i="24"/>
  <c r="Q23" i="24" s="1"/>
  <c r="AD589" i="7" l="1"/>
  <c r="P577" i="7" s="1"/>
  <c r="AD380" i="7"/>
  <c r="P362" i="7" s="1"/>
  <c r="AD275" i="7"/>
  <c r="Z12" i="7"/>
  <c r="E630" i="14"/>
  <c r="E633" i="29" s="1"/>
  <c r="V362" i="7" l="1"/>
  <c r="Z362" i="7"/>
  <c r="Z577" i="7"/>
  <c r="V577" i="7"/>
  <c r="AJ589" i="7"/>
  <c r="AD597" i="7"/>
  <c r="P579" i="7" s="1"/>
  <c r="AN589" i="7"/>
  <c r="AD373" i="7"/>
  <c r="AN360" i="7"/>
  <c r="AN380" i="7"/>
  <c r="AJ380" i="7"/>
  <c r="AD147" i="7"/>
  <c r="AD155" i="7" s="1"/>
  <c r="P137" i="7" s="1"/>
  <c r="AN134" i="7"/>
  <c r="H407" i="29"/>
  <c r="V137" i="7" l="1"/>
  <c r="Z137" i="7"/>
  <c r="P361" i="7"/>
  <c r="Z361" i="7" s="1"/>
  <c r="AD381" i="7"/>
  <c r="P363" i="7" s="1"/>
  <c r="Z579" i="7"/>
  <c r="V579" i="7"/>
  <c r="V361" i="7"/>
  <c r="AJ155" i="7"/>
  <c r="P135" i="7"/>
  <c r="AJ597" i="7"/>
  <c r="AN597" i="7"/>
  <c r="AJ373" i="7"/>
  <c r="AN373" i="7"/>
  <c r="AJ147" i="7"/>
  <c r="AN147" i="7"/>
  <c r="V363" i="7" l="1"/>
  <c r="Z363" i="7"/>
  <c r="AN155" i="7"/>
  <c r="V135" i="7"/>
  <c r="Z135" i="7"/>
  <c r="AN381" i="7"/>
  <c r="AJ381" i="7"/>
  <c r="F630" i="14"/>
  <c r="F633" i="29" s="1"/>
  <c r="G630" i="14"/>
  <c r="G633" i="29" s="1"/>
  <c r="AL218" i="7"/>
  <c r="AJ218" i="7"/>
  <c r="E412" i="14" l="1"/>
  <c r="E412" i="29" s="1"/>
  <c r="E410" i="29"/>
  <c r="E765" i="29" s="1"/>
  <c r="E766" i="29" s="1"/>
  <c r="H412" i="14"/>
  <c r="H412" i="29" s="1"/>
  <c r="H410" i="29"/>
  <c r="H765" i="29" s="1"/>
  <c r="F412" i="29"/>
  <c r="F410" i="29"/>
  <c r="F765" i="29" s="1"/>
  <c r="E761" i="14"/>
  <c r="H187" i="14"/>
  <c r="H185" i="29" s="1"/>
  <c r="H630" i="14"/>
  <c r="H633" i="29" s="1"/>
  <c r="H444" i="29" l="1"/>
  <c r="H766" i="29"/>
  <c r="E444" i="29"/>
  <c r="E436" i="29"/>
  <c r="F444" i="29"/>
  <c r="F766" i="29"/>
  <c r="E446" i="29" l="1"/>
  <c r="F446" i="29"/>
  <c r="E438" i="29"/>
  <c r="H446" i="29"/>
  <c r="H74" i="29"/>
  <c r="H740" i="29" l="1"/>
  <c r="H741" i="29" s="1"/>
  <c r="H799" i="29"/>
  <c r="H800" i="29" s="1"/>
  <c r="H75" i="14"/>
  <c r="H76" i="29" s="1"/>
  <c r="AA12" i="7"/>
  <c r="Q387" i="7" l="1"/>
  <c r="G187" i="14"/>
  <c r="G185" i="29" s="1"/>
  <c r="H149" i="29" l="1"/>
  <c r="F92" i="14"/>
  <c r="G92" i="14"/>
  <c r="F744" i="14" l="1"/>
  <c r="E94" i="14"/>
  <c r="E95" i="29" s="1"/>
  <c r="E93" i="29"/>
  <c r="G94" i="14"/>
  <c r="G95" i="29" s="1"/>
  <c r="G93" i="29"/>
  <c r="F94" i="14"/>
  <c r="F95" i="29" s="1"/>
  <c r="F93" i="29"/>
  <c r="H151" i="14"/>
  <c r="H151" i="29" s="1"/>
  <c r="U603" i="7" l="1"/>
  <c r="O41" i="26" s="1"/>
  <c r="T603" i="7"/>
  <c r="S603" i="7"/>
  <c r="O41" i="24" s="1"/>
  <c r="P603" i="7"/>
  <c r="Y607" i="7"/>
  <c r="X607" i="7"/>
  <c r="W607" i="7"/>
  <c r="V607" i="7"/>
  <c r="P550" i="7"/>
  <c r="Y555" i="7"/>
  <c r="X555" i="7"/>
  <c r="W555" i="7"/>
  <c r="V555" i="7"/>
  <c r="Y554" i="7"/>
  <c r="X554" i="7"/>
  <c r="W554" i="7"/>
  <c r="V554" i="7"/>
  <c r="Y553" i="7"/>
  <c r="X553" i="7"/>
  <c r="W553" i="7"/>
  <c r="V553" i="7"/>
  <c r="Y552" i="7"/>
  <c r="X552" i="7"/>
  <c r="W552" i="7"/>
  <c r="V552" i="7"/>
  <c r="Y551" i="7"/>
  <c r="X551" i="7"/>
  <c r="V551" i="7"/>
  <c r="Q550" i="7"/>
  <c r="U550" i="7"/>
  <c r="N41" i="26" s="1"/>
  <c r="T550" i="7"/>
  <c r="S550" i="7"/>
  <c r="N41" i="24" s="1"/>
  <c r="U496" i="7"/>
  <c r="M41" i="26" s="1"/>
  <c r="T496" i="7"/>
  <c r="M41" i="24"/>
  <c r="P496" i="7"/>
  <c r="Y500" i="7"/>
  <c r="X500" i="7"/>
  <c r="W500" i="7"/>
  <c r="V500" i="7"/>
  <c r="U443" i="7"/>
  <c r="L41" i="26" s="1"/>
  <c r="T443" i="7"/>
  <c r="S443" i="7"/>
  <c r="L41" i="24" s="1"/>
  <c r="P443" i="7"/>
  <c r="Y447" i="7"/>
  <c r="X447" i="7"/>
  <c r="W447" i="7"/>
  <c r="V447" i="7"/>
  <c r="P217" i="7"/>
  <c r="P387" i="7"/>
  <c r="Y392" i="7"/>
  <c r="X392" i="7"/>
  <c r="V392" i="7"/>
  <c r="W392" i="7"/>
  <c r="Y391" i="7"/>
  <c r="X391" i="7"/>
  <c r="V391" i="7"/>
  <c r="Y390" i="7"/>
  <c r="X390" i="7"/>
  <c r="W390" i="7"/>
  <c r="V390" i="7"/>
  <c r="Y389" i="7"/>
  <c r="X389" i="7"/>
  <c r="W389" i="7"/>
  <c r="V389" i="7"/>
  <c r="Y388" i="7"/>
  <c r="X388" i="7"/>
  <c r="W388" i="7"/>
  <c r="V388" i="7"/>
  <c r="U387" i="7"/>
  <c r="K41" i="26" s="1"/>
  <c r="T387" i="7"/>
  <c r="K41" i="24"/>
  <c r="U274" i="7"/>
  <c r="I41" i="26" s="1"/>
  <c r="T274" i="7"/>
  <c r="I41" i="24"/>
  <c r="P274" i="7"/>
  <c r="Y278" i="7"/>
  <c r="X278" i="7"/>
  <c r="V278" i="7"/>
  <c r="W278" i="7"/>
  <c r="W275" i="7"/>
  <c r="V275" i="7"/>
  <c r="X275" i="7"/>
  <c r="Y275" i="7"/>
  <c r="W276" i="7"/>
  <c r="V276" i="7"/>
  <c r="X276" i="7"/>
  <c r="Y276" i="7"/>
  <c r="V277" i="7"/>
  <c r="W277" i="7"/>
  <c r="X277" i="7"/>
  <c r="Y277" i="7"/>
  <c r="W279" i="7"/>
  <c r="V279" i="7"/>
  <c r="X279" i="7"/>
  <c r="Y279" i="7"/>
  <c r="W444" i="7"/>
  <c r="V444" i="7"/>
  <c r="X444" i="7"/>
  <c r="Y444" i="7"/>
  <c r="V445" i="7"/>
  <c r="W445" i="7"/>
  <c r="X445" i="7"/>
  <c r="Y445" i="7"/>
  <c r="V446" i="7"/>
  <c r="W446" i="7"/>
  <c r="X446" i="7"/>
  <c r="Y446" i="7"/>
  <c r="W448" i="7"/>
  <c r="V448" i="7"/>
  <c r="X448" i="7"/>
  <c r="Y448" i="7"/>
  <c r="W497" i="7"/>
  <c r="V497" i="7"/>
  <c r="X497" i="7"/>
  <c r="Y497" i="7"/>
  <c r="V498" i="7"/>
  <c r="W498" i="7"/>
  <c r="X498" i="7"/>
  <c r="Y498" i="7"/>
  <c r="W499" i="7"/>
  <c r="V499" i="7"/>
  <c r="X499" i="7"/>
  <c r="Y499" i="7"/>
  <c r="W501" i="7"/>
  <c r="V501" i="7"/>
  <c r="X501" i="7"/>
  <c r="Y501" i="7"/>
  <c r="W604" i="7"/>
  <c r="V604" i="7"/>
  <c r="X604" i="7"/>
  <c r="Y604" i="7"/>
  <c r="W605" i="7"/>
  <c r="V605" i="7"/>
  <c r="X605" i="7"/>
  <c r="Y605" i="7"/>
  <c r="V606" i="7"/>
  <c r="W606" i="7"/>
  <c r="X606" i="7"/>
  <c r="Y606" i="7"/>
  <c r="V608" i="7"/>
  <c r="W608" i="7"/>
  <c r="X608" i="7"/>
  <c r="Y608" i="7"/>
  <c r="U161" i="7"/>
  <c r="G41" i="26" s="1"/>
  <c r="T161" i="7"/>
  <c r="G41" i="24"/>
  <c r="R161" i="7"/>
  <c r="F41" i="26"/>
  <c r="T102" i="7"/>
  <c r="S102" i="7"/>
  <c r="F41" i="24" s="1"/>
  <c r="R102" i="7"/>
  <c r="U44" i="7"/>
  <c r="E41" i="26" s="1"/>
  <c r="T44" i="7"/>
  <c r="S44" i="7"/>
  <c r="E41" i="24" s="1"/>
  <c r="R44" i="7"/>
  <c r="P44" i="7"/>
  <c r="Y48" i="7"/>
  <c r="X48" i="7"/>
  <c r="V48" i="7"/>
  <c r="W48" i="7"/>
  <c r="Y106" i="7"/>
  <c r="X106" i="7"/>
  <c r="V106" i="7"/>
  <c r="W106" i="7"/>
  <c r="Y165" i="7"/>
  <c r="X165" i="7"/>
  <c r="V165" i="7"/>
  <c r="W165" i="7"/>
  <c r="Y221" i="7"/>
  <c r="X221" i="7"/>
  <c r="V221" i="7"/>
  <c r="U217" i="7"/>
  <c r="H41" i="26" s="1"/>
  <c r="T217" i="7"/>
  <c r="S217" i="7"/>
  <c r="H41" i="24" s="1"/>
  <c r="R217" i="7"/>
  <c r="W221" i="7"/>
  <c r="Q41" i="24" l="1"/>
  <c r="Q41" i="26"/>
  <c r="Y603" i="7"/>
  <c r="O41" i="27" s="1"/>
  <c r="V274" i="7"/>
  <c r="Y496" i="7"/>
  <c r="M41" i="27" s="1"/>
  <c r="W550" i="7"/>
  <c r="N41" i="25" s="1"/>
  <c r="X550" i="7"/>
  <c r="W387" i="7"/>
  <c r="K41" i="25" s="1"/>
  <c r="Q217" i="7"/>
  <c r="V217" i="7"/>
  <c r="Y550" i="7"/>
  <c r="N41" i="27" s="1"/>
  <c r="Q603" i="7"/>
  <c r="W603" i="7" s="1"/>
  <c r="O41" i="25" s="1"/>
  <c r="Q496" i="7"/>
  <c r="W496" i="7" s="1"/>
  <c r="M41" i="25" s="1"/>
  <c r="V496" i="7"/>
  <c r="X387" i="7"/>
  <c r="Q274" i="7"/>
  <c r="Q443" i="7"/>
  <c r="W443" i="7" s="1"/>
  <c r="L41" i="25" s="1"/>
  <c r="V603" i="7"/>
  <c r="V443" i="7"/>
  <c r="Q44" i="7"/>
  <c r="X603" i="7"/>
  <c r="V387" i="7"/>
  <c r="Y387" i="7"/>
  <c r="K41" i="27" s="1"/>
  <c r="V550" i="7"/>
  <c r="W551" i="7"/>
  <c r="X496" i="7"/>
  <c r="Y443" i="7"/>
  <c r="L41" i="27" s="1"/>
  <c r="X443" i="7"/>
  <c r="W391" i="7"/>
  <c r="Y274" i="7"/>
  <c r="I41" i="27" s="1"/>
  <c r="X274" i="7"/>
  <c r="W274" i="7" l="1"/>
  <c r="I41" i="25" s="1"/>
  <c r="AA274" i="7"/>
  <c r="O11" i="9"/>
  <c r="O13" i="9"/>
  <c r="O20" i="9"/>
  <c r="O23" i="9"/>
  <c r="O24" i="9"/>
  <c r="O25" i="9"/>
  <c r="O26" i="9"/>
  <c r="O27" i="9"/>
  <c r="O28" i="9"/>
  <c r="O29" i="9"/>
  <c r="O32" i="9"/>
  <c r="O34" i="9"/>
  <c r="O36" i="9"/>
  <c r="O37" i="9"/>
  <c r="O38" i="9"/>
  <c r="O40" i="9"/>
  <c r="O10" i="9"/>
  <c r="O9" i="9"/>
  <c r="O33" i="9"/>
  <c r="O35" i="9"/>
  <c r="O39" i="9"/>
  <c r="O31" i="9"/>
  <c r="O30" i="9"/>
  <c r="O14" i="9"/>
  <c r="N11" i="9"/>
  <c r="N13" i="9"/>
  <c r="N14" i="9"/>
  <c r="N20" i="9"/>
  <c r="N23" i="9"/>
  <c r="N24" i="9"/>
  <c r="N26" i="9"/>
  <c r="N27" i="9"/>
  <c r="N29" i="9"/>
  <c r="N31" i="9"/>
  <c r="N32" i="9"/>
  <c r="N34" i="9"/>
  <c r="N35" i="9"/>
  <c r="N37" i="9"/>
  <c r="N38" i="9"/>
  <c r="N40" i="9"/>
  <c r="N10" i="9"/>
  <c r="N9" i="9"/>
  <c r="N33" i="9"/>
  <c r="N25" i="9"/>
  <c r="N36" i="9"/>
  <c r="N30" i="9"/>
  <c r="N28" i="9"/>
  <c r="N39" i="9"/>
  <c r="M13" i="9"/>
  <c r="M24" i="9"/>
  <c r="M26" i="9"/>
  <c r="M27" i="9"/>
  <c r="M28" i="9"/>
  <c r="M34" i="9"/>
  <c r="M35" i="9"/>
  <c r="M36" i="9"/>
  <c r="M37" i="9"/>
  <c r="M38" i="9"/>
  <c r="M40" i="9"/>
  <c r="M20" i="9"/>
  <c r="M10" i="9"/>
  <c r="M9" i="9"/>
  <c r="M33" i="9"/>
  <c r="M11" i="9"/>
  <c r="M31" i="9"/>
  <c r="M39" i="9"/>
  <c r="M30" i="9"/>
  <c r="M25" i="9"/>
  <c r="M14" i="9"/>
  <c r="M29" i="9"/>
  <c r="M32" i="9"/>
  <c r="M23" i="9"/>
  <c r="L14" i="9"/>
  <c r="L20" i="9"/>
  <c r="L23" i="9"/>
  <c r="L26" i="9"/>
  <c r="L27" i="9"/>
  <c r="L28" i="9"/>
  <c r="L34" i="9"/>
  <c r="L35" i="9"/>
  <c r="L36" i="9"/>
  <c r="L37" i="9"/>
  <c r="L38" i="9"/>
  <c r="L40" i="9"/>
  <c r="L10" i="9"/>
  <c r="L9" i="9"/>
  <c r="L33" i="9"/>
  <c r="L30" i="9"/>
  <c r="L13" i="9"/>
  <c r="L39" i="9"/>
  <c r="L11" i="9"/>
  <c r="L29" i="9"/>
  <c r="L32" i="9"/>
  <c r="L25" i="9"/>
  <c r="L31" i="9"/>
  <c r="L24" i="9"/>
  <c r="AI456" i="7"/>
  <c r="U457" i="7"/>
  <c r="U511" i="7"/>
  <c r="AI510" i="7" s="1"/>
  <c r="AI402" i="7"/>
  <c r="K11" i="9"/>
  <c r="K13" i="9"/>
  <c r="K14" i="9"/>
  <c r="K20" i="9"/>
  <c r="K23" i="9"/>
  <c r="K24" i="9"/>
  <c r="K26" i="9"/>
  <c r="K27" i="9"/>
  <c r="K29" i="9"/>
  <c r="K31" i="9"/>
  <c r="K34" i="9"/>
  <c r="K35" i="9"/>
  <c r="K36" i="9"/>
  <c r="K38" i="9"/>
  <c r="K40" i="9"/>
  <c r="K10" i="9"/>
  <c r="K9" i="9"/>
  <c r="K33" i="9"/>
  <c r="K37" i="9"/>
  <c r="K25" i="9"/>
  <c r="K30" i="9"/>
  <c r="K39" i="9"/>
  <c r="K32" i="9"/>
  <c r="K28" i="9"/>
  <c r="AI346" i="7"/>
  <c r="AC346" i="7"/>
  <c r="O348" i="7"/>
  <c r="I13" i="9"/>
  <c r="I23" i="9"/>
  <c r="I24" i="9"/>
  <c r="I26" i="9"/>
  <c r="I27" i="9"/>
  <c r="I28" i="9"/>
  <c r="I34" i="9"/>
  <c r="I35" i="9"/>
  <c r="I36" i="9"/>
  <c r="I37" i="9"/>
  <c r="I38" i="9"/>
  <c r="I10" i="9"/>
  <c r="I9" i="9"/>
  <c r="I31" i="9"/>
  <c r="I33" i="9"/>
  <c r="I40" i="9"/>
  <c r="I20" i="9"/>
  <c r="I11" i="9"/>
  <c r="I39" i="9"/>
  <c r="I32" i="9"/>
  <c r="I25" i="9"/>
  <c r="I29" i="9"/>
  <c r="I30" i="9"/>
  <c r="I14" i="9"/>
  <c r="AC233" i="7"/>
  <c r="O235" i="7"/>
  <c r="H13" i="9"/>
  <c r="H14" i="9"/>
  <c r="H20" i="9"/>
  <c r="H23" i="9"/>
  <c r="H24" i="9"/>
  <c r="H26" i="9"/>
  <c r="H28" i="9"/>
  <c r="H31" i="9"/>
  <c r="H34" i="9"/>
  <c r="H36" i="9"/>
  <c r="H37" i="9"/>
  <c r="H38" i="9"/>
  <c r="H39" i="9"/>
  <c r="H40" i="9"/>
  <c r="H9" i="9"/>
  <c r="H10" i="9"/>
  <c r="H30" i="9"/>
  <c r="H33" i="9"/>
  <c r="H35" i="9"/>
  <c r="H25" i="9"/>
  <c r="H29" i="9"/>
  <c r="H32" i="9"/>
  <c r="H11" i="9"/>
  <c r="H27" i="9"/>
  <c r="P161" i="7"/>
  <c r="P102" i="7" l="1"/>
  <c r="G13" i="9"/>
  <c r="G27" i="9"/>
  <c r="G28" i="9"/>
  <c r="G33" i="9"/>
  <c r="G34" i="9"/>
  <c r="G35" i="9"/>
  <c r="G36" i="9"/>
  <c r="G37" i="9"/>
  <c r="G38" i="9"/>
  <c r="G40" i="9"/>
  <c r="G30" i="9"/>
  <c r="G20" i="9"/>
  <c r="G9" i="9"/>
  <c r="G39" i="9"/>
  <c r="G14" i="9"/>
  <c r="Q161" i="7"/>
  <c r="G29" i="9"/>
  <c r="G31" i="9"/>
  <c r="G32" i="9"/>
  <c r="G10" i="9"/>
  <c r="AC120" i="7"/>
  <c r="F11" i="9"/>
  <c r="F13" i="9"/>
  <c r="F14" i="9"/>
  <c r="F20" i="9"/>
  <c r="F23" i="9"/>
  <c r="F24" i="9"/>
  <c r="F25" i="9"/>
  <c r="F26" i="9"/>
  <c r="F27" i="9"/>
  <c r="F28" i="9"/>
  <c r="F29" i="9"/>
  <c r="F30" i="9"/>
  <c r="F32" i="9"/>
  <c r="F34" i="9"/>
  <c r="F35" i="9"/>
  <c r="F36" i="9"/>
  <c r="F37" i="9"/>
  <c r="F38" i="9"/>
  <c r="F40" i="9"/>
  <c r="F9" i="9"/>
  <c r="F10" i="9"/>
  <c r="F33" i="9"/>
  <c r="F39" i="9" l="1"/>
  <c r="F31" i="9"/>
  <c r="E34" i="9"/>
  <c r="Q34" i="9" s="1"/>
  <c r="E10" i="9"/>
  <c r="Q10" i="9" s="1"/>
  <c r="E11" i="9"/>
  <c r="E13" i="9"/>
  <c r="Q13" i="9" s="1"/>
  <c r="E14" i="9"/>
  <c r="Q14" i="9" s="1"/>
  <c r="E20" i="9"/>
  <c r="Q20" i="9" s="1"/>
  <c r="E23" i="9"/>
  <c r="Q23" i="9" s="1"/>
  <c r="E24" i="9"/>
  <c r="Q24" i="9" s="1"/>
  <c r="E26" i="9"/>
  <c r="Q26" i="9" s="1"/>
  <c r="E27" i="9"/>
  <c r="Q27" i="9" s="1"/>
  <c r="E28" i="9"/>
  <c r="Q28" i="9" s="1"/>
  <c r="E29" i="9"/>
  <c r="Q29" i="9" s="1"/>
  <c r="E31" i="9"/>
  <c r="Q31" i="9" s="1"/>
  <c r="E32" i="9"/>
  <c r="Q32" i="9" s="1"/>
  <c r="E36" i="9"/>
  <c r="Q36" i="9" s="1"/>
  <c r="E37" i="9"/>
  <c r="Q37" i="9" s="1"/>
  <c r="E38" i="9"/>
  <c r="Q38" i="9" s="1"/>
  <c r="E39" i="9"/>
  <c r="Q39" i="9" s="1"/>
  <c r="E40" i="9"/>
  <c r="Q40" i="9" s="1"/>
  <c r="E33" i="9"/>
  <c r="Q33" i="9" s="1"/>
  <c r="E35" i="9"/>
  <c r="Q35" i="9" s="1"/>
  <c r="E30" i="9"/>
  <c r="Q30" i="9" s="1"/>
  <c r="E25" i="9"/>
  <c r="Q25" i="9" s="1"/>
  <c r="AO614" i="7"/>
  <c r="AN614" i="7"/>
  <c r="AO613" i="7"/>
  <c r="AN613" i="7"/>
  <c r="U584" i="7"/>
  <c r="O22" i="26" s="1"/>
  <c r="T584" i="7"/>
  <c r="S584" i="7"/>
  <c r="O22" i="24" s="1"/>
  <c r="R584" i="7"/>
  <c r="Q584" i="7"/>
  <c r="O22" i="9" s="1"/>
  <c r="P584" i="7"/>
  <c r="AM614" i="7"/>
  <c r="AL614" i="7"/>
  <c r="AK614" i="7"/>
  <c r="AJ614" i="7"/>
  <c r="AM613" i="7"/>
  <c r="AL613" i="7"/>
  <c r="AK613" i="7"/>
  <c r="AJ613" i="7"/>
  <c r="AO610" i="7"/>
  <c r="AN610" i="7"/>
  <c r="AO609" i="7"/>
  <c r="AN609" i="7"/>
  <c r="AI611" i="7"/>
  <c r="U583" i="7" s="1"/>
  <c r="O21" i="26" s="1"/>
  <c r="AH611" i="7"/>
  <c r="T583" i="7" s="1"/>
  <c r="AG611" i="7"/>
  <c r="S583" i="7" s="1"/>
  <c r="O21" i="24" s="1"/>
  <c r="R583" i="7"/>
  <c r="AE611" i="7"/>
  <c r="AD611" i="7"/>
  <c r="P583" i="7" s="1"/>
  <c r="AM610" i="7"/>
  <c r="AL610" i="7"/>
  <c r="AK610" i="7"/>
  <c r="AJ610" i="7"/>
  <c r="AO607" i="7"/>
  <c r="AN607" i="7"/>
  <c r="AM609" i="7"/>
  <c r="AL609" i="7"/>
  <c r="AK609" i="7"/>
  <c r="AO606" i="7"/>
  <c r="AN606" i="7"/>
  <c r="U581" i="7"/>
  <c r="O19" i="26" s="1"/>
  <c r="T581" i="7"/>
  <c r="AM607" i="7"/>
  <c r="AL607" i="7"/>
  <c r="AK607" i="7"/>
  <c r="AJ607" i="7"/>
  <c r="AM606" i="7"/>
  <c r="AL606" i="7"/>
  <c r="AK606" i="7"/>
  <c r="AJ606" i="7"/>
  <c r="AO603" i="7"/>
  <c r="AN603" i="7"/>
  <c r="AA608" i="7"/>
  <c r="Z608" i="7"/>
  <c r="O41" i="9"/>
  <c r="AO602" i="7"/>
  <c r="AN602" i="7"/>
  <c r="AA606" i="7"/>
  <c r="Z606" i="7"/>
  <c r="U580" i="7"/>
  <c r="O18" i="26" s="1"/>
  <c r="T580" i="7"/>
  <c r="O18" i="24"/>
  <c r="P580" i="7"/>
  <c r="Y602" i="7"/>
  <c r="O40" i="27" s="1"/>
  <c r="X602" i="7"/>
  <c r="W602" i="7"/>
  <c r="O40" i="25" s="1"/>
  <c r="V602" i="7"/>
  <c r="AO601" i="7"/>
  <c r="AN601" i="7"/>
  <c r="AA605" i="7"/>
  <c r="Z605" i="7"/>
  <c r="AL603" i="7"/>
  <c r="AJ603" i="7"/>
  <c r="Y601" i="7"/>
  <c r="O39" i="27" s="1"/>
  <c r="X601" i="7"/>
  <c r="W601" i="7"/>
  <c r="O39" i="25" s="1"/>
  <c r="V601" i="7"/>
  <c r="AO600" i="7"/>
  <c r="AN600" i="7"/>
  <c r="AA604" i="7"/>
  <c r="Z604" i="7"/>
  <c r="AM602" i="7"/>
  <c r="AL602" i="7"/>
  <c r="AK602" i="7"/>
  <c r="AJ602" i="7"/>
  <c r="Y600" i="7"/>
  <c r="O38" i="27" s="1"/>
  <c r="X600" i="7"/>
  <c r="W600" i="7"/>
  <c r="O38" i="25" s="1"/>
  <c r="V600" i="7"/>
  <c r="AM601" i="7"/>
  <c r="AL601" i="7"/>
  <c r="AK601" i="7"/>
  <c r="AJ601" i="7"/>
  <c r="Y599" i="7"/>
  <c r="O37" i="27" s="1"/>
  <c r="X599" i="7"/>
  <c r="W599" i="7"/>
  <c r="O37" i="25" s="1"/>
  <c r="V599" i="7"/>
  <c r="AA602" i="7"/>
  <c r="O40" i="28" s="1"/>
  <c r="Z602" i="7"/>
  <c r="AM600" i="7"/>
  <c r="AL600" i="7"/>
  <c r="AK600" i="7"/>
  <c r="AJ600" i="7"/>
  <c r="Y598" i="7"/>
  <c r="O36" i="27" s="1"/>
  <c r="X598" i="7"/>
  <c r="W598" i="7"/>
  <c r="O36" i="25" s="1"/>
  <c r="V598" i="7"/>
  <c r="AA601" i="7"/>
  <c r="O39" i="28" s="1"/>
  <c r="Z601" i="7"/>
  <c r="Y597" i="7"/>
  <c r="O35" i="27" s="1"/>
  <c r="X597" i="7"/>
  <c r="W597" i="7"/>
  <c r="O35" i="25" s="1"/>
  <c r="V597" i="7"/>
  <c r="AO588" i="7"/>
  <c r="AN588" i="7"/>
  <c r="AA600" i="7"/>
  <c r="O38" i="28" s="1"/>
  <c r="Z600" i="7"/>
  <c r="Y596" i="7"/>
  <c r="O34" i="27" s="1"/>
  <c r="X596" i="7"/>
  <c r="W596" i="7"/>
  <c r="O34" i="25" s="1"/>
  <c r="V596" i="7"/>
  <c r="AO593" i="7"/>
  <c r="AN593" i="7"/>
  <c r="AA599" i="7"/>
  <c r="O37" i="28" s="1"/>
  <c r="Z599" i="7"/>
  <c r="O15" i="26"/>
  <c r="Y595" i="7"/>
  <c r="O33" i="27" s="1"/>
  <c r="X595" i="7"/>
  <c r="W595" i="7"/>
  <c r="O33" i="25" s="1"/>
  <c r="V595" i="7"/>
  <c r="AO587" i="7"/>
  <c r="AN587" i="7"/>
  <c r="AA598" i="7"/>
  <c r="O36" i="28" s="1"/>
  <c r="Z598" i="7"/>
  <c r="AM588" i="7"/>
  <c r="AL588" i="7"/>
  <c r="AK588" i="7"/>
  <c r="AJ588" i="7"/>
  <c r="Y594" i="7"/>
  <c r="O32" i="27" s="1"/>
  <c r="X594" i="7"/>
  <c r="W594" i="7"/>
  <c r="O32" i="25" s="1"/>
  <c r="V594" i="7"/>
  <c r="AO594" i="7"/>
  <c r="AN594" i="7"/>
  <c r="AA597" i="7"/>
  <c r="O35" i="28" s="1"/>
  <c r="Z597" i="7"/>
  <c r="AM593" i="7"/>
  <c r="AL593" i="7"/>
  <c r="AK593" i="7"/>
  <c r="AJ593" i="7"/>
  <c r="Y593" i="7"/>
  <c r="O31" i="27" s="1"/>
  <c r="X593" i="7"/>
  <c r="W593" i="7"/>
  <c r="O31" i="25" s="1"/>
  <c r="V593" i="7"/>
  <c r="AO586" i="7"/>
  <c r="AN586" i="7"/>
  <c r="AA596" i="7"/>
  <c r="O34" i="28" s="1"/>
  <c r="Z596" i="7"/>
  <c r="AM587" i="7"/>
  <c r="AL587" i="7"/>
  <c r="AK587" i="7"/>
  <c r="AJ587" i="7"/>
  <c r="Y592" i="7"/>
  <c r="O30" i="27" s="1"/>
  <c r="X592" i="7"/>
  <c r="W592" i="7"/>
  <c r="O30" i="25" s="1"/>
  <c r="V592" i="7"/>
  <c r="AO585" i="7"/>
  <c r="AN585" i="7"/>
  <c r="AA595" i="7"/>
  <c r="O33" i="28" s="1"/>
  <c r="Z595" i="7"/>
  <c r="AM594" i="7"/>
  <c r="AL594" i="7"/>
  <c r="AK594" i="7"/>
  <c r="AJ594" i="7"/>
  <c r="Y591" i="7"/>
  <c r="O29" i="27" s="1"/>
  <c r="X591" i="7"/>
  <c r="W591" i="7"/>
  <c r="O29" i="25" s="1"/>
  <c r="V591" i="7"/>
  <c r="AO584" i="7"/>
  <c r="AN584" i="7"/>
  <c r="AA594" i="7"/>
  <c r="O32" i="28" s="1"/>
  <c r="Z594" i="7"/>
  <c r="AM586" i="7"/>
  <c r="AL586" i="7"/>
  <c r="AK586" i="7"/>
  <c r="AJ586" i="7"/>
  <c r="Y590" i="7"/>
  <c r="O28" i="27" s="1"/>
  <c r="X590" i="7"/>
  <c r="W590" i="7"/>
  <c r="O28" i="25" s="1"/>
  <c r="V590" i="7"/>
  <c r="AO583" i="7"/>
  <c r="AN583" i="7"/>
  <c r="AA593" i="7"/>
  <c r="O31" i="28" s="1"/>
  <c r="Z593" i="7"/>
  <c r="AM585" i="7"/>
  <c r="AL585" i="7"/>
  <c r="AK585" i="7"/>
  <c r="AJ585" i="7"/>
  <c r="Y589" i="7"/>
  <c r="O27" i="27" s="1"/>
  <c r="X589" i="7"/>
  <c r="W589" i="7"/>
  <c r="O27" i="25" s="1"/>
  <c r="V589" i="7"/>
  <c r="AO592" i="7"/>
  <c r="AN592" i="7"/>
  <c r="AA592" i="7"/>
  <c r="O30" i="28" s="1"/>
  <c r="Z592" i="7"/>
  <c r="AM584" i="7"/>
  <c r="AL584" i="7"/>
  <c r="AK584" i="7"/>
  <c r="AJ584" i="7"/>
  <c r="Y588" i="7"/>
  <c r="O26" i="27" s="1"/>
  <c r="X588" i="7"/>
  <c r="W588" i="7"/>
  <c r="O26" i="25" s="1"/>
  <c r="V588" i="7"/>
  <c r="AO582" i="7"/>
  <c r="AA591" i="7"/>
  <c r="O29" i="28" s="1"/>
  <c r="Z591" i="7"/>
  <c r="AM583" i="7"/>
  <c r="AL583" i="7"/>
  <c r="AK583" i="7"/>
  <c r="AJ583" i="7"/>
  <c r="Y587" i="7"/>
  <c r="O25" i="27" s="1"/>
  <c r="X587" i="7"/>
  <c r="W587" i="7"/>
  <c r="O25" i="25" s="1"/>
  <c r="V587" i="7"/>
  <c r="AO591" i="7"/>
  <c r="AA590" i="7"/>
  <c r="O28" i="28" s="1"/>
  <c r="Z590" i="7"/>
  <c r="AM592" i="7"/>
  <c r="AL592" i="7"/>
  <c r="AK592" i="7"/>
  <c r="AJ592" i="7"/>
  <c r="Y586" i="7"/>
  <c r="O24" i="27" s="1"/>
  <c r="X586" i="7"/>
  <c r="W586" i="7"/>
  <c r="O24" i="25" s="1"/>
  <c r="V586" i="7"/>
  <c r="AO595" i="7"/>
  <c r="AN595" i="7"/>
  <c r="AA589" i="7"/>
  <c r="O27" i="28" s="1"/>
  <c r="Z589" i="7"/>
  <c r="AM582" i="7"/>
  <c r="AL582" i="7"/>
  <c r="AK582" i="7"/>
  <c r="AJ582" i="7"/>
  <c r="Y585" i="7"/>
  <c r="O23" i="27" s="1"/>
  <c r="X585" i="7"/>
  <c r="W585" i="7"/>
  <c r="O23" i="25" s="1"/>
  <c r="V585" i="7"/>
  <c r="AO581" i="7"/>
  <c r="AN581" i="7"/>
  <c r="AA588" i="7"/>
  <c r="O26" i="28" s="1"/>
  <c r="Z588" i="7"/>
  <c r="AM591" i="7"/>
  <c r="AL591" i="7"/>
  <c r="AK591" i="7"/>
  <c r="AJ591" i="7"/>
  <c r="AO580" i="7"/>
  <c r="AA587" i="7"/>
  <c r="O25" i="28" s="1"/>
  <c r="Z587" i="7"/>
  <c r="AM595" i="7"/>
  <c r="AL595" i="7"/>
  <c r="AK595" i="7"/>
  <c r="AJ595" i="7"/>
  <c r="AO579" i="7"/>
  <c r="AN579" i="7"/>
  <c r="AA586" i="7"/>
  <c r="O24" i="28" s="1"/>
  <c r="Z586" i="7"/>
  <c r="AM581" i="7"/>
  <c r="AL581" i="7"/>
  <c r="AK581" i="7"/>
  <c r="AJ581" i="7"/>
  <c r="Y582" i="7"/>
  <c r="O20" i="27" s="1"/>
  <c r="X582" i="7"/>
  <c r="W582" i="7"/>
  <c r="O20" i="25" s="1"/>
  <c r="V582" i="7"/>
  <c r="AO578" i="7"/>
  <c r="AN578" i="7"/>
  <c r="AA585" i="7"/>
  <c r="O23" i="28" s="1"/>
  <c r="Z585" i="7"/>
  <c r="AM580" i="7"/>
  <c r="AL580" i="7"/>
  <c r="AK580" i="7"/>
  <c r="AJ580" i="7"/>
  <c r="AO577" i="7"/>
  <c r="AM579" i="7"/>
  <c r="AL579" i="7"/>
  <c r="AK579" i="7"/>
  <c r="AJ579" i="7"/>
  <c r="R580" i="7"/>
  <c r="AO576" i="7"/>
  <c r="AN576" i="7"/>
  <c r="AM578" i="7"/>
  <c r="AL578" i="7"/>
  <c r="AK578" i="7"/>
  <c r="AJ578" i="7"/>
  <c r="AO575" i="7"/>
  <c r="AN575" i="7"/>
  <c r="AA582" i="7"/>
  <c r="O20" i="28" s="1"/>
  <c r="Z582" i="7"/>
  <c r="AM577" i="7"/>
  <c r="AL577" i="7"/>
  <c r="AK577" i="7"/>
  <c r="AJ577" i="7"/>
  <c r="Y576" i="7"/>
  <c r="O14" i="27" s="1"/>
  <c r="X576" i="7"/>
  <c r="W576" i="7"/>
  <c r="O14" i="25" s="1"/>
  <c r="V576" i="7"/>
  <c r="AM576" i="7"/>
  <c r="AL576" i="7"/>
  <c r="AK576" i="7"/>
  <c r="AJ576" i="7"/>
  <c r="Y575" i="7"/>
  <c r="O13" i="27" s="1"/>
  <c r="X575" i="7"/>
  <c r="W575" i="7"/>
  <c r="O13" i="25" s="1"/>
  <c r="V575" i="7"/>
  <c r="AO573" i="7"/>
  <c r="AN573" i="7"/>
  <c r="AM575" i="7"/>
  <c r="AL575" i="7"/>
  <c r="AK575" i="7"/>
  <c r="AJ575" i="7"/>
  <c r="AO572" i="7"/>
  <c r="AN572" i="7"/>
  <c r="U574" i="7"/>
  <c r="O12" i="26" s="1"/>
  <c r="AH574" i="7"/>
  <c r="T574" i="7" s="1"/>
  <c r="AG574" i="7"/>
  <c r="AF574" i="7"/>
  <c r="R574" i="7" s="1"/>
  <c r="AE574" i="7"/>
  <c r="Q574" i="7" s="1"/>
  <c r="O12" i="9" s="1"/>
  <c r="AD574" i="7"/>
  <c r="P574" i="7" s="1"/>
  <c r="X573" i="7"/>
  <c r="V573" i="7"/>
  <c r="Y573" i="7"/>
  <c r="O11" i="27" s="1"/>
  <c r="AO571" i="7"/>
  <c r="AN571" i="7"/>
  <c r="AA576" i="7"/>
  <c r="O14" i="28" s="1"/>
  <c r="Z576" i="7"/>
  <c r="AM573" i="7"/>
  <c r="AL573" i="7"/>
  <c r="AK573" i="7"/>
  <c r="AJ573" i="7"/>
  <c r="X572" i="7"/>
  <c r="V572" i="7"/>
  <c r="Y572" i="7"/>
  <c r="O10" i="27" s="1"/>
  <c r="AO570" i="7"/>
  <c r="AN570" i="7"/>
  <c r="AA575" i="7"/>
  <c r="O13" i="28" s="1"/>
  <c r="Z575" i="7"/>
  <c r="AM572" i="7"/>
  <c r="AL572" i="7"/>
  <c r="AK572" i="7"/>
  <c r="AJ572" i="7"/>
  <c r="X571" i="7"/>
  <c r="V571" i="7"/>
  <c r="Y571" i="7"/>
  <c r="O9" i="27" s="1"/>
  <c r="AO569" i="7"/>
  <c r="AN569" i="7"/>
  <c r="AM571" i="7"/>
  <c r="AL571" i="7"/>
  <c r="AK571" i="7"/>
  <c r="AJ571" i="7"/>
  <c r="AO568" i="7"/>
  <c r="AN568" i="7"/>
  <c r="Z573" i="7"/>
  <c r="AM570" i="7"/>
  <c r="AL570" i="7"/>
  <c r="AK570" i="7"/>
  <c r="AJ570" i="7"/>
  <c r="AO567" i="7"/>
  <c r="AN567" i="7"/>
  <c r="Z572" i="7"/>
  <c r="AM569" i="7"/>
  <c r="AL569" i="7"/>
  <c r="AK569" i="7"/>
  <c r="AJ569" i="7"/>
  <c r="AO566" i="7"/>
  <c r="AN566" i="7"/>
  <c r="Z571" i="7"/>
  <c r="AM568" i="7"/>
  <c r="AL568" i="7"/>
  <c r="AK568" i="7"/>
  <c r="AJ568" i="7"/>
  <c r="AM567" i="7"/>
  <c r="AL567" i="7"/>
  <c r="AK567" i="7"/>
  <c r="AJ567" i="7"/>
  <c r="AM566" i="7"/>
  <c r="AL566" i="7"/>
  <c r="AK566" i="7"/>
  <c r="AJ566" i="7"/>
  <c r="AO560" i="7"/>
  <c r="AN560" i="7"/>
  <c r="AO559" i="7"/>
  <c r="AN559" i="7"/>
  <c r="U531" i="7"/>
  <c r="N22" i="26" s="1"/>
  <c r="T531" i="7"/>
  <c r="S531" i="7"/>
  <c r="N22" i="24" s="1"/>
  <c r="AO558" i="7"/>
  <c r="AN558" i="7"/>
  <c r="AM560" i="7"/>
  <c r="AL560" i="7"/>
  <c r="AK560" i="7"/>
  <c r="AJ560" i="7"/>
  <c r="AM559" i="7"/>
  <c r="AL559" i="7"/>
  <c r="AK559" i="7"/>
  <c r="AJ559" i="7"/>
  <c r="AO556" i="7"/>
  <c r="AN556" i="7"/>
  <c r="AO555" i="7"/>
  <c r="AN555" i="7"/>
  <c r="AI557" i="7"/>
  <c r="U530" i="7" s="1"/>
  <c r="N21" i="26" s="1"/>
  <c r="AH557" i="7"/>
  <c r="T530" i="7" s="1"/>
  <c r="AG557" i="7"/>
  <c r="S530" i="7" s="1"/>
  <c r="N21" i="24" s="1"/>
  <c r="R530" i="7"/>
  <c r="AE557" i="7"/>
  <c r="Q530" i="7" s="1"/>
  <c r="AD557" i="7"/>
  <c r="AM556" i="7"/>
  <c r="AL556" i="7"/>
  <c r="AK556" i="7"/>
  <c r="AJ556" i="7"/>
  <c r="AO553" i="7"/>
  <c r="AN553" i="7"/>
  <c r="AM555" i="7"/>
  <c r="AL555" i="7"/>
  <c r="AK555" i="7"/>
  <c r="AO552" i="7"/>
  <c r="AN552" i="7"/>
  <c r="N19" i="26"/>
  <c r="AM553" i="7"/>
  <c r="AL553" i="7"/>
  <c r="AK553" i="7"/>
  <c r="AJ553" i="7"/>
  <c r="AM552" i="7"/>
  <c r="AL552" i="7"/>
  <c r="AK552" i="7"/>
  <c r="AJ552" i="7"/>
  <c r="AO549" i="7"/>
  <c r="AN549" i="7"/>
  <c r="AA555" i="7"/>
  <c r="Z555" i="7"/>
  <c r="N41" i="9"/>
  <c r="AO548" i="7"/>
  <c r="AN548" i="7"/>
  <c r="AA553" i="7"/>
  <c r="Z553" i="7"/>
  <c r="U527" i="7"/>
  <c r="N18" i="26" s="1"/>
  <c r="T527" i="7"/>
  <c r="S527" i="7"/>
  <c r="N18" i="24" s="1"/>
  <c r="Y549" i="7"/>
  <c r="N40" i="27" s="1"/>
  <c r="X549" i="7"/>
  <c r="W549" i="7"/>
  <c r="N40" i="25" s="1"/>
  <c r="V549" i="7"/>
  <c r="AO547" i="7"/>
  <c r="AN547" i="7"/>
  <c r="AA552" i="7"/>
  <c r="Z552" i="7"/>
  <c r="AL549" i="7"/>
  <c r="AJ549" i="7"/>
  <c r="Y548" i="7"/>
  <c r="N39" i="27" s="1"/>
  <c r="X548" i="7"/>
  <c r="W548" i="7"/>
  <c r="N39" i="25" s="1"/>
  <c r="V548" i="7"/>
  <c r="AO546" i="7"/>
  <c r="AN546" i="7"/>
  <c r="AA551" i="7"/>
  <c r="Z551" i="7"/>
  <c r="AM548" i="7"/>
  <c r="AL548" i="7"/>
  <c r="AK548" i="7"/>
  <c r="AJ548" i="7"/>
  <c r="Y547" i="7"/>
  <c r="N38" i="27" s="1"/>
  <c r="X547" i="7"/>
  <c r="W547" i="7"/>
  <c r="N38" i="25" s="1"/>
  <c r="V547" i="7"/>
  <c r="AM547" i="7"/>
  <c r="AL547" i="7"/>
  <c r="AK547" i="7"/>
  <c r="AJ547" i="7"/>
  <c r="Y546" i="7"/>
  <c r="N37" i="27" s="1"/>
  <c r="X546" i="7"/>
  <c r="W546" i="7"/>
  <c r="N37" i="25" s="1"/>
  <c r="V546" i="7"/>
  <c r="AA549" i="7"/>
  <c r="N40" i="28" s="1"/>
  <c r="Z549" i="7"/>
  <c r="AM546" i="7"/>
  <c r="AL546" i="7"/>
  <c r="AK546" i="7"/>
  <c r="AJ546" i="7"/>
  <c r="Y545" i="7"/>
  <c r="N36" i="27" s="1"/>
  <c r="X545" i="7"/>
  <c r="W545" i="7"/>
  <c r="N36" i="25" s="1"/>
  <c r="V545" i="7"/>
  <c r="AA548" i="7"/>
  <c r="N39" i="28" s="1"/>
  <c r="Z548" i="7"/>
  <c r="Y544" i="7"/>
  <c r="N35" i="27" s="1"/>
  <c r="X544" i="7"/>
  <c r="W544" i="7"/>
  <c r="N35" i="25" s="1"/>
  <c r="V544" i="7"/>
  <c r="AO535" i="7"/>
  <c r="AN535" i="7"/>
  <c r="AA547" i="7"/>
  <c r="N38" i="28" s="1"/>
  <c r="Z547" i="7"/>
  <c r="Y543" i="7"/>
  <c r="N34" i="27" s="1"/>
  <c r="X543" i="7"/>
  <c r="W543" i="7"/>
  <c r="N34" i="25" s="1"/>
  <c r="V543" i="7"/>
  <c r="AO539" i="7"/>
  <c r="AN539" i="7"/>
  <c r="AA546" i="7"/>
  <c r="N37" i="28" s="1"/>
  <c r="Z546" i="7"/>
  <c r="N15" i="26"/>
  <c r="Y542" i="7"/>
  <c r="N33" i="27" s="1"/>
  <c r="X542" i="7"/>
  <c r="W542" i="7"/>
  <c r="N33" i="25" s="1"/>
  <c r="V542" i="7"/>
  <c r="AO534" i="7"/>
  <c r="AN534" i="7"/>
  <c r="AA545" i="7"/>
  <c r="N36" i="28" s="1"/>
  <c r="Z545" i="7"/>
  <c r="AM535" i="7"/>
  <c r="AL535" i="7"/>
  <c r="AK535" i="7"/>
  <c r="AJ535" i="7"/>
  <c r="Y541" i="7"/>
  <c r="N32" i="27" s="1"/>
  <c r="X541" i="7"/>
  <c r="W541" i="7"/>
  <c r="N32" i="25" s="1"/>
  <c r="V541" i="7"/>
  <c r="AO540" i="7"/>
  <c r="AN540" i="7"/>
  <c r="AA544" i="7"/>
  <c r="N35" i="28" s="1"/>
  <c r="Z544" i="7"/>
  <c r="AM539" i="7"/>
  <c r="AL539" i="7"/>
  <c r="AK539" i="7"/>
  <c r="AJ539" i="7"/>
  <c r="Y540" i="7"/>
  <c r="N31" i="27" s="1"/>
  <c r="X540" i="7"/>
  <c r="W540" i="7"/>
  <c r="N31" i="25" s="1"/>
  <c r="V540" i="7"/>
  <c r="AO533" i="7"/>
  <c r="AN533" i="7"/>
  <c r="AA543" i="7"/>
  <c r="N34" i="28" s="1"/>
  <c r="Z543" i="7"/>
  <c r="AM534" i="7"/>
  <c r="AL534" i="7"/>
  <c r="AK534" i="7"/>
  <c r="AJ534" i="7"/>
  <c r="Y539" i="7"/>
  <c r="N30" i="27" s="1"/>
  <c r="X539" i="7"/>
  <c r="W539" i="7"/>
  <c r="N30" i="25" s="1"/>
  <c r="V539" i="7"/>
  <c r="AO532" i="7"/>
  <c r="AN532" i="7"/>
  <c r="AA542" i="7"/>
  <c r="N33" i="28" s="1"/>
  <c r="Z542" i="7"/>
  <c r="AM540" i="7"/>
  <c r="AL540" i="7"/>
  <c r="AK540" i="7"/>
  <c r="AJ540" i="7"/>
  <c r="Y538" i="7"/>
  <c r="N29" i="27" s="1"/>
  <c r="X538" i="7"/>
  <c r="W538" i="7"/>
  <c r="N29" i="25" s="1"/>
  <c r="V538" i="7"/>
  <c r="AO531" i="7"/>
  <c r="AN531" i="7"/>
  <c r="AA541" i="7"/>
  <c r="N32" i="28" s="1"/>
  <c r="Z541" i="7"/>
  <c r="AM533" i="7"/>
  <c r="AL533" i="7"/>
  <c r="AK533" i="7"/>
  <c r="AJ533" i="7"/>
  <c r="Y537" i="7"/>
  <c r="N28" i="27" s="1"/>
  <c r="X537" i="7"/>
  <c r="W537" i="7"/>
  <c r="N28" i="25" s="1"/>
  <c r="V537" i="7"/>
  <c r="AO530" i="7"/>
  <c r="AN530" i="7"/>
  <c r="AA540" i="7"/>
  <c r="N31" i="28" s="1"/>
  <c r="Z540" i="7"/>
  <c r="AM532" i="7"/>
  <c r="AL532" i="7"/>
  <c r="AK532" i="7"/>
  <c r="AJ532" i="7"/>
  <c r="Y536" i="7"/>
  <c r="N27" i="27" s="1"/>
  <c r="X536" i="7"/>
  <c r="W536" i="7"/>
  <c r="N27" i="25" s="1"/>
  <c r="V536" i="7"/>
  <c r="AO538" i="7"/>
  <c r="AN538" i="7"/>
  <c r="AA539" i="7"/>
  <c r="N30" i="28" s="1"/>
  <c r="Z539" i="7"/>
  <c r="AM531" i="7"/>
  <c r="AL531" i="7"/>
  <c r="AK531" i="7"/>
  <c r="AJ531" i="7"/>
  <c r="Y535" i="7"/>
  <c r="N26" i="27" s="1"/>
  <c r="X535" i="7"/>
  <c r="W535" i="7"/>
  <c r="N26" i="25" s="1"/>
  <c r="V535" i="7"/>
  <c r="AO529" i="7"/>
  <c r="AN529" i="7"/>
  <c r="AA538" i="7"/>
  <c r="N29" i="28" s="1"/>
  <c r="Z538" i="7"/>
  <c r="AM530" i="7"/>
  <c r="AL530" i="7"/>
  <c r="AK530" i="7"/>
  <c r="AJ530" i="7"/>
  <c r="Y534" i="7"/>
  <c r="N25" i="27" s="1"/>
  <c r="X534" i="7"/>
  <c r="W534" i="7"/>
  <c r="N25" i="25" s="1"/>
  <c r="V534" i="7"/>
  <c r="AO537" i="7"/>
  <c r="AA537" i="7"/>
  <c r="N28" i="28" s="1"/>
  <c r="Z537" i="7"/>
  <c r="AM538" i="7"/>
  <c r="AL538" i="7"/>
  <c r="AK538" i="7"/>
  <c r="AJ538" i="7"/>
  <c r="Y533" i="7"/>
  <c r="N24" i="27" s="1"/>
  <c r="X533" i="7"/>
  <c r="W533" i="7"/>
  <c r="N24" i="25" s="1"/>
  <c r="V533" i="7"/>
  <c r="AO541" i="7"/>
  <c r="AN541" i="7"/>
  <c r="AA536" i="7"/>
  <c r="N27" i="28" s="1"/>
  <c r="Z536" i="7"/>
  <c r="AM529" i="7"/>
  <c r="AL529" i="7"/>
  <c r="AK529" i="7"/>
  <c r="AJ529" i="7"/>
  <c r="Y532" i="7"/>
  <c r="N23" i="27" s="1"/>
  <c r="X532" i="7"/>
  <c r="W532" i="7"/>
  <c r="N23" i="25" s="1"/>
  <c r="V532" i="7"/>
  <c r="AO528" i="7"/>
  <c r="AN528" i="7"/>
  <c r="AA535" i="7"/>
  <c r="N26" i="28" s="1"/>
  <c r="Z535" i="7"/>
  <c r="AM537" i="7"/>
  <c r="AL537" i="7"/>
  <c r="AK537" i="7"/>
  <c r="AJ537" i="7"/>
  <c r="AO527" i="7"/>
  <c r="AN527" i="7"/>
  <c r="AA534" i="7"/>
  <c r="N25" i="28" s="1"/>
  <c r="Z534" i="7"/>
  <c r="AM541" i="7"/>
  <c r="AL541" i="7"/>
  <c r="AK541" i="7"/>
  <c r="AJ541" i="7"/>
  <c r="AO526" i="7"/>
  <c r="AN526" i="7"/>
  <c r="AA533" i="7"/>
  <c r="N24" i="28" s="1"/>
  <c r="Z533" i="7"/>
  <c r="AM528" i="7"/>
  <c r="AL528" i="7"/>
  <c r="AK528" i="7"/>
  <c r="AJ528" i="7"/>
  <c r="Y529" i="7"/>
  <c r="N20" i="27" s="1"/>
  <c r="X529" i="7"/>
  <c r="W529" i="7"/>
  <c r="N20" i="25" s="1"/>
  <c r="V529" i="7"/>
  <c r="AO525" i="7"/>
  <c r="AA532" i="7"/>
  <c r="N23" i="28" s="1"/>
  <c r="Z532" i="7"/>
  <c r="AM527" i="7"/>
  <c r="AL527" i="7"/>
  <c r="AK527" i="7"/>
  <c r="AJ527" i="7"/>
  <c r="AO524" i="7"/>
  <c r="AN524" i="7"/>
  <c r="AM526" i="7"/>
  <c r="AL526" i="7"/>
  <c r="AK526" i="7"/>
  <c r="AJ526" i="7"/>
  <c r="AO523" i="7"/>
  <c r="AN523" i="7"/>
  <c r="AM525" i="7"/>
  <c r="AL525" i="7"/>
  <c r="AK525" i="7"/>
  <c r="AJ525" i="7"/>
  <c r="AO522" i="7"/>
  <c r="AN522" i="7"/>
  <c r="AA529" i="7"/>
  <c r="N20" i="28" s="1"/>
  <c r="Z529" i="7"/>
  <c r="AM524" i="7"/>
  <c r="AL524" i="7"/>
  <c r="AK524" i="7"/>
  <c r="AJ524" i="7"/>
  <c r="Y523" i="7"/>
  <c r="N14" i="27" s="1"/>
  <c r="X523" i="7"/>
  <c r="W523" i="7"/>
  <c r="N14" i="25" s="1"/>
  <c r="V523" i="7"/>
  <c r="AM523" i="7"/>
  <c r="AL523" i="7"/>
  <c r="AK523" i="7"/>
  <c r="AJ523" i="7"/>
  <c r="Y522" i="7"/>
  <c r="N13" i="27" s="1"/>
  <c r="X522" i="7"/>
  <c r="W522" i="7"/>
  <c r="N13" i="25" s="1"/>
  <c r="V522" i="7"/>
  <c r="AO520" i="7"/>
  <c r="AN520" i="7"/>
  <c r="AM522" i="7"/>
  <c r="AL522" i="7"/>
  <c r="AK522" i="7"/>
  <c r="AJ522" i="7"/>
  <c r="AO519" i="7"/>
  <c r="AN519" i="7"/>
  <c r="U521" i="7"/>
  <c r="N12" i="26" s="1"/>
  <c r="AH521" i="7"/>
  <c r="T521" i="7" s="1"/>
  <c r="AG521" i="7"/>
  <c r="S521" i="7" s="1"/>
  <c r="N12" i="24" s="1"/>
  <c r="AF521" i="7"/>
  <c r="R521" i="7" s="1"/>
  <c r="AE521" i="7"/>
  <c r="AD521" i="7"/>
  <c r="P521" i="7" s="1"/>
  <c r="X520" i="7"/>
  <c r="V520" i="7"/>
  <c r="Y520" i="7"/>
  <c r="N11" i="27" s="1"/>
  <c r="AO518" i="7"/>
  <c r="AN518" i="7"/>
  <c r="AA523" i="7"/>
  <c r="N14" i="28" s="1"/>
  <c r="Z523" i="7"/>
  <c r="AM520" i="7"/>
  <c r="AL520" i="7"/>
  <c r="AK520" i="7"/>
  <c r="AJ520" i="7"/>
  <c r="X519" i="7"/>
  <c r="V519" i="7"/>
  <c r="Y519" i="7"/>
  <c r="N10" i="27" s="1"/>
  <c r="AO517" i="7"/>
  <c r="AN517" i="7"/>
  <c r="AA522" i="7"/>
  <c r="N13" i="28" s="1"/>
  <c r="Z522" i="7"/>
  <c r="AM519" i="7"/>
  <c r="AL519" i="7"/>
  <c r="AK519" i="7"/>
  <c r="AJ519" i="7"/>
  <c r="X518" i="7"/>
  <c r="V518" i="7"/>
  <c r="W518" i="7"/>
  <c r="N9" i="25" s="1"/>
  <c r="AO516" i="7"/>
  <c r="AN516" i="7"/>
  <c r="AM518" i="7"/>
  <c r="AL518" i="7"/>
  <c r="AK518" i="7"/>
  <c r="AJ518" i="7"/>
  <c r="AO515" i="7"/>
  <c r="AN515" i="7"/>
  <c r="Z520" i="7"/>
  <c r="AM517" i="7"/>
  <c r="AL517" i="7"/>
  <c r="AK517" i="7"/>
  <c r="AJ517" i="7"/>
  <c r="AO514" i="7"/>
  <c r="AN514" i="7"/>
  <c r="Z519" i="7"/>
  <c r="AM516" i="7"/>
  <c r="AL516" i="7"/>
  <c r="AK516" i="7"/>
  <c r="AJ516" i="7"/>
  <c r="AO513" i="7"/>
  <c r="AN513" i="7"/>
  <c r="AA518" i="7"/>
  <c r="N9" i="28" s="1"/>
  <c r="Z518" i="7"/>
  <c r="AM515" i="7"/>
  <c r="AL515" i="7"/>
  <c r="AK515" i="7"/>
  <c r="AJ515" i="7"/>
  <c r="AM514" i="7"/>
  <c r="AL514" i="7"/>
  <c r="AK514" i="7"/>
  <c r="AJ514" i="7"/>
  <c r="AM513" i="7"/>
  <c r="AL513" i="7"/>
  <c r="AK513" i="7"/>
  <c r="AJ513" i="7"/>
  <c r="AO506" i="7"/>
  <c r="AN506" i="7"/>
  <c r="AO505" i="7"/>
  <c r="AN505" i="7"/>
  <c r="U477" i="7"/>
  <c r="M22" i="26" s="1"/>
  <c r="T477" i="7"/>
  <c r="P477" i="7"/>
  <c r="AO504" i="7"/>
  <c r="AN504" i="7"/>
  <c r="AM506" i="7"/>
  <c r="AL506" i="7"/>
  <c r="AK506" i="7"/>
  <c r="AJ506" i="7"/>
  <c r="AM505" i="7"/>
  <c r="AL505" i="7"/>
  <c r="AK505" i="7"/>
  <c r="AJ505" i="7"/>
  <c r="AO502" i="7"/>
  <c r="AN502" i="7"/>
  <c r="AO501" i="7"/>
  <c r="AN501" i="7"/>
  <c r="AI503" i="7"/>
  <c r="U476" i="7" s="1"/>
  <c r="M21" i="26" s="1"/>
  <c r="AH503" i="7"/>
  <c r="T476" i="7" s="1"/>
  <c r="AG503" i="7"/>
  <c r="S476" i="7" s="1"/>
  <c r="R476" i="7"/>
  <c r="AE503" i="7"/>
  <c r="AD503" i="7"/>
  <c r="AM502" i="7"/>
  <c r="AL502" i="7"/>
  <c r="AK502" i="7"/>
  <c r="AJ502" i="7"/>
  <c r="AO499" i="7"/>
  <c r="AN499" i="7"/>
  <c r="AM501" i="7"/>
  <c r="AL501" i="7"/>
  <c r="AK501" i="7"/>
  <c r="AO498" i="7"/>
  <c r="AN498" i="7"/>
  <c r="U474" i="7"/>
  <c r="M19" i="26" s="1"/>
  <c r="T474" i="7"/>
  <c r="R474" i="7"/>
  <c r="AM499" i="7"/>
  <c r="AL499" i="7"/>
  <c r="AK499" i="7"/>
  <c r="AJ499" i="7"/>
  <c r="AM498" i="7"/>
  <c r="AL498" i="7"/>
  <c r="AK498" i="7"/>
  <c r="AJ498" i="7"/>
  <c r="AO495" i="7"/>
  <c r="AN495" i="7"/>
  <c r="AA501" i="7"/>
  <c r="Z501" i="7"/>
  <c r="M41" i="9"/>
  <c r="AO494" i="7"/>
  <c r="AN494" i="7"/>
  <c r="AA499" i="7"/>
  <c r="Z499" i="7"/>
  <c r="U473" i="7"/>
  <c r="M18" i="26" s="1"/>
  <c r="T473" i="7"/>
  <c r="S473" i="7"/>
  <c r="M18" i="24" s="1"/>
  <c r="R473" i="7"/>
  <c r="Q473" i="7"/>
  <c r="M18" i="9" s="1"/>
  <c r="Y495" i="7"/>
  <c r="M40" i="27" s="1"/>
  <c r="X495" i="7"/>
  <c r="W495" i="7"/>
  <c r="M40" i="25" s="1"/>
  <c r="V495" i="7"/>
  <c r="AO493" i="7"/>
  <c r="AN493" i="7"/>
  <c r="AA498" i="7"/>
  <c r="Z498" i="7"/>
  <c r="AL495" i="7"/>
  <c r="AJ495" i="7"/>
  <c r="Y494" i="7"/>
  <c r="M39" i="27" s="1"/>
  <c r="X494" i="7"/>
  <c r="W494" i="7"/>
  <c r="M39" i="25" s="1"/>
  <c r="V494" i="7"/>
  <c r="AO492" i="7"/>
  <c r="AN492" i="7"/>
  <c r="AA497" i="7"/>
  <c r="Z497" i="7"/>
  <c r="AM494" i="7"/>
  <c r="AL494" i="7"/>
  <c r="AK494" i="7"/>
  <c r="AJ494" i="7"/>
  <c r="Y493" i="7"/>
  <c r="M38" i="27" s="1"/>
  <c r="X493" i="7"/>
  <c r="W493" i="7"/>
  <c r="M38" i="25" s="1"/>
  <c r="V493" i="7"/>
  <c r="AM493" i="7"/>
  <c r="AL493" i="7"/>
  <c r="AK493" i="7"/>
  <c r="AJ493" i="7"/>
  <c r="Y492" i="7"/>
  <c r="M37" i="27" s="1"/>
  <c r="X492" i="7"/>
  <c r="W492" i="7"/>
  <c r="M37" i="25" s="1"/>
  <c r="V492" i="7"/>
  <c r="AA495" i="7"/>
  <c r="M40" i="28" s="1"/>
  <c r="Z495" i="7"/>
  <c r="AM492" i="7"/>
  <c r="AL492" i="7"/>
  <c r="AK492" i="7"/>
  <c r="AJ492" i="7"/>
  <c r="Y491" i="7"/>
  <c r="M36" i="27" s="1"/>
  <c r="X491" i="7"/>
  <c r="W491" i="7"/>
  <c r="M36" i="25" s="1"/>
  <c r="V491" i="7"/>
  <c r="AA494" i="7"/>
  <c r="M39" i="28" s="1"/>
  <c r="Z494" i="7"/>
  <c r="Y490" i="7"/>
  <c r="M35" i="27" s="1"/>
  <c r="X490" i="7"/>
  <c r="W490" i="7"/>
  <c r="M35" i="25" s="1"/>
  <c r="V490" i="7"/>
  <c r="AO481" i="7"/>
  <c r="AA493" i="7"/>
  <c r="M38" i="28" s="1"/>
  <c r="Z493" i="7"/>
  <c r="Y489" i="7"/>
  <c r="M34" i="27" s="1"/>
  <c r="X489" i="7"/>
  <c r="W489" i="7"/>
  <c r="M34" i="25" s="1"/>
  <c r="V489" i="7"/>
  <c r="AO485" i="7"/>
  <c r="AN485" i="7"/>
  <c r="AA492" i="7"/>
  <c r="M37" i="28" s="1"/>
  <c r="Z492" i="7"/>
  <c r="M15" i="26"/>
  <c r="Y488" i="7"/>
  <c r="M33" i="27" s="1"/>
  <c r="X488" i="7"/>
  <c r="W488" i="7"/>
  <c r="M33" i="25" s="1"/>
  <c r="V488" i="7"/>
  <c r="AO480" i="7"/>
  <c r="AN480" i="7"/>
  <c r="AA491" i="7"/>
  <c r="M36" i="28" s="1"/>
  <c r="Z491" i="7"/>
  <c r="AM481" i="7"/>
  <c r="AL481" i="7"/>
  <c r="AK481" i="7"/>
  <c r="AJ481" i="7"/>
  <c r="Y487" i="7"/>
  <c r="M32" i="27" s="1"/>
  <c r="X487" i="7"/>
  <c r="W487" i="7"/>
  <c r="M32" i="25" s="1"/>
  <c r="V487" i="7"/>
  <c r="AO486" i="7"/>
  <c r="AN486" i="7"/>
  <c r="AA490" i="7"/>
  <c r="M35" i="28" s="1"/>
  <c r="Z490" i="7"/>
  <c r="AM485" i="7"/>
  <c r="AL485" i="7"/>
  <c r="AK485" i="7"/>
  <c r="AJ485" i="7"/>
  <c r="Y486" i="7"/>
  <c r="M31" i="27" s="1"/>
  <c r="X486" i="7"/>
  <c r="W486" i="7"/>
  <c r="M31" i="25" s="1"/>
  <c r="V486" i="7"/>
  <c r="AO479" i="7"/>
  <c r="AN479" i="7"/>
  <c r="AA489" i="7"/>
  <c r="M34" i="28" s="1"/>
  <c r="Z489" i="7"/>
  <c r="AM480" i="7"/>
  <c r="AL480" i="7"/>
  <c r="AK480" i="7"/>
  <c r="AJ480" i="7"/>
  <c r="Y485" i="7"/>
  <c r="M30" i="27" s="1"/>
  <c r="X485" i="7"/>
  <c r="W485" i="7"/>
  <c r="M30" i="25" s="1"/>
  <c r="V485" i="7"/>
  <c r="AO478" i="7"/>
  <c r="AN478" i="7"/>
  <c r="AA488" i="7"/>
  <c r="M33" i="28" s="1"/>
  <c r="Z488" i="7"/>
  <c r="AM486" i="7"/>
  <c r="AL486" i="7"/>
  <c r="AK486" i="7"/>
  <c r="AJ486" i="7"/>
  <c r="Y484" i="7"/>
  <c r="M29" i="27" s="1"/>
  <c r="X484" i="7"/>
  <c r="W484" i="7"/>
  <c r="M29" i="25" s="1"/>
  <c r="V484" i="7"/>
  <c r="AO477" i="7"/>
  <c r="AN477" i="7"/>
  <c r="AA487" i="7"/>
  <c r="M32" i="28" s="1"/>
  <c r="Z487" i="7"/>
  <c r="AM479" i="7"/>
  <c r="AL479" i="7"/>
  <c r="AK479" i="7"/>
  <c r="AJ479" i="7"/>
  <c r="Y483" i="7"/>
  <c r="M28" i="27" s="1"/>
  <c r="X483" i="7"/>
  <c r="W483" i="7"/>
  <c r="M28" i="25" s="1"/>
  <c r="V483" i="7"/>
  <c r="AO476" i="7"/>
  <c r="AN476" i="7"/>
  <c r="AA486" i="7"/>
  <c r="M31" i="28" s="1"/>
  <c r="Z486" i="7"/>
  <c r="AM478" i="7"/>
  <c r="AL478" i="7"/>
  <c r="AK478" i="7"/>
  <c r="AJ478" i="7"/>
  <c r="Y482" i="7"/>
  <c r="M27" i="27" s="1"/>
  <c r="X482" i="7"/>
  <c r="W482" i="7"/>
  <c r="M27" i="25" s="1"/>
  <c r="V482" i="7"/>
  <c r="AO484" i="7"/>
  <c r="AN484" i="7"/>
  <c r="AA485" i="7"/>
  <c r="M30" i="28" s="1"/>
  <c r="Z485" i="7"/>
  <c r="AM477" i="7"/>
  <c r="AL477" i="7"/>
  <c r="AK477" i="7"/>
  <c r="AJ477" i="7"/>
  <c r="Y481" i="7"/>
  <c r="M26" i="27" s="1"/>
  <c r="X481" i="7"/>
  <c r="W481" i="7"/>
  <c r="M26" i="25" s="1"/>
  <c r="V481" i="7"/>
  <c r="AO475" i="7"/>
  <c r="AN475" i="7"/>
  <c r="AA484" i="7"/>
  <c r="M29" i="28" s="1"/>
  <c r="Z484" i="7"/>
  <c r="AM476" i="7"/>
  <c r="AL476" i="7"/>
  <c r="AK476" i="7"/>
  <c r="AJ476" i="7"/>
  <c r="Y480" i="7"/>
  <c r="M25" i="27" s="1"/>
  <c r="X480" i="7"/>
  <c r="W480" i="7"/>
  <c r="M25" i="25" s="1"/>
  <c r="V480" i="7"/>
  <c r="AO483" i="7"/>
  <c r="AN483" i="7"/>
  <c r="AA483" i="7"/>
  <c r="M28" i="28" s="1"/>
  <c r="Z483" i="7"/>
  <c r="AM484" i="7"/>
  <c r="AL484" i="7"/>
  <c r="AK484" i="7"/>
  <c r="AJ484" i="7"/>
  <c r="Y479" i="7"/>
  <c r="M24" i="27" s="1"/>
  <c r="X479" i="7"/>
  <c r="W479" i="7"/>
  <c r="M24" i="25" s="1"/>
  <c r="V479" i="7"/>
  <c r="AO487" i="7"/>
  <c r="AA482" i="7"/>
  <c r="M27" i="28" s="1"/>
  <c r="Z482" i="7"/>
  <c r="AM475" i="7"/>
  <c r="AL475" i="7"/>
  <c r="AK475" i="7"/>
  <c r="AJ475" i="7"/>
  <c r="Y478" i="7"/>
  <c r="M23" i="27" s="1"/>
  <c r="X478" i="7"/>
  <c r="W478" i="7"/>
  <c r="M23" i="25" s="1"/>
  <c r="V478" i="7"/>
  <c r="AO474" i="7"/>
  <c r="AN474" i="7"/>
  <c r="AA481" i="7"/>
  <c r="M26" i="28" s="1"/>
  <c r="Z481" i="7"/>
  <c r="AM483" i="7"/>
  <c r="AL483" i="7"/>
  <c r="AK483" i="7"/>
  <c r="AJ483" i="7"/>
  <c r="AO473" i="7"/>
  <c r="AN473" i="7"/>
  <c r="AA480" i="7"/>
  <c r="M25" i="28" s="1"/>
  <c r="Z480" i="7"/>
  <c r="AM487" i="7"/>
  <c r="AL487" i="7"/>
  <c r="AK487" i="7"/>
  <c r="AJ487" i="7"/>
  <c r="AO472" i="7"/>
  <c r="AA479" i="7"/>
  <c r="M24" i="28" s="1"/>
  <c r="Z479" i="7"/>
  <c r="AM474" i="7"/>
  <c r="AL474" i="7"/>
  <c r="AK474" i="7"/>
  <c r="AJ474" i="7"/>
  <c r="Y475" i="7"/>
  <c r="M20" i="27" s="1"/>
  <c r="X475" i="7"/>
  <c r="W475" i="7"/>
  <c r="M20" i="25" s="1"/>
  <c r="V475" i="7"/>
  <c r="AO471" i="7"/>
  <c r="AN471" i="7"/>
  <c r="AA478" i="7"/>
  <c r="M23" i="28" s="1"/>
  <c r="Z478" i="7"/>
  <c r="AM473" i="7"/>
  <c r="AL473" i="7"/>
  <c r="AK473" i="7"/>
  <c r="AJ473" i="7"/>
  <c r="AO470" i="7"/>
  <c r="AN470" i="7"/>
  <c r="AM472" i="7"/>
  <c r="AL472" i="7"/>
  <c r="AK472" i="7"/>
  <c r="AJ472" i="7"/>
  <c r="AO469" i="7"/>
  <c r="AM471" i="7"/>
  <c r="AL471" i="7"/>
  <c r="AK471" i="7"/>
  <c r="AJ471" i="7"/>
  <c r="AO468" i="7"/>
  <c r="AA475" i="7"/>
  <c r="M20" i="28" s="1"/>
  <c r="Z475" i="7"/>
  <c r="AM470" i="7"/>
  <c r="AL470" i="7"/>
  <c r="AK470" i="7"/>
  <c r="AJ470" i="7"/>
  <c r="Y469" i="7"/>
  <c r="M14" i="27" s="1"/>
  <c r="X469" i="7"/>
  <c r="W469" i="7"/>
  <c r="M14" i="25" s="1"/>
  <c r="V469" i="7"/>
  <c r="AM469" i="7"/>
  <c r="AL469" i="7"/>
  <c r="AK469" i="7"/>
  <c r="AJ469" i="7"/>
  <c r="Y468" i="7"/>
  <c r="M13" i="27" s="1"/>
  <c r="X468" i="7"/>
  <c r="W468" i="7"/>
  <c r="M13" i="25" s="1"/>
  <c r="V468" i="7"/>
  <c r="AO466" i="7"/>
  <c r="AN466" i="7"/>
  <c r="AM468" i="7"/>
  <c r="AL468" i="7"/>
  <c r="AK468" i="7"/>
  <c r="AJ468" i="7"/>
  <c r="AO465" i="7"/>
  <c r="AN465" i="7"/>
  <c r="AH467" i="7"/>
  <c r="T467" i="7" s="1"/>
  <c r="AG467" i="7"/>
  <c r="S467" i="7" s="1"/>
  <c r="M12" i="24" s="1"/>
  <c r="AF467" i="7"/>
  <c r="R467" i="7" s="1"/>
  <c r="AE467" i="7"/>
  <c r="AD467" i="7"/>
  <c r="P467" i="7" s="1"/>
  <c r="X466" i="7"/>
  <c r="V466" i="7"/>
  <c r="W466" i="7"/>
  <c r="M11" i="25" s="1"/>
  <c r="AO464" i="7"/>
  <c r="AN464" i="7"/>
  <c r="AA469" i="7"/>
  <c r="M14" i="28" s="1"/>
  <c r="Z469" i="7"/>
  <c r="AM466" i="7"/>
  <c r="AL466" i="7"/>
  <c r="AK466" i="7"/>
  <c r="AJ466" i="7"/>
  <c r="X465" i="7"/>
  <c r="V465" i="7"/>
  <c r="Y465" i="7"/>
  <c r="M10" i="27" s="1"/>
  <c r="AO463" i="7"/>
  <c r="AN463" i="7"/>
  <c r="AA468" i="7"/>
  <c r="M13" i="28" s="1"/>
  <c r="Z468" i="7"/>
  <c r="AM465" i="7"/>
  <c r="AL465" i="7"/>
  <c r="AK465" i="7"/>
  <c r="AJ465" i="7"/>
  <c r="X464" i="7"/>
  <c r="V464" i="7"/>
  <c r="AA464" i="7"/>
  <c r="M9" i="28" s="1"/>
  <c r="AO462" i="7"/>
  <c r="AN462" i="7"/>
  <c r="AM464" i="7"/>
  <c r="AL464" i="7"/>
  <c r="AK464" i="7"/>
  <c r="AJ464" i="7"/>
  <c r="AO461" i="7"/>
  <c r="AN461" i="7"/>
  <c r="Z466" i="7"/>
  <c r="AM463" i="7"/>
  <c r="AL463" i="7"/>
  <c r="AK463" i="7"/>
  <c r="AJ463" i="7"/>
  <c r="AO460" i="7"/>
  <c r="AN460" i="7"/>
  <c r="Z465" i="7"/>
  <c r="AM462" i="7"/>
  <c r="AL462" i="7"/>
  <c r="AK462" i="7"/>
  <c r="AJ462" i="7"/>
  <c r="AO459" i="7"/>
  <c r="AN459" i="7"/>
  <c r="Z464" i="7"/>
  <c r="AM461" i="7"/>
  <c r="AL461" i="7"/>
  <c r="AK461" i="7"/>
  <c r="AJ461" i="7"/>
  <c r="AM460" i="7"/>
  <c r="AL460" i="7"/>
  <c r="AK460" i="7"/>
  <c r="AJ460" i="7"/>
  <c r="AM459" i="7"/>
  <c r="AL459" i="7"/>
  <c r="AK459" i="7"/>
  <c r="AJ459" i="7"/>
  <c r="AO452" i="7"/>
  <c r="AO451" i="7"/>
  <c r="AN451" i="7"/>
  <c r="U424" i="7"/>
  <c r="L22" i="26" s="1"/>
  <c r="T424" i="7"/>
  <c r="R424" i="7"/>
  <c r="AO450" i="7"/>
  <c r="AN450" i="7"/>
  <c r="AM452" i="7"/>
  <c r="AL452" i="7"/>
  <c r="AK452" i="7"/>
  <c r="AJ452" i="7"/>
  <c r="AM451" i="7"/>
  <c r="AL451" i="7"/>
  <c r="AK451" i="7"/>
  <c r="AJ451" i="7"/>
  <c r="AO448" i="7"/>
  <c r="AN448" i="7"/>
  <c r="AO447" i="7"/>
  <c r="AN447" i="7"/>
  <c r="AI449" i="7"/>
  <c r="AH449" i="7"/>
  <c r="T423" i="7" s="1"/>
  <c r="AG449" i="7"/>
  <c r="S423" i="7" s="1"/>
  <c r="L21" i="24" s="1"/>
  <c r="AF449" i="7"/>
  <c r="AE449" i="7"/>
  <c r="Q423" i="7" s="1"/>
  <c r="L21" i="9" s="1"/>
  <c r="AD449" i="7"/>
  <c r="AM448" i="7"/>
  <c r="AL448" i="7"/>
  <c r="AK448" i="7"/>
  <c r="AJ448" i="7"/>
  <c r="AO445" i="7"/>
  <c r="AN445" i="7"/>
  <c r="AM447" i="7"/>
  <c r="AL447" i="7"/>
  <c r="AK447" i="7"/>
  <c r="AO444" i="7"/>
  <c r="AN444" i="7"/>
  <c r="U421" i="7"/>
  <c r="L19" i="26" s="1"/>
  <c r="T421" i="7"/>
  <c r="S421" i="7"/>
  <c r="L19" i="24" s="1"/>
  <c r="R421" i="7"/>
  <c r="Q421" i="7"/>
  <c r="AM445" i="7"/>
  <c r="AL445" i="7"/>
  <c r="AK445" i="7"/>
  <c r="AJ445" i="7"/>
  <c r="AM444" i="7"/>
  <c r="AL444" i="7"/>
  <c r="AK444" i="7"/>
  <c r="AJ444" i="7"/>
  <c r="AO441" i="7"/>
  <c r="AN441" i="7"/>
  <c r="AA448" i="7"/>
  <c r="Z448" i="7"/>
  <c r="L41" i="9"/>
  <c r="AO440" i="7"/>
  <c r="AN440" i="7"/>
  <c r="AA446" i="7"/>
  <c r="Z446" i="7"/>
  <c r="U420" i="7"/>
  <c r="L18" i="26" s="1"/>
  <c r="T420" i="7"/>
  <c r="S420" i="7"/>
  <c r="L18" i="24" s="1"/>
  <c r="P420" i="7"/>
  <c r="Y442" i="7"/>
  <c r="L40" i="27" s="1"/>
  <c r="X442" i="7"/>
  <c r="W442" i="7"/>
  <c r="L40" i="25" s="1"/>
  <c r="V442" i="7"/>
  <c r="AO439" i="7"/>
  <c r="AN439" i="7"/>
  <c r="AA445" i="7"/>
  <c r="Z445" i="7"/>
  <c r="AL441" i="7"/>
  <c r="AJ441" i="7"/>
  <c r="Y441" i="7"/>
  <c r="L39" i="27" s="1"/>
  <c r="X441" i="7"/>
  <c r="W441" i="7"/>
  <c r="L39" i="25" s="1"/>
  <c r="V441" i="7"/>
  <c r="AO438" i="7"/>
  <c r="AN438" i="7"/>
  <c r="AA444" i="7"/>
  <c r="Z444" i="7"/>
  <c r="AM440" i="7"/>
  <c r="AL440" i="7"/>
  <c r="AK440" i="7"/>
  <c r="AJ440" i="7"/>
  <c r="Y440" i="7"/>
  <c r="L38" i="27" s="1"/>
  <c r="X440" i="7"/>
  <c r="W440" i="7"/>
  <c r="L38" i="25" s="1"/>
  <c r="V440" i="7"/>
  <c r="AM439" i="7"/>
  <c r="AL439" i="7"/>
  <c r="AK439" i="7"/>
  <c r="AJ439" i="7"/>
  <c r="Y439" i="7"/>
  <c r="L37" i="27" s="1"/>
  <c r="X439" i="7"/>
  <c r="W439" i="7"/>
  <c r="L37" i="25" s="1"/>
  <c r="V439" i="7"/>
  <c r="AA442" i="7"/>
  <c r="L40" i="28" s="1"/>
  <c r="Z442" i="7"/>
  <c r="AM438" i="7"/>
  <c r="AL438" i="7"/>
  <c r="AK438" i="7"/>
  <c r="AJ438" i="7"/>
  <c r="Y438" i="7"/>
  <c r="L36" i="27" s="1"/>
  <c r="X438" i="7"/>
  <c r="W438" i="7"/>
  <c r="L36" i="25" s="1"/>
  <c r="V438" i="7"/>
  <c r="AA441" i="7"/>
  <c r="L39" i="28" s="1"/>
  <c r="Z441" i="7"/>
  <c r="Y437" i="7"/>
  <c r="L35" i="27" s="1"/>
  <c r="X437" i="7"/>
  <c r="W437" i="7"/>
  <c r="L35" i="25" s="1"/>
  <c r="V437" i="7"/>
  <c r="AO427" i="7"/>
  <c r="AA440" i="7"/>
  <c r="L38" i="28" s="1"/>
  <c r="Z440" i="7"/>
  <c r="Y436" i="7"/>
  <c r="L34" i="27" s="1"/>
  <c r="X436" i="7"/>
  <c r="W436" i="7"/>
  <c r="L34" i="25" s="1"/>
  <c r="V436" i="7"/>
  <c r="AO431" i="7"/>
  <c r="AN431" i="7"/>
  <c r="AA439" i="7"/>
  <c r="L37" i="28" s="1"/>
  <c r="Z439" i="7"/>
  <c r="L15" i="26"/>
  <c r="L15" i="24"/>
  <c r="Y435" i="7"/>
  <c r="L33" i="27" s="1"/>
  <c r="X435" i="7"/>
  <c r="W435" i="7"/>
  <c r="L33" i="25" s="1"/>
  <c r="V435" i="7"/>
  <c r="AO426" i="7"/>
  <c r="AN426" i="7"/>
  <c r="AA438" i="7"/>
  <c r="L36" i="28" s="1"/>
  <c r="Z438" i="7"/>
  <c r="AM427" i="7"/>
  <c r="AL427" i="7"/>
  <c r="AK427" i="7"/>
  <c r="AJ427" i="7"/>
  <c r="Y434" i="7"/>
  <c r="L32" i="27" s="1"/>
  <c r="X434" i="7"/>
  <c r="W434" i="7"/>
  <c r="L32" i="25" s="1"/>
  <c r="V434" i="7"/>
  <c r="AO432" i="7"/>
  <c r="AN432" i="7"/>
  <c r="AA437" i="7"/>
  <c r="L35" i="28" s="1"/>
  <c r="Z437" i="7"/>
  <c r="AM431" i="7"/>
  <c r="AL431" i="7"/>
  <c r="AK431" i="7"/>
  <c r="AJ431" i="7"/>
  <c r="Y433" i="7"/>
  <c r="L31" i="27" s="1"/>
  <c r="X433" i="7"/>
  <c r="W433" i="7"/>
  <c r="L31" i="25" s="1"/>
  <c r="V433" i="7"/>
  <c r="AO425" i="7"/>
  <c r="AN425" i="7"/>
  <c r="AA436" i="7"/>
  <c r="L34" i="28" s="1"/>
  <c r="Z436" i="7"/>
  <c r="AM426" i="7"/>
  <c r="AL426" i="7"/>
  <c r="AK426" i="7"/>
  <c r="AJ426" i="7"/>
  <c r="Y432" i="7"/>
  <c r="L30" i="27" s="1"/>
  <c r="X432" i="7"/>
  <c r="W432" i="7"/>
  <c r="L30" i="25" s="1"/>
  <c r="V432" i="7"/>
  <c r="AO424" i="7"/>
  <c r="AN424" i="7"/>
  <c r="AA435" i="7"/>
  <c r="L33" i="28" s="1"/>
  <c r="Z435" i="7"/>
  <c r="AM432" i="7"/>
  <c r="AL432" i="7"/>
  <c r="AK432" i="7"/>
  <c r="AJ432" i="7"/>
  <c r="Y431" i="7"/>
  <c r="L29" i="27" s="1"/>
  <c r="X431" i="7"/>
  <c r="W431" i="7"/>
  <c r="L29" i="25" s="1"/>
  <c r="V431" i="7"/>
  <c r="AO423" i="7"/>
  <c r="AN423" i="7"/>
  <c r="AA434" i="7"/>
  <c r="L32" i="28" s="1"/>
  <c r="Z434" i="7"/>
  <c r="AM425" i="7"/>
  <c r="AL425" i="7"/>
  <c r="AK425" i="7"/>
  <c r="AJ425" i="7"/>
  <c r="Y430" i="7"/>
  <c r="L28" i="27" s="1"/>
  <c r="X430" i="7"/>
  <c r="W430" i="7"/>
  <c r="L28" i="25" s="1"/>
  <c r="V430" i="7"/>
  <c r="AO422" i="7"/>
  <c r="AN422" i="7"/>
  <c r="AA433" i="7"/>
  <c r="L31" i="28" s="1"/>
  <c r="Z433" i="7"/>
  <c r="AM424" i="7"/>
  <c r="AL424" i="7"/>
  <c r="AK424" i="7"/>
  <c r="AJ424" i="7"/>
  <c r="Y429" i="7"/>
  <c r="L27" i="27" s="1"/>
  <c r="X429" i="7"/>
  <c r="W429" i="7"/>
  <c r="L27" i="25" s="1"/>
  <c r="V429" i="7"/>
  <c r="AO430" i="7"/>
  <c r="AN430" i="7"/>
  <c r="AA432" i="7"/>
  <c r="L30" i="28" s="1"/>
  <c r="Z432" i="7"/>
  <c r="AM423" i="7"/>
  <c r="AL423" i="7"/>
  <c r="AK423" i="7"/>
  <c r="AJ423" i="7"/>
  <c r="Y428" i="7"/>
  <c r="L26" i="27" s="1"/>
  <c r="X428" i="7"/>
  <c r="W428" i="7"/>
  <c r="L26" i="25" s="1"/>
  <c r="V428" i="7"/>
  <c r="AO421" i="7"/>
  <c r="AN421" i="7"/>
  <c r="AA431" i="7"/>
  <c r="L29" i="28" s="1"/>
  <c r="Z431" i="7"/>
  <c r="AM422" i="7"/>
  <c r="AL422" i="7"/>
  <c r="AK422" i="7"/>
  <c r="AJ422" i="7"/>
  <c r="Y427" i="7"/>
  <c r="L25" i="27" s="1"/>
  <c r="X427" i="7"/>
  <c r="W427" i="7"/>
  <c r="L25" i="25" s="1"/>
  <c r="V427" i="7"/>
  <c r="AO429" i="7"/>
  <c r="AA430" i="7"/>
  <c r="L28" i="28" s="1"/>
  <c r="Z430" i="7"/>
  <c r="AM430" i="7"/>
  <c r="AL430" i="7"/>
  <c r="AK430" i="7"/>
  <c r="AJ430" i="7"/>
  <c r="Y426" i="7"/>
  <c r="L24" i="27" s="1"/>
  <c r="X426" i="7"/>
  <c r="W426" i="7"/>
  <c r="L24" i="25" s="1"/>
  <c r="V426" i="7"/>
  <c r="AO433" i="7"/>
  <c r="AA429" i="7"/>
  <c r="L27" i="28" s="1"/>
  <c r="Z429" i="7"/>
  <c r="AM421" i="7"/>
  <c r="AL421" i="7"/>
  <c r="AK421" i="7"/>
  <c r="AJ421" i="7"/>
  <c r="Y425" i="7"/>
  <c r="L23" i="27" s="1"/>
  <c r="X425" i="7"/>
  <c r="W425" i="7"/>
  <c r="L23" i="25" s="1"/>
  <c r="V425" i="7"/>
  <c r="AO420" i="7"/>
  <c r="AN420" i="7"/>
  <c r="AA428" i="7"/>
  <c r="L26" i="28" s="1"/>
  <c r="Z428" i="7"/>
  <c r="AM429" i="7"/>
  <c r="AL429" i="7"/>
  <c r="AK429" i="7"/>
  <c r="AJ429" i="7"/>
  <c r="AO419" i="7"/>
  <c r="AA427" i="7"/>
  <c r="L25" i="28" s="1"/>
  <c r="Z427" i="7"/>
  <c r="AM433" i="7"/>
  <c r="AL433" i="7"/>
  <c r="AK433" i="7"/>
  <c r="AJ433" i="7"/>
  <c r="AO418" i="7"/>
  <c r="AN418" i="7"/>
  <c r="AA426" i="7"/>
  <c r="L24" i="28" s="1"/>
  <c r="Z426" i="7"/>
  <c r="AM420" i="7"/>
  <c r="AL420" i="7"/>
  <c r="AK420" i="7"/>
  <c r="AJ420" i="7"/>
  <c r="Y422" i="7"/>
  <c r="L20" i="27" s="1"/>
  <c r="X422" i="7"/>
  <c r="W422" i="7"/>
  <c r="L20" i="25" s="1"/>
  <c r="V422" i="7"/>
  <c r="AO417" i="7"/>
  <c r="AN417" i="7"/>
  <c r="AA425" i="7"/>
  <c r="L23" i="28" s="1"/>
  <c r="Z425" i="7"/>
  <c r="AM419" i="7"/>
  <c r="AL419" i="7"/>
  <c r="AK419" i="7"/>
  <c r="AJ419" i="7"/>
  <c r="AO416" i="7"/>
  <c r="AN416" i="7"/>
  <c r="AM418" i="7"/>
  <c r="AL418" i="7"/>
  <c r="AK418" i="7"/>
  <c r="AJ418" i="7"/>
  <c r="AO415" i="7"/>
  <c r="AN415" i="7"/>
  <c r="AM417" i="7"/>
  <c r="AL417" i="7"/>
  <c r="AK417" i="7"/>
  <c r="AJ417" i="7"/>
  <c r="AO414" i="7"/>
  <c r="AA422" i="7"/>
  <c r="L20" i="28" s="1"/>
  <c r="Z422" i="7"/>
  <c r="AM416" i="7"/>
  <c r="AL416" i="7"/>
  <c r="AK416" i="7"/>
  <c r="AJ416" i="7"/>
  <c r="Y416" i="7"/>
  <c r="L14" i="27" s="1"/>
  <c r="X416" i="7"/>
  <c r="W416" i="7"/>
  <c r="L14" i="25" s="1"/>
  <c r="V416" i="7"/>
  <c r="AM415" i="7"/>
  <c r="AL415" i="7"/>
  <c r="AK415" i="7"/>
  <c r="AJ415" i="7"/>
  <c r="Y415" i="7"/>
  <c r="L13" i="27" s="1"/>
  <c r="X415" i="7"/>
  <c r="W415" i="7"/>
  <c r="L13" i="25" s="1"/>
  <c r="V415" i="7"/>
  <c r="AO412" i="7"/>
  <c r="AN412" i="7"/>
  <c r="AM414" i="7"/>
  <c r="AL414" i="7"/>
  <c r="AK414" i="7"/>
  <c r="AJ414" i="7"/>
  <c r="AO411" i="7"/>
  <c r="AN411" i="7"/>
  <c r="U414" i="7"/>
  <c r="L12" i="26" s="1"/>
  <c r="AH413" i="7"/>
  <c r="T414" i="7" s="1"/>
  <c r="AG413" i="7"/>
  <c r="S414" i="7" s="1"/>
  <c r="AF413" i="7"/>
  <c r="AE413" i="7"/>
  <c r="AD413" i="7"/>
  <c r="P414" i="7" s="1"/>
  <c r="X413" i="7"/>
  <c r="V413" i="7"/>
  <c r="W413" i="7"/>
  <c r="L11" i="25" s="1"/>
  <c r="AO410" i="7"/>
  <c r="AN410" i="7"/>
  <c r="AA416" i="7"/>
  <c r="L14" i="28" s="1"/>
  <c r="Z416" i="7"/>
  <c r="AM412" i="7"/>
  <c r="AL412" i="7"/>
  <c r="AK412" i="7"/>
  <c r="AJ412" i="7"/>
  <c r="X412" i="7"/>
  <c r="V412" i="7"/>
  <c r="W412" i="7"/>
  <c r="L10" i="25" s="1"/>
  <c r="AO409" i="7"/>
  <c r="AN409" i="7"/>
  <c r="AA415" i="7"/>
  <c r="L13" i="28" s="1"/>
  <c r="Z415" i="7"/>
  <c r="AM411" i="7"/>
  <c r="AL411" i="7"/>
  <c r="AK411" i="7"/>
  <c r="AJ411" i="7"/>
  <c r="X411" i="7"/>
  <c r="V411" i="7"/>
  <c r="AA411" i="7"/>
  <c r="L9" i="28" s="1"/>
  <c r="AO408" i="7"/>
  <c r="AN408" i="7"/>
  <c r="AM410" i="7"/>
  <c r="AL410" i="7"/>
  <c r="AK410" i="7"/>
  <c r="AJ410" i="7"/>
  <c r="AO407" i="7"/>
  <c r="AN407" i="7"/>
  <c r="Z413" i="7"/>
  <c r="AM409" i="7"/>
  <c r="AL409" i="7"/>
  <c r="AK409" i="7"/>
  <c r="AJ409" i="7"/>
  <c r="AO406" i="7"/>
  <c r="AN406" i="7"/>
  <c r="Z412" i="7"/>
  <c r="AM408" i="7"/>
  <c r="AL408" i="7"/>
  <c r="AK408" i="7"/>
  <c r="AJ408" i="7"/>
  <c r="AO405" i="7"/>
  <c r="AN405" i="7"/>
  <c r="Z411" i="7"/>
  <c r="AM407" i="7"/>
  <c r="AL407" i="7"/>
  <c r="AK407" i="7"/>
  <c r="AJ407" i="7"/>
  <c r="AM406" i="7"/>
  <c r="AL406" i="7"/>
  <c r="AK406" i="7"/>
  <c r="AJ406" i="7"/>
  <c r="AM405" i="7"/>
  <c r="AL405" i="7"/>
  <c r="AK405" i="7"/>
  <c r="AJ405" i="7"/>
  <c r="AO398" i="7"/>
  <c r="AN398" i="7"/>
  <c r="AO397" i="7"/>
  <c r="AN397" i="7"/>
  <c r="U368" i="7"/>
  <c r="K22" i="26" s="1"/>
  <c r="T368" i="7"/>
  <c r="R368" i="7"/>
  <c r="P368" i="7"/>
  <c r="AO396" i="7"/>
  <c r="AN396" i="7"/>
  <c r="AM398" i="7"/>
  <c r="AL398" i="7"/>
  <c r="AK398" i="7"/>
  <c r="AJ398" i="7"/>
  <c r="AM397" i="7"/>
  <c r="AL397" i="7"/>
  <c r="AK397" i="7"/>
  <c r="AJ397" i="7"/>
  <c r="AO394" i="7"/>
  <c r="AN394" i="7"/>
  <c r="AO393" i="7"/>
  <c r="AN393" i="7"/>
  <c r="AI395" i="7"/>
  <c r="U367" i="7" s="1"/>
  <c r="K21" i="26" s="1"/>
  <c r="AH395" i="7"/>
  <c r="T367" i="7" s="1"/>
  <c r="AG395" i="7"/>
  <c r="S367" i="7" s="1"/>
  <c r="K21" i="24" s="1"/>
  <c r="R367" i="7"/>
  <c r="AE395" i="7"/>
  <c r="AD395" i="7"/>
  <c r="P367" i="7" s="1"/>
  <c r="AM394" i="7"/>
  <c r="AL394" i="7"/>
  <c r="AK394" i="7"/>
  <c r="AJ394" i="7"/>
  <c r="AO391" i="7"/>
  <c r="AN391" i="7"/>
  <c r="AM393" i="7"/>
  <c r="AL393" i="7"/>
  <c r="AK393" i="7"/>
  <c r="AO390" i="7"/>
  <c r="AN390" i="7"/>
  <c r="T365" i="7"/>
  <c r="AM391" i="7"/>
  <c r="AL391" i="7"/>
  <c r="AK391" i="7"/>
  <c r="AJ391" i="7"/>
  <c r="AM390" i="7"/>
  <c r="AL390" i="7"/>
  <c r="AK390" i="7"/>
  <c r="AJ390" i="7"/>
  <c r="AO387" i="7"/>
  <c r="AN387" i="7"/>
  <c r="Z392" i="7"/>
  <c r="K41" i="9"/>
  <c r="AO386" i="7"/>
  <c r="AN386" i="7"/>
  <c r="AA390" i="7"/>
  <c r="Z390" i="7"/>
  <c r="K18" i="26"/>
  <c r="T364" i="7"/>
  <c r="S364" i="7"/>
  <c r="K18" i="24" s="1"/>
  <c r="R364" i="7"/>
  <c r="P364" i="7"/>
  <c r="Y386" i="7"/>
  <c r="K40" i="27" s="1"/>
  <c r="X386" i="7"/>
  <c r="W386" i="7"/>
  <c r="K40" i="25" s="1"/>
  <c r="V386" i="7"/>
  <c r="AO385" i="7"/>
  <c r="AN385" i="7"/>
  <c r="AA389" i="7"/>
  <c r="Z389" i="7"/>
  <c r="AL387" i="7"/>
  <c r="AJ387" i="7"/>
  <c r="Y385" i="7"/>
  <c r="K39" i="27" s="1"/>
  <c r="X385" i="7"/>
  <c r="W385" i="7"/>
  <c r="K39" i="25" s="1"/>
  <c r="V385" i="7"/>
  <c r="AO384" i="7"/>
  <c r="AN384" i="7"/>
  <c r="AA388" i="7"/>
  <c r="Z388" i="7"/>
  <c r="AM386" i="7"/>
  <c r="AL386" i="7"/>
  <c r="AK386" i="7"/>
  <c r="AJ386" i="7"/>
  <c r="Y384" i="7"/>
  <c r="K38" i="27" s="1"/>
  <c r="X384" i="7"/>
  <c r="W384" i="7"/>
  <c r="K38" i="25" s="1"/>
  <c r="V384" i="7"/>
  <c r="AM385" i="7"/>
  <c r="AL385" i="7"/>
  <c r="AK385" i="7"/>
  <c r="AJ385" i="7"/>
  <c r="Y383" i="7"/>
  <c r="K37" i="27" s="1"/>
  <c r="X383" i="7"/>
  <c r="W383" i="7"/>
  <c r="K37" i="25" s="1"/>
  <c r="V383" i="7"/>
  <c r="AA386" i="7"/>
  <c r="K40" i="28" s="1"/>
  <c r="Z386" i="7"/>
  <c r="AM384" i="7"/>
  <c r="AL384" i="7"/>
  <c r="AK384" i="7"/>
  <c r="AJ384" i="7"/>
  <c r="Y382" i="7"/>
  <c r="K36" i="27" s="1"/>
  <c r="X382" i="7"/>
  <c r="W382" i="7"/>
  <c r="K36" i="25" s="1"/>
  <c r="V382" i="7"/>
  <c r="AA385" i="7"/>
  <c r="K39" i="28" s="1"/>
  <c r="Z385" i="7"/>
  <c r="Y381" i="7"/>
  <c r="K35" i="27" s="1"/>
  <c r="X381" i="7"/>
  <c r="W381" i="7"/>
  <c r="K35" i="25" s="1"/>
  <c r="V381" i="7"/>
  <c r="AO372" i="7"/>
  <c r="AN372" i="7"/>
  <c r="AA384" i="7"/>
  <c r="K38" i="28" s="1"/>
  <c r="Z384" i="7"/>
  <c r="Y380" i="7"/>
  <c r="K34" i="27" s="1"/>
  <c r="X380" i="7"/>
  <c r="W380" i="7"/>
  <c r="K34" i="25" s="1"/>
  <c r="V380" i="7"/>
  <c r="AO377" i="7"/>
  <c r="AN377" i="7"/>
  <c r="AA383" i="7"/>
  <c r="K37" i="28" s="1"/>
  <c r="Z383" i="7"/>
  <c r="K15" i="26"/>
  <c r="Y379" i="7"/>
  <c r="K33" i="27" s="1"/>
  <c r="X379" i="7"/>
  <c r="W379" i="7"/>
  <c r="K33" i="25" s="1"/>
  <c r="V379" i="7"/>
  <c r="AO371" i="7"/>
  <c r="AN371" i="7"/>
  <c r="AA382" i="7"/>
  <c r="K36" i="28" s="1"/>
  <c r="Z382" i="7"/>
  <c r="AM372" i="7"/>
  <c r="AL372" i="7"/>
  <c r="AK372" i="7"/>
  <c r="AJ372" i="7"/>
  <c r="Y378" i="7"/>
  <c r="K32" i="27" s="1"/>
  <c r="X378" i="7"/>
  <c r="W378" i="7"/>
  <c r="K32" i="25" s="1"/>
  <c r="V378" i="7"/>
  <c r="AO378" i="7"/>
  <c r="AN378" i="7"/>
  <c r="AA381" i="7"/>
  <c r="K35" i="28" s="1"/>
  <c r="Z381" i="7"/>
  <c r="AM377" i="7"/>
  <c r="AL377" i="7"/>
  <c r="AK377" i="7"/>
  <c r="AJ377" i="7"/>
  <c r="Y377" i="7"/>
  <c r="K31" i="27" s="1"/>
  <c r="X377" i="7"/>
  <c r="W377" i="7"/>
  <c r="K31" i="25" s="1"/>
  <c r="V377" i="7"/>
  <c r="AO370" i="7"/>
  <c r="AN370" i="7"/>
  <c r="AA380" i="7"/>
  <c r="K34" i="28" s="1"/>
  <c r="Z380" i="7"/>
  <c r="AM371" i="7"/>
  <c r="AL371" i="7"/>
  <c r="AK371" i="7"/>
  <c r="AJ371" i="7"/>
  <c r="Y376" i="7"/>
  <c r="K30" i="27" s="1"/>
  <c r="X376" i="7"/>
  <c r="W376" i="7"/>
  <c r="K30" i="25" s="1"/>
  <c r="V376" i="7"/>
  <c r="AO369" i="7"/>
  <c r="AN369" i="7"/>
  <c r="AA379" i="7"/>
  <c r="K33" i="28" s="1"/>
  <c r="Z379" i="7"/>
  <c r="AM378" i="7"/>
  <c r="AL378" i="7"/>
  <c r="AK378" i="7"/>
  <c r="AJ378" i="7"/>
  <c r="Y375" i="7"/>
  <c r="K29" i="27" s="1"/>
  <c r="X375" i="7"/>
  <c r="W375" i="7"/>
  <c r="K29" i="25" s="1"/>
  <c r="V375" i="7"/>
  <c r="AO368" i="7"/>
  <c r="AN368" i="7"/>
  <c r="AA378" i="7"/>
  <c r="K32" i="28" s="1"/>
  <c r="Z378" i="7"/>
  <c r="AM370" i="7"/>
  <c r="AL370" i="7"/>
  <c r="AK370" i="7"/>
  <c r="AJ370" i="7"/>
  <c r="Y374" i="7"/>
  <c r="K28" i="27" s="1"/>
  <c r="X374" i="7"/>
  <c r="W374" i="7"/>
  <c r="K28" i="25" s="1"/>
  <c r="V374" i="7"/>
  <c r="AO367" i="7"/>
  <c r="AN367" i="7"/>
  <c r="AA377" i="7"/>
  <c r="K31" i="28" s="1"/>
  <c r="Z377" i="7"/>
  <c r="AM369" i="7"/>
  <c r="AL369" i="7"/>
  <c r="AK369" i="7"/>
  <c r="AJ369" i="7"/>
  <c r="Y373" i="7"/>
  <c r="K27" i="27" s="1"/>
  <c r="X373" i="7"/>
  <c r="W373" i="7"/>
  <c r="K27" i="25" s="1"/>
  <c r="V373" i="7"/>
  <c r="AO376" i="7"/>
  <c r="AN376" i="7"/>
  <c r="AA376" i="7"/>
  <c r="K30" i="28" s="1"/>
  <c r="Z376" i="7"/>
  <c r="AM368" i="7"/>
  <c r="AL368" i="7"/>
  <c r="AK368" i="7"/>
  <c r="AJ368" i="7"/>
  <c r="Y372" i="7"/>
  <c r="K26" i="27" s="1"/>
  <c r="X372" i="7"/>
  <c r="W372" i="7"/>
  <c r="K26" i="25" s="1"/>
  <c r="V372" i="7"/>
  <c r="AO366" i="7"/>
  <c r="AN366" i="7"/>
  <c r="AA375" i="7"/>
  <c r="K29" i="28" s="1"/>
  <c r="Z375" i="7"/>
  <c r="AM367" i="7"/>
  <c r="AL367" i="7"/>
  <c r="AK367" i="7"/>
  <c r="AJ367" i="7"/>
  <c r="Y371" i="7"/>
  <c r="K25" i="27" s="1"/>
  <c r="X371" i="7"/>
  <c r="W371" i="7"/>
  <c r="K25" i="25" s="1"/>
  <c r="V371" i="7"/>
  <c r="AO375" i="7"/>
  <c r="AN375" i="7"/>
  <c r="AA374" i="7"/>
  <c r="K28" i="28" s="1"/>
  <c r="Z374" i="7"/>
  <c r="AM376" i="7"/>
  <c r="AL376" i="7"/>
  <c r="AK376" i="7"/>
  <c r="AJ376" i="7"/>
  <c r="Y370" i="7"/>
  <c r="K24" i="27" s="1"/>
  <c r="X370" i="7"/>
  <c r="W370" i="7"/>
  <c r="K24" i="25" s="1"/>
  <c r="V370" i="7"/>
  <c r="AO379" i="7"/>
  <c r="AN379" i="7"/>
  <c r="AA373" i="7"/>
  <c r="K27" i="28" s="1"/>
  <c r="Z373" i="7"/>
  <c r="AM366" i="7"/>
  <c r="AL366" i="7"/>
  <c r="AK366" i="7"/>
  <c r="AJ366" i="7"/>
  <c r="Y369" i="7"/>
  <c r="K23" i="27" s="1"/>
  <c r="X369" i="7"/>
  <c r="W369" i="7"/>
  <c r="K23" i="25" s="1"/>
  <c r="V369" i="7"/>
  <c r="AO365" i="7"/>
  <c r="AN365" i="7"/>
  <c r="AA372" i="7"/>
  <c r="K26" i="28" s="1"/>
  <c r="Z372" i="7"/>
  <c r="AM375" i="7"/>
  <c r="AL375" i="7"/>
  <c r="AK375" i="7"/>
  <c r="AJ375" i="7"/>
  <c r="AO364" i="7"/>
  <c r="AN364" i="7"/>
  <c r="AA371" i="7"/>
  <c r="K25" i="28" s="1"/>
  <c r="Z371" i="7"/>
  <c r="AM379" i="7"/>
  <c r="AL379" i="7"/>
  <c r="AK379" i="7"/>
  <c r="AJ379" i="7"/>
  <c r="AO363" i="7"/>
  <c r="AN363" i="7"/>
  <c r="AA370" i="7"/>
  <c r="K24" i="28" s="1"/>
  <c r="Z370" i="7"/>
  <c r="AM365" i="7"/>
  <c r="AL365" i="7"/>
  <c r="AK365" i="7"/>
  <c r="AJ365" i="7"/>
  <c r="Y366" i="7"/>
  <c r="K20" i="27" s="1"/>
  <c r="X366" i="7"/>
  <c r="W366" i="7"/>
  <c r="K20" i="25" s="1"/>
  <c r="V366" i="7"/>
  <c r="AO362" i="7"/>
  <c r="AN362" i="7"/>
  <c r="AA369" i="7"/>
  <c r="K23" i="28" s="1"/>
  <c r="Z369" i="7"/>
  <c r="AM364" i="7"/>
  <c r="AL364" i="7"/>
  <c r="AK364" i="7"/>
  <c r="AJ364" i="7"/>
  <c r="AO361" i="7"/>
  <c r="AN361" i="7"/>
  <c r="AM363" i="7"/>
  <c r="AL363" i="7"/>
  <c r="AK363" i="7"/>
  <c r="AJ363" i="7"/>
  <c r="AO360" i="7"/>
  <c r="AM362" i="7"/>
  <c r="AL362" i="7"/>
  <c r="AK362" i="7"/>
  <c r="AJ362" i="7"/>
  <c r="AO359" i="7"/>
  <c r="AA366" i="7"/>
  <c r="K20" i="28" s="1"/>
  <c r="Z366" i="7"/>
  <c r="AM361" i="7"/>
  <c r="AL361" i="7"/>
  <c r="AK361" i="7"/>
  <c r="AJ361" i="7"/>
  <c r="Y360" i="7"/>
  <c r="K14" i="27" s="1"/>
  <c r="X360" i="7"/>
  <c r="W360" i="7"/>
  <c r="K14" i="25" s="1"/>
  <c r="V360" i="7"/>
  <c r="AM360" i="7"/>
  <c r="AL360" i="7"/>
  <c r="AK360" i="7"/>
  <c r="AJ360" i="7"/>
  <c r="Y359" i="7"/>
  <c r="K13" i="27" s="1"/>
  <c r="X359" i="7"/>
  <c r="W359" i="7"/>
  <c r="K13" i="25" s="1"/>
  <c r="V359" i="7"/>
  <c r="AO357" i="7"/>
  <c r="AN357" i="7"/>
  <c r="AM359" i="7"/>
  <c r="AL359" i="7"/>
  <c r="AK359" i="7"/>
  <c r="AJ359" i="7"/>
  <c r="AO356" i="7"/>
  <c r="AN356" i="7"/>
  <c r="U358" i="7"/>
  <c r="K12" i="26" s="1"/>
  <c r="AH358" i="7"/>
  <c r="T358" i="7" s="1"/>
  <c r="AG358" i="7"/>
  <c r="S358" i="7" s="1"/>
  <c r="K12" i="24" s="1"/>
  <c r="AF358" i="7"/>
  <c r="R358" i="7" s="1"/>
  <c r="AE358" i="7"/>
  <c r="AD358" i="7"/>
  <c r="P358" i="7" s="1"/>
  <c r="X357" i="7"/>
  <c r="V357" i="7"/>
  <c r="Y357" i="7"/>
  <c r="K11" i="27" s="1"/>
  <c r="AO355" i="7"/>
  <c r="AN355" i="7"/>
  <c r="AA360" i="7"/>
  <c r="K14" i="28" s="1"/>
  <c r="Z360" i="7"/>
  <c r="AM357" i="7"/>
  <c r="AL357" i="7"/>
  <c r="AK357" i="7"/>
  <c r="AJ357" i="7"/>
  <c r="X356" i="7"/>
  <c r="V356" i="7"/>
  <c r="Y356" i="7"/>
  <c r="K10" i="27" s="1"/>
  <c r="AO354" i="7"/>
  <c r="AN354" i="7"/>
  <c r="AA359" i="7"/>
  <c r="K13" i="28" s="1"/>
  <c r="Z359" i="7"/>
  <c r="AM356" i="7"/>
  <c r="AL356" i="7"/>
  <c r="AK356" i="7"/>
  <c r="AJ356" i="7"/>
  <c r="X355" i="7"/>
  <c r="V355" i="7"/>
  <c r="Y355" i="7"/>
  <c r="K9" i="27" s="1"/>
  <c r="AO353" i="7"/>
  <c r="AN353" i="7"/>
  <c r="AM355" i="7"/>
  <c r="AL355" i="7"/>
  <c r="AK355" i="7"/>
  <c r="AJ355" i="7"/>
  <c r="AO352" i="7"/>
  <c r="AN352" i="7"/>
  <c r="Z357" i="7"/>
  <c r="AM354" i="7"/>
  <c r="AL354" i="7"/>
  <c r="AK354" i="7"/>
  <c r="AJ354" i="7"/>
  <c r="AO351" i="7"/>
  <c r="AN351" i="7"/>
  <c r="Z356" i="7"/>
  <c r="AM353" i="7"/>
  <c r="AL353" i="7"/>
  <c r="AK353" i="7"/>
  <c r="AJ353" i="7"/>
  <c r="AO350" i="7"/>
  <c r="AN350" i="7"/>
  <c r="Z355" i="7"/>
  <c r="AM352" i="7"/>
  <c r="AL352" i="7"/>
  <c r="AK352" i="7"/>
  <c r="AJ352" i="7"/>
  <c r="AM351" i="7"/>
  <c r="AL351" i="7"/>
  <c r="AK351" i="7"/>
  <c r="AJ351" i="7"/>
  <c r="AM350" i="7"/>
  <c r="AL350" i="7"/>
  <c r="AK350" i="7"/>
  <c r="AJ350" i="7"/>
  <c r="AO285" i="7"/>
  <c r="AN285" i="7"/>
  <c r="AO284" i="7"/>
  <c r="AN284" i="7"/>
  <c r="U255" i="7"/>
  <c r="I22" i="26" s="1"/>
  <c r="T255" i="7"/>
  <c r="P255" i="7"/>
  <c r="AO283" i="7"/>
  <c r="AN283" i="7"/>
  <c r="AM285" i="7"/>
  <c r="AL285" i="7"/>
  <c r="AK285" i="7"/>
  <c r="AJ285" i="7"/>
  <c r="AM284" i="7"/>
  <c r="AL284" i="7"/>
  <c r="AK284" i="7"/>
  <c r="AJ284" i="7"/>
  <c r="AO281" i="7"/>
  <c r="AN281" i="7"/>
  <c r="AO280" i="7"/>
  <c r="AN280" i="7"/>
  <c r="AH282" i="7"/>
  <c r="T254" i="7" s="1"/>
  <c r="AG282" i="7"/>
  <c r="AF282" i="7"/>
  <c r="R254" i="7" s="1"/>
  <c r="AE282" i="7"/>
  <c r="AD282" i="7"/>
  <c r="AM281" i="7"/>
  <c r="AL281" i="7"/>
  <c r="AK281" i="7"/>
  <c r="AJ281" i="7"/>
  <c r="AO278" i="7"/>
  <c r="AN278" i="7"/>
  <c r="AM280" i="7"/>
  <c r="AL280" i="7"/>
  <c r="AK280" i="7"/>
  <c r="AO277" i="7"/>
  <c r="AN277" i="7"/>
  <c r="U252" i="7"/>
  <c r="I19" i="26" s="1"/>
  <c r="T252" i="7"/>
  <c r="R252" i="7"/>
  <c r="P252" i="7"/>
  <c r="AM278" i="7"/>
  <c r="AL278" i="7"/>
  <c r="AK278" i="7"/>
  <c r="AJ278" i="7"/>
  <c r="AM277" i="7"/>
  <c r="AL277" i="7"/>
  <c r="AK277" i="7"/>
  <c r="AJ277" i="7"/>
  <c r="AO274" i="7"/>
  <c r="AN274" i="7"/>
  <c r="Z279" i="7"/>
  <c r="AO273" i="7"/>
  <c r="AN273" i="7"/>
  <c r="AA277" i="7"/>
  <c r="Z277" i="7"/>
  <c r="I18" i="26"/>
  <c r="I18" i="24"/>
  <c r="R251" i="7"/>
  <c r="P251" i="7"/>
  <c r="Y273" i="7"/>
  <c r="I40" i="27" s="1"/>
  <c r="X273" i="7"/>
  <c r="W273" i="7"/>
  <c r="I40" i="25" s="1"/>
  <c r="V273" i="7"/>
  <c r="AO272" i="7"/>
  <c r="AN272" i="7"/>
  <c r="AA276" i="7"/>
  <c r="Z276" i="7"/>
  <c r="AL274" i="7"/>
  <c r="AJ274" i="7"/>
  <c r="Y272" i="7"/>
  <c r="I39" i="27" s="1"/>
  <c r="X272" i="7"/>
  <c r="W272" i="7"/>
  <c r="I39" i="25" s="1"/>
  <c r="V272" i="7"/>
  <c r="AO271" i="7"/>
  <c r="AN271" i="7"/>
  <c r="Z275" i="7"/>
  <c r="AM273" i="7"/>
  <c r="AL273" i="7"/>
  <c r="AK273" i="7"/>
  <c r="AJ273" i="7"/>
  <c r="Y271" i="7"/>
  <c r="I38" i="27" s="1"/>
  <c r="X271" i="7"/>
  <c r="W271" i="7"/>
  <c r="I38" i="25" s="1"/>
  <c r="V271" i="7"/>
  <c r="AM272" i="7"/>
  <c r="AL272" i="7"/>
  <c r="AK272" i="7"/>
  <c r="AJ272" i="7"/>
  <c r="Y270" i="7"/>
  <c r="I37" i="27" s="1"/>
  <c r="X270" i="7"/>
  <c r="W270" i="7"/>
  <c r="I37" i="25" s="1"/>
  <c r="V270" i="7"/>
  <c r="AA273" i="7"/>
  <c r="I40" i="28" s="1"/>
  <c r="Z273" i="7"/>
  <c r="AM271" i="7"/>
  <c r="AL271" i="7"/>
  <c r="AK271" i="7"/>
  <c r="AJ271" i="7"/>
  <c r="Y269" i="7"/>
  <c r="I36" i="27" s="1"/>
  <c r="X269" i="7"/>
  <c r="W269" i="7"/>
  <c r="I36" i="25" s="1"/>
  <c r="V269" i="7"/>
  <c r="AA272" i="7"/>
  <c r="I39" i="28" s="1"/>
  <c r="Z272" i="7"/>
  <c r="Y268" i="7"/>
  <c r="I35" i="27" s="1"/>
  <c r="X268" i="7"/>
  <c r="W268" i="7"/>
  <c r="I35" i="25" s="1"/>
  <c r="V268" i="7"/>
  <c r="AO259" i="7"/>
  <c r="AN259" i="7"/>
  <c r="AA271" i="7"/>
  <c r="I38" i="28" s="1"/>
  <c r="Z271" i="7"/>
  <c r="Y267" i="7"/>
  <c r="I34" i="27" s="1"/>
  <c r="X267" i="7"/>
  <c r="W267" i="7"/>
  <c r="I34" i="25" s="1"/>
  <c r="V267" i="7"/>
  <c r="AO264" i="7"/>
  <c r="AN264" i="7"/>
  <c r="AA270" i="7"/>
  <c r="I37" i="28" s="1"/>
  <c r="Z270" i="7"/>
  <c r="I15" i="26"/>
  <c r="I15" i="24"/>
  <c r="Y266" i="7"/>
  <c r="I33" i="27" s="1"/>
  <c r="X266" i="7"/>
  <c r="W266" i="7"/>
  <c r="I33" i="25" s="1"/>
  <c r="V266" i="7"/>
  <c r="AO258" i="7"/>
  <c r="AN258" i="7"/>
  <c r="AA269" i="7"/>
  <c r="I36" i="28" s="1"/>
  <c r="Z269" i="7"/>
  <c r="AM259" i="7"/>
  <c r="AL259" i="7"/>
  <c r="AK259" i="7"/>
  <c r="AJ259" i="7"/>
  <c r="Y265" i="7"/>
  <c r="I32" i="27" s="1"/>
  <c r="X265" i="7"/>
  <c r="W265" i="7"/>
  <c r="I32" i="25" s="1"/>
  <c r="V265" i="7"/>
  <c r="AO265" i="7"/>
  <c r="AN265" i="7"/>
  <c r="AA268" i="7"/>
  <c r="I35" i="28" s="1"/>
  <c r="Z268" i="7"/>
  <c r="AM264" i="7"/>
  <c r="AL264" i="7"/>
  <c r="AK264" i="7"/>
  <c r="AJ264" i="7"/>
  <c r="Y264" i="7"/>
  <c r="I31" i="27" s="1"/>
  <c r="X264" i="7"/>
  <c r="W264" i="7"/>
  <c r="I31" i="25" s="1"/>
  <c r="V264" i="7"/>
  <c r="AO257" i="7"/>
  <c r="AN257" i="7"/>
  <c r="AA267" i="7"/>
  <c r="I34" i="28" s="1"/>
  <c r="Z267" i="7"/>
  <c r="AM258" i="7"/>
  <c r="AL258" i="7"/>
  <c r="AK258" i="7"/>
  <c r="AJ258" i="7"/>
  <c r="Y263" i="7"/>
  <c r="I30" i="27" s="1"/>
  <c r="X263" i="7"/>
  <c r="W263" i="7"/>
  <c r="I30" i="25" s="1"/>
  <c r="V263" i="7"/>
  <c r="AO256" i="7"/>
  <c r="AN256" i="7"/>
  <c r="AA266" i="7"/>
  <c r="I33" i="28" s="1"/>
  <c r="Z266" i="7"/>
  <c r="AM265" i="7"/>
  <c r="AL265" i="7"/>
  <c r="AK265" i="7"/>
  <c r="AJ265" i="7"/>
  <c r="Y262" i="7"/>
  <c r="I29" i="27" s="1"/>
  <c r="X262" i="7"/>
  <c r="W262" i="7"/>
  <c r="I29" i="25" s="1"/>
  <c r="V262" i="7"/>
  <c r="AO255" i="7"/>
  <c r="AN255" i="7"/>
  <c r="AA265" i="7"/>
  <c r="I32" i="28" s="1"/>
  <c r="Z265" i="7"/>
  <c r="AM257" i="7"/>
  <c r="AL257" i="7"/>
  <c r="AK257" i="7"/>
  <c r="AJ257" i="7"/>
  <c r="Y261" i="7"/>
  <c r="I28" i="27" s="1"/>
  <c r="X261" i="7"/>
  <c r="W261" i="7"/>
  <c r="I28" i="25" s="1"/>
  <c r="V261" i="7"/>
  <c r="AO254" i="7"/>
  <c r="AN254" i="7"/>
  <c r="AA264" i="7"/>
  <c r="I31" i="28" s="1"/>
  <c r="Z264" i="7"/>
  <c r="AM256" i="7"/>
  <c r="AL256" i="7"/>
  <c r="AK256" i="7"/>
  <c r="AJ256" i="7"/>
  <c r="Y260" i="7"/>
  <c r="I27" i="27" s="1"/>
  <c r="X260" i="7"/>
  <c r="W260" i="7"/>
  <c r="I27" i="25" s="1"/>
  <c r="V260" i="7"/>
  <c r="AO263" i="7"/>
  <c r="AN263" i="7"/>
  <c r="AA263" i="7"/>
  <c r="I30" i="28" s="1"/>
  <c r="Z263" i="7"/>
  <c r="AM255" i="7"/>
  <c r="AL255" i="7"/>
  <c r="AK255" i="7"/>
  <c r="AJ255" i="7"/>
  <c r="Y259" i="7"/>
  <c r="I26" i="27" s="1"/>
  <c r="X259" i="7"/>
  <c r="W259" i="7"/>
  <c r="I26" i="25" s="1"/>
  <c r="V259" i="7"/>
  <c r="AO253" i="7"/>
  <c r="AN253" i="7"/>
  <c r="AA262" i="7"/>
  <c r="I29" i="28" s="1"/>
  <c r="Z262" i="7"/>
  <c r="AM254" i="7"/>
  <c r="AL254" i="7"/>
  <c r="AK254" i="7"/>
  <c r="AJ254" i="7"/>
  <c r="Y258" i="7"/>
  <c r="I25" i="27" s="1"/>
  <c r="X258" i="7"/>
  <c r="W258" i="7"/>
  <c r="I25" i="25" s="1"/>
  <c r="V258" i="7"/>
  <c r="AO262" i="7"/>
  <c r="AN262" i="7"/>
  <c r="AA261" i="7"/>
  <c r="I28" i="28" s="1"/>
  <c r="Z261" i="7"/>
  <c r="AM263" i="7"/>
  <c r="AL263" i="7"/>
  <c r="AK263" i="7"/>
  <c r="AJ263" i="7"/>
  <c r="Y257" i="7"/>
  <c r="I24" i="27" s="1"/>
  <c r="X257" i="7"/>
  <c r="W257" i="7"/>
  <c r="I24" i="25" s="1"/>
  <c r="V257" i="7"/>
  <c r="AO266" i="7"/>
  <c r="AN266" i="7"/>
  <c r="AA260" i="7"/>
  <c r="I27" i="28" s="1"/>
  <c r="Z260" i="7"/>
  <c r="AM253" i="7"/>
  <c r="AL253" i="7"/>
  <c r="AK253" i="7"/>
  <c r="AJ253" i="7"/>
  <c r="Y256" i="7"/>
  <c r="I23" i="27" s="1"/>
  <c r="X256" i="7"/>
  <c r="W256" i="7"/>
  <c r="I23" i="25" s="1"/>
  <c r="V256" i="7"/>
  <c r="AO252" i="7"/>
  <c r="AN252" i="7"/>
  <c r="AA259" i="7"/>
  <c r="I26" i="28" s="1"/>
  <c r="Z259" i="7"/>
  <c r="AM262" i="7"/>
  <c r="AL262" i="7"/>
  <c r="AK262" i="7"/>
  <c r="AJ262" i="7"/>
  <c r="AO251" i="7"/>
  <c r="AA258" i="7"/>
  <c r="I25" i="28" s="1"/>
  <c r="Z258" i="7"/>
  <c r="AM266" i="7"/>
  <c r="AL266" i="7"/>
  <c r="AK266" i="7"/>
  <c r="AJ266" i="7"/>
  <c r="AO250" i="7"/>
  <c r="AN250" i="7"/>
  <c r="AA257" i="7"/>
  <c r="I24" i="28" s="1"/>
  <c r="Z257" i="7"/>
  <c r="AM252" i="7"/>
  <c r="AL252" i="7"/>
  <c r="AK252" i="7"/>
  <c r="AJ252" i="7"/>
  <c r="Y253" i="7"/>
  <c r="I20" i="27" s="1"/>
  <c r="X253" i="7"/>
  <c r="W253" i="7"/>
  <c r="I20" i="25" s="1"/>
  <c r="V253" i="7"/>
  <c r="AO249" i="7"/>
  <c r="AN249" i="7"/>
  <c r="AA256" i="7"/>
  <c r="I23" i="28" s="1"/>
  <c r="Z256" i="7"/>
  <c r="AM251" i="7"/>
  <c r="AL251" i="7"/>
  <c r="AK251" i="7"/>
  <c r="AJ251" i="7"/>
  <c r="AO248" i="7"/>
  <c r="AM250" i="7"/>
  <c r="AL250" i="7"/>
  <c r="AK250" i="7"/>
  <c r="AJ250" i="7"/>
  <c r="AO247" i="7"/>
  <c r="AN247" i="7"/>
  <c r="AM249" i="7"/>
  <c r="AL249" i="7"/>
  <c r="AK249" i="7"/>
  <c r="AJ249" i="7"/>
  <c r="AO246" i="7"/>
  <c r="AA253" i="7"/>
  <c r="I20" i="28" s="1"/>
  <c r="Z253" i="7"/>
  <c r="AM248" i="7"/>
  <c r="AL248" i="7"/>
  <c r="AK248" i="7"/>
  <c r="AJ248" i="7"/>
  <c r="Y247" i="7"/>
  <c r="I14" i="27" s="1"/>
  <c r="X247" i="7"/>
  <c r="W247" i="7"/>
  <c r="I14" i="25" s="1"/>
  <c r="V247" i="7"/>
  <c r="AM247" i="7"/>
  <c r="AL247" i="7"/>
  <c r="AK247" i="7"/>
  <c r="AJ247" i="7"/>
  <c r="Y246" i="7"/>
  <c r="I13" i="27" s="1"/>
  <c r="X246" i="7"/>
  <c r="W246" i="7"/>
  <c r="I13" i="25" s="1"/>
  <c r="V246" i="7"/>
  <c r="AO244" i="7"/>
  <c r="AN244" i="7"/>
  <c r="AM246" i="7"/>
  <c r="AL246" i="7"/>
  <c r="AK246" i="7"/>
  <c r="AJ246" i="7"/>
  <c r="AO243" i="7"/>
  <c r="AN243" i="7"/>
  <c r="U245" i="7"/>
  <c r="I12" i="26" s="1"/>
  <c r="AH245" i="7"/>
  <c r="T245" i="7" s="1"/>
  <c r="AG245" i="7"/>
  <c r="AF245" i="7"/>
  <c r="R245" i="7" s="1"/>
  <c r="AE245" i="7"/>
  <c r="Q245" i="7" s="1"/>
  <c r="I12" i="9" s="1"/>
  <c r="AD245" i="7"/>
  <c r="X244" i="7"/>
  <c r="V244" i="7"/>
  <c r="W244" i="7"/>
  <c r="I11" i="25" s="1"/>
  <c r="AO242" i="7"/>
  <c r="AN242" i="7"/>
  <c r="AA247" i="7"/>
  <c r="I14" i="28" s="1"/>
  <c r="Z247" i="7"/>
  <c r="AM244" i="7"/>
  <c r="AL244" i="7"/>
  <c r="AK244" i="7"/>
  <c r="AJ244" i="7"/>
  <c r="X243" i="7"/>
  <c r="V243" i="7"/>
  <c r="W243" i="7"/>
  <c r="I10" i="25" s="1"/>
  <c r="AO241" i="7"/>
  <c r="AN241" i="7"/>
  <c r="AA246" i="7"/>
  <c r="I13" i="28" s="1"/>
  <c r="Z246" i="7"/>
  <c r="AM243" i="7"/>
  <c r="AL243" i="7"/>
  <c r="AK243" i="7"/>
  <c r="AJ243" i="7"/>
  <c r="X242" i="7"/>
  <c r="V242" i="7"/>
  <c r="Y242" i="7"/>
  <c r="I9" i="27" s="1"/>
  <c r="AO240" i="7"/>
  <c r="AN240" i="7"/>
  <c r="AM242" i="7"/>
  <c r="AL242" i="7"/>
  <c r="AK242" i="7"/>
  <c r="AJ242" i="7"/>
  <c r="AO239" i="7"/>
  <c r="AN239" i="7"/>
  <c r="AA244" i="7"/>
  <c r="I11" i="28" s="1"/>
  <c r="Z244" i="7"/>
  <c r="AM241" i="7"/>
  <c r="AL241" i="7"/>
  <c r="AK241" i="7"/>
  <c r="AJ241" i="7"/>
  <c r="AO238" i="7"/>
  <c r="AN238" i="7"/>
  <c r="Z243" i="7"/>
  <c r="AM240" i="7"/>
  <c r="AL240" i="7"/>
  <c r="AK240" i="7"/>
  <c r="AJ240" i="7"/>
  <c r="AO237" i="7"/>
  <c r="AN237" i="7"/>
  <c r="AA242" i="7"/>
  <c r="I9" i="28" s="1"/>
  <c r="Z242" i="7"/>
  <c r="AM239" i="7"/>
  <c r="AL239" i="7"/>
  <c r="AK239" i="7"/>
  <c r="AJ239" i="7"/>
  <c r="AM238" i="7"/>
  <c r="AL238" i="7"/>
  <c r="AK238" i="7"/>
  <c r="AJ238" i="7"/>
  <c r="AM237" i="7"/>
  <c r="AL237" i="7"/>
  <c r="AK237" i="7"/>
  <c r="AJ237" i="7"/>
  <c r="AO229" i="7"/>
  <c r="AN229" i="7"/>
  <c r="AO228" i="7"/>
  <c r="AN228" i="7"/>
  <c r="U198" i="7"/>
  <c r="H22" i="26" s="1"/>
  <c r="T198" i="7"/>
  <c r="S198" i="7"/>
  <c r="H22" i="24" s="1"/>
  <c r="R198" i="7"/>
  <c r="P198" i="7"/>
  <c r="AO227" i="7"/>
  <c r="AN227" i="7"/>
  <c r="AM229" i="7"/>
  <c r="AL229" i="7"/>
  <c r="AK229" i="7"/>
  <c r="AJ229" i="7"/>
  <c r="AM228" i="7"/>
  <c r="AL228" i="7"/>
  <c r="AK228" i="7"/>
  <c r="AJ228" i="7"/>
  <c r="AO225" i="7"/>
  <c r="AN225" i="7"/>
  <c r="AO224" i="7"/>
  <c r="AN224" i="7"/>
  <c r="AI226" i="7"/>
  <c r="U197" i="7" s="1"/>
  <c r="H21" i="26" s="1"/>
  <c r="AH226" i="7"/>
  <c r="T197" i="7" s="1"/>
  <c r="AG226" i="7"/>
  <c r="AF226" i="7"/>
  <c r="R197" i="7" s="1"/>
  <c r="AD226" i="7"/>
  <c r="P197" i="7" s="1"/>
  <c r="AM225" i="7"/>
  <c r="AL225" i="7"/>
  <c r="AK225" i="7"/>
  <c r="AJ225" i="7"/>
  <c r="AO222" i="7"/>
  <c r="AN222" i="7"/>
  <c r="AM224" i="7"/>
  <c r="AL224" i="7"/>
  <c r="AK224" i="7"/>
  <c r="Y222" i="7"/>
  <c r="X222" i="7"/>
  <c r="W222" i="7"/>
  <c r="V222" i="7"/>
  <c r="AO221" i="7"/>
  <c r="AN221" i="7"/>
  <c r="U195" i="7"/>
  <c r="H19" i="26" s="1"/>
  <c r="T195" i="7"/>
  <c r="S195" i="7"/>
  <c r="H19" i="24" s="1"/>
  <c r="R195" i="7"/>
  <c r="Y220" i="7"/>
  <c r="X220" i="7"/>
  <c r="W220" i="7"/>
  <c r="V220" i="7"/>
  <c r="AM222" i="7"/>
  <c r="AL222" i="7"/>
  <c r="AK222" i="7"/>
  <c r="AJ222" i="7"/>
  <c r="Y219" i="7"/>
  <c r="X219" i="7"/>
  <c r="W219" i="7"/>
  <c r="V219" i="7"/>
  <c r="AM221" i="7"/>
  <c r="AL221" i="7"/>
  <c r="AK221" i="7"/>
  <c r="AJ221" i="7"/>
  <c r="Y218" i="7"/>
  <c r="X218" i="7"/>
  <c r="W218" i="7"/>
  <c r="V218" i="7"/>
  <c r="AO217" i="7"/>
  <c r="AA222" i="7"/>
  <c r="Z222" i="7"/>
  <c r="H41" i="9"/>
  <c r="AO216" i="7"/>
  <c r="AN216" i="7"/>
  <c r="AA220" i="7"/>
  <c r="Z220" i="7"/>
  <c r="H18" i="26"/>
  <c r="H18" i="24"/>
  <c r="R194" i="7"/>
  <c r="Q194" i="7"/>
  <c r="H18" i="9" s="1"/>
  <c r="Y216" i="7"/>
  <c r="H40" i="27" s="1"/>
  <c r="X216" i="7"/>
  <c r="W216" i="7"/>
  <c r="H40" i="25" s="1"/>
  <c r="V216" i="7"/>
  <c r="AO215" i="7"/>
  <c r="AN215" i="7"/>
  <c r="AA219" i="7"/>
  <c r="Z219" i="7"/>
  <c r="AL217" i="7"/>
  <c r="AJ217" i="7"/>
  <c r="Y215" i="7"/>
  <c r="H39" i="27" s="1"/>
  <c r="X215" i="7"/>
  <c r="W215" i="7"/>
  <c r="H39" i="25" s="1"/>
  <c r="V215" i="7"/>
  <c r="AO214" i="7"/>
  <c r="AN214" i="7"/>
  <c r="AA218" i="7"/>
  <c r="Z218" i="7"/>
  <c r="AM216" i="7"/>
  <c r="AL216" i="7"/>
  <c r="AK216" i="7"/>
  <c r="AJ216" i="7"/>
  <c r="Y214" i="7"/>
  <c r="H38" i="27" s="1"/>
  <c r="X214" i="7"/>
  <c r="W214" i="7"/>
  <c r="H38" i="25" s="1"/>
  <c r="V214" i="7"/>
  <c r="AM215" i="7"/>
  <c r="AL215" i="7"/>
  <c r="AK215" i="7"/>
  <c r="AJ215" i="7"/>
  <c r="Y213" i="7"/>
  <c r="H37" i="27" s="1"/>
  <c r="X213" i="7"/>
  <c r="W213" i="7"/>
  <c r="H37" i="25" s="1"/>
  <c r="V213" i="7"/>
  <c r="AA216" i="7"/>
  <c r="H40" i="28" s="1"/>
  <c r="Z216" i="7"/>
  <c r="AM214" i="7"/>
  <c r="AL214" i="7"/>
  <c r="AK214" i="7"/>
  <c r="AJ214" i="7"/>
  <c r="Y212" i="7"/>
  <c r="H36" i="27" s="1"/>
  <c r="X212" i="7"/>
  <c r="W212" i="7"/>
  <c r="H36" i="25" s="1"/>
  <c r="V212" i="7"/>
  <c r="AA215" i="7"/>
  <c r="H39" i="28" s="1"/>
  <c r="Z215" i="7"/>
  <c r="Y211" i="7"/>
  <c r="H35" i="27" s="1"/>
  <c r="X211" i="7"/>
  <c r="W211" i="7"/>
  <c r="H35" i="25" s="1"/>
  <c r="V211" i="7"/>
  <c r="AO202" i="7"/>
  <c r="AA214" i="7"/>
  <c r="H38" i="28" s="1"/>
  <c r="Z214" i="7"/>
  <c r="Y210" i="7"/>
  <c r="H34" i="27" s="1"/>
  <c r="X210" i="7"/>
  <c r="W210" i="7"/>
  <c r="H34" i="25" s="1"/>
  <c r="V210" i="7"/>
  <c r="AO207" i="7"/>
  <c r="AN207" i="7"/>
  <c r="AA213" i="7"/>
  <c r="H37" i="28" s="1"/>
  <c r="Z213" i="7"/>
  <c r="H15" i="26"/>
  <c r="H15" i="24"/>
  <c r="Y209" i="7"/>
  <c r="H33" i="27" s="1"/>
  <c r="X209" i="7"/>
  <c r="W209" i="7"/>
  <c r="H33" i="25" s="1"/>
  <c r="V209" i="7"/>
  <c r="AO201" i="7"/>
  <c r="AN201" i="7"/>
  <c r="AA212" i="7"/>
  <c r="H36" i="28" s="1"/>
  <c r="Z212" i="7"/>
  <c r="AM202" i="7"/>
  <c r="AL202" i="7"/>
  <c r="AK202" i="7"/>
  <c r="AJ202" i="7"/>
  <c r="Y208" i="7"/>
  <c r="H32" i="27" s="1"/>
  <c r="X208" i="7"/>
  <c r="W208" i="7"/>
  <c r="H32" i="25" s="1"/>
  <c r="V208" i="7"/>
  <c r="AO208" i="7"/>
  <c r="AN208" i="7"/>
  <c r="AA211" i="7"/>
  <c r="H35" i="28" s="1"/>
  <c r="Z211" i="7"/>
  <c r="AM207" i="7"/>
  <c r="AL207" i="7"/>
  <c r="AK207" i="7"/>
  <c r="AJ207" i="7"/>
  <c r="Y207" i="7"/>
  <c r="H31" i="27" s="1"/>
  <c r="X207" i="7"/>
  <c r="W207" i="7"/>
  <c r="H31" i="25" s="1"/>
  <c r="V207" i="7"/>
  <c r="AO200" i="7"/>
  <c r="AN200" i="7"/>
  <c r="AA210" i="7"/>
  <c r="H34" i="28" s="1"/>
  <c r="Z210" i="7"/>
  <c r="AM201" i="7"/>
  <c r="AL201" i="7"/>
  <c r="AK201" i="7"/>
  <c r="AJ201" i="7"/>
  <c r="Y206" i="7"/>
  <c r="H30" i="27" s="1"/>
  <c r="X206" i="7"/>
  <c r="W206" i="7"/>
  <c r="H30" i="25" s="1"/>
  <c r="V206" i="7"/>
  <c r="AO199" i="7"/>
  <c r="AN199" i="7"/>
  <c r="AA209" i="7"/>
  <c r="H33" i="28" s="1"/>
  <c r="Z209" i="7"/>
  <c r="AM208" i="7"/>
  <c r="AL208" i="7"/>
  <c r="AK208" i="7"/>
  <c r="AJ208" i="7"/>
  <c r="Y205" i="7"/>
  <c r="H29" i="27" s="1"/>
  <c r="X205" i="7"/>
  <c r="W205" i="7"/>
  <c r="H29" i="25" s="1"/>
  <c r="V205" i="7"/>
  <c r="AO198" i="7"/>
  <c r="AN198" i="7"/>
  <c r="AA208" i="7"/>
  <c r="H32" i="28" s="1"/>
  <c r="Z208" i="7"/>
  <c r="AM200" i="7"/>
  <c r="AL200" i="7"/>
  <c r="AK200" i="7"/>
  <c r="AJ200" i="7"/>
  <c r="Y204" i="7"/>
  <c r="H28" i="27" s="1"/>
  <c r="X204" i="7"/>
  <c r="W204" i="7"/>
  <c r="H28" i="25" s="1"/>
  <c r="V204" i="7"/>
  <c r="AO197" i="7"/>
  <c r="AA207" i="7"/>
  <c r="H31" i="28" s="1"/>
  <c r="Z207" i="7"/>
  <c r="AM199" i="7"/>
  <c r="AL199" i="7"/>
  <c r="AK199" i="7"/>
  <c r="AJ199" i="7"/>
  <c r="Y203" i="7"/>
  <c r="H27" i="27" s="1"/>
  <c r="X203" i="7"/>
  <c r="W203" i="7"/>
  <c r="H27" i="25" s="1"/>
  <c r="V203" i="7"/>
  <c r="AO206" i="7"/>
  <c r="AN206" i="7"/>
  <c r="AA206" i="7"/>
  <c r="H30" i="28" s="1"/>
  <c r="Z206" i="7"/>
  <c r="AM198" i="7"/>
  <c r="AL198" i="7"/>
  <c r="AK198" i="7"/>
  <c r="AJ198" i="7"/>
  <c r="Y202" i="7"/>
  <c r="H26" i="27" s="1"/>
  <c r="X202" i="7"/>
  <c r="W202" i="7"/>
  <c r="H26" i="25" s="1"/>
  <c r="V202" i="7"/>
  <c r="AO196" i="7"/>
  <c r="AN196" i="7"/>
  <c r="AA205" i="7"/>
  <c r="H29" i="28" s="1"/>
  <c r="Z205" i="7"/>
  <c r="AM197" i="7"/>
  <c r="AL197" i="7"/>
  <c r="AK197" i="7"/>
  <c r="AJ197" i="7"/>
  <c r="Y201" i="7"/>
  <c r="H25" i="27" s="1"/>
  <c r="X201" i="7"/>
  <c r="W201" i="7"/>
  <c r="H25" i="25" s="1"/>
  <c r="V201" i="7"/>
  <c r="AO205" i="7"/>
  <c r="AN205" i="7"/>
  <c r="AA204" i="7"/>
  <c r="H28" i="28" s="1"/>
  <c r="Z204" i="7"/>
  <c r="AM206" i="7"/>
  <c r="AL206" i="7"/>
  <c r="AK206" i="7"/>
  <c r="AJ206" i="7"/>
  <c r="Y200" i="7"/>
  <c r="H24" i="27" s="1"/>
  <c r="X200" i="7"/>
  <c r="W200" i="7"/>
  <c r="H24" i="25" s="1"/>
  <c r="V200" i="7"/>
  <c r="AO209" i="7"/>
  <c r="AN209" i="7"/>
  <c r="AA203" i="7"/>
  <c r="H27" i="28" s="1"/>
  <c r="Z203" i="7"/>
  <c r="AM196" i="7"/>
  <c r="AL196" i="7"/>
  <c r="AK196" i="7"/>
  <c r="AJ196" i="7"/>
  <c r="Y199" i="7"/>
  <c r="H23" i="27" s="1"/>
  <c r="X199" i="7"/>
  <c r="W199" i="7"/>
  <c r="H23" i="25" s="1"/>
  <c r="V199" i="7"/>
  <c r="AO195" i="7"/>
  <c r="AA202" i="7"/>
  <c r="H26" i="28" s="1"/>
  <c r="Z202" i="7"/>
  <c r="AM205" i="7"/>
  <c r="AL205" i="7"/>
  <c r="AK205" i="7"/>
  <c r="AJ205" i="7"/>
  <c r="AO194" i="7"/>
  <c r="AN194" i="7"/>
  <c r="AA201" i="7"/>
  <c r="H25" i="28" s="1"/>
  <c r="Z201" i="7"/>
  <c r="AM209" i="7"/>
  <c r="AL209" i="7"/>
  <c r="AK209" i="7"/>
  <c r="AJ209" i="7"/>
  <c r="AO193" i="7"/>
  <c r="AN193" i="7"/>
  <c r="AA200" i="7"/>
  <c r="H24" i="28" s="1"/>
  <c r="Z200" i="7"/>
  <c r="AM195" i="7"/>
  <c r="AL195" i="7"/>
  <c r="AK195" i="7"/>
  <c r="AJ195" i="7"/>
  <c r="Y196" i="7"/>
  <c r="H20" i="27" s="1"/>
  <c r="X196" i="7"/>
  <c r="W196" i="7"/>
  <c r="H20" i="25" s="1"/>
  <c r="V196" i="7"/>
  <c r="AO192" i="7"/>
  <c r="AN192" i="7"/>
  <c r="AA199" i="7"/>
  <c r="H23" i="28" s="1"/>
  <c r="Z199" i="7"/>
  <c r="AM194" i="7"/>
  <c r="AL194" i="7"/>
  <c r="AK194" i="7"/>
  <c r="AJ194" i="7"/>
  <c r="AO191" i="7"/>
  <c r="AN191" i="7"/>
  <c r="AM193" i="7"/>
  <c r="AL193" i="7"/>
  <c r="AK193" i="7"/>
  <c r="AJ193" i="7"/>
  <c r="AO190" i="7"/>
  <c r="AN190" i="7"/>
  <c r="AM192" i="7"/>
  <c r="AL192" i="7"/>
  <c r="AK192" i="7"/>
  <c r="AJ192" i="7"/>
  <c r="AO189" i="7"/>
  <c r="AN189" i="7"/>
  <c r="AA196" i="7"/>
  <c r="H20" i="28" s="1"/>
  <c r="Z196" i="7"/>
  <c r="AM191" i="7"/>
  <c r="AL191" i="7"/>
  <c r="AK191" i="7"/>
  <c r="AJ191" i="7"/>
  <c r="Y190" i="7"/>
  <c r="H14" i="27" s="1"/>
  <c r="X190" i="7"/>
  <c r="W190" i="7"/>
  <c r="H14" i="25" s="1"/>
  <c r="V190" i="7"/>
  <c r="AM190" i="7"/>
  <c r="AL190" i="7"/>
  <c r="AK190" i="7"/>
  <c r="AJ190" i="7"/>
  <c r="Y189" i="7"/>
  <c r="H13" i="27" s="1"/>
  <c r="X189" i="7"/>
  <c r="W189" i="7"/>
  <c r="H13" i="25" s="1"/>
  <c r="V189" i="7"/>
  <c r="AO187" i="7"/>
  <c r="AN187" i="7"/>
  <c r="AM189" i="7"/>
  <c r="AL189" i="7"/>
  <c r="AK189" i="7"/>
  <c r="AJ189" i="7"/>
  <c r="AO186" i="7"/>
  <c r="AN186" i="7"/>
  <c r="AH188" i="7"/>
  <c r="T188" i="7" s="1"/>
  <c r="AG188" i="7"/>
  <c r="AF188" i="7"/>
  <c r="R188" i="7" s="1"/>
  <c r="AE188" i="7"/>
  <c r="AD188" i="7"/>
  <c r="P188" i="7" s="1"/>
  <c r="X187" i="7"/>
  <c r="V187" i="7"/>
  <c r="Y187" i="7"/>
  <c r="H11" i="27" s="1"/>
  <c r="AO185" i="7"/>
  <c r="AN185" i="7"/>
  <c r="AA190" i="7"/>
  <c r="H14" i="28" s="1"/>
  <c r="Z190" i="7"/>
  <c r="AM187" i="7"/>
  <c r="AL187" i="7"/>
  <c r="AK187" i="7"/>
  <c r="AJ187" i="7"/>
  <c r="X186" i="7"/>
  <c r="V186" i="7"/>
  <c r="Y186" i="7"/>
  <c r="H10" i="27" s="1"/>
  <c r="AO184" i="7"/>
  <c r="AN184" i="7"/>
  <c r="AA189" i="7"/>
  <c r="H13" i="28" s="1"/>
  <c r="Z189" i="7"/>
  <c r="AM186" i="7"/>
  <c r="AL186" i="7"/>
  <c r="AK186" i="7"/>
  <c r="AJ186" i="7"/>
  <c r="X185" i="7"/>
  <c r="V185" i="7"/>
  <c r="Y185" i="7"/>
  <c r="H9" i="27" s="1"/>
  <c r="AO183" i="7"/>
  <c r="AN183" i="7"/>
  <c r="AM185" i="7"/>
  <c r="AL185" i="7"/>
  <c r="AK185" i="7"/>
  <c r="AJ185" i="7"/>
  <c r="AO182" i="7"/>
  <c r="AN182" i="7"/>
  <c r="Z187" i="7"/>
  <c r="AM184" i="7"/>
  <c r="AL184" i="7"/>
  <c r="AK184" i="7"/>
  <c r="AJ184" i="7"/>
  <c r="AO181" i="7"/>
  <c r="AN181" i="7"/>
  <c r="Z186" i="7"/>
  <c r="AM183" i="7"/>
  <c r="AL183" i="7"/>
  <c r="AK183" i="7"/>
  <c r="AJ183" i="7"/>
  <c r="AO180" i="7"/>
  <c r="AN180" i="7"/>
  <c r="AA185" i="7"/>
  <c r="H9" i="28" s="1"/>
  <c r="Z185" i="7"/>
  <c r="AM182" i="7"/>
  <c r="AL182" i="7"/>
  <c r="AK182" i="7"/>
  <c r="AJ182" i="7"/>
  <c r="AM181" i="7"/>
  <c r="AL181" i="7"/>
  <c r="AK181" i="7"/>
  <c r="AJ181" i="7"/>
  <c r="AM180" i="7"/>
  <c r="AL180" i="7"/>
  <c r="AK180" i="7"/>
  <c r="AJ180" i="7"/>
  <c r="AO172" i="7"/>
  <c r="AN172" i="7"/>
  <c r="AO171" i="7"/>
  <c r="AN171" i="7"/>
  <c r="U142" i="7"/>
  <c r="G22" i="26" s="1"/>
  <c r="T142" i="7"/>
  <c r="S142" i="7"/>
  <c r="G22" i="24" s="1"/>
  <c r="R142" i="7"/>
  <c r="Q142" i="7"/>
  <c r="G22" i="9" s="1"/>
  <c r="P142" i="7"/>
  <c r="AO170" i="7"/>
  <c r="AN170" i="7"/>
  <c r="AM172" i="7"/>
  <c r="AL172" i="7"/>
  <c r="AK172" i="7"/>
  <c r="AJ172" i="7"/>
  <c r="AM171" i="7"/>
  <c r="AL171" i="7"/>
  <c r="AK171" i="7"/>
  <c r="AJ171" i="7"/>
  <c r="AO168" i="7"/>
  <c r="AN168" i="7"/>
  <c r="AO167" i="7"/>
  <c r="AN167" i="7"/>
  <c r="AI169" i="7"/>
  <c r="U141" i="7" s="1"/>
  <c r="G21" i="26" s="1"/>
  <c r="T141" i="7"/>
  <c r="AG169" i="7"/>
  <c r="S141" i="7" s="1"/>
  <c r="G21" i="24" s="1"/>
  <c r="AF169" i="7"/>
  <c r="R141" i="7" s="1"/>
  <c r="AE169" i="7"/>
  <c r="Q141" i="7" s="1"/>
  <c r="G21" i="9" s="1"/>
  <c r="AD169" i="7"/>
  <c r="P141" i="7" s="1"/>
  <c r="AM168" i="7"/>
  <c r="AL168" i="7"/>
  <c r="AK168" i="7"/>
  <c r="AJ168" i="7"/>
  <c r="AO165" i="7"/>
  <c r="AN165" i="7"/>
  <c r="AM167" i="7"/>
  <c r="AL167" i="7"/>
  <c r="AK167" i="7"/>
  <c r="Y166" i="7"/>
  <c r="X166" i="7"/>
  <c r="W166" i="7"/>
  <c r="V166" i="7"/>
  <c r="AO164" i="7"/>
  <c r="AN164" i="7"/>
  <c r="U139" i="7"/>
  <c r="G19" i="26" s="1"/>
  <c r="T139" i="7"/>
  <c r="S139" i="7"/>
  <c r="G19" i="24" s="1"/>
  <c r="Y164" i="7"/>
  <c r="X164" i="7"/>
  <c r="W164" i="7"/>
  <c r="V164" i="7"/>
  <c r="AO163" i="7"/>
  <c r="AN163" i="7"/>
  <c r="AM165" i="7"/>
  <c r="AL165" i="7"/>
  <c r="AK165" i="7"/>
  <c r="AJ165" i="7"/>
  <c r="Y163" i="7"/>
  <c r="X163" i="7"/>
  <c r="W163" i="7"/>
  <c r="V163" i="7"/>
  <c r="AM164" i="7"/>
  <c r="AL164" i="7"/>
  <c r="AK164" i="7"/>
  <c r="AJ164" i="7"/>
  <c r="Y162" i="7"/>
  <c r="X162" i="7"/>
  <c r="W162" i="7"/>
  <c r="V162" i="7"/>
  <c r="AO161" i="7"/>
  <c r="AN161" i="7"/>
  <c r="AA166" i="7"/>
  <c r="Z166" i="7"/>
  <c r="AO160" i="7"/>
  <c r="AN160" i="7"/>
  <c r="AA164" i="7"/>
  <c r="Z164" i="7"/>
  <c r="U138" i="7"/>
  <c r="G18" i="26" s="1"/>
  <c r="T138" i="7"/>
  <c r="S138" i="7"/>
  <c r="G18" i="24" s="1"/>
  <c r="R138" i="7"/>
  <c r="P138" i="7"/>
  <c r="Y160" i="7"/>
  <c r="G40" i="27" s="1"/>
  <c r="X160" i="7"/>
  <c r="W160" i="7"/>
  <c r="G40" i="25" s="1"/>
  <c r="V160" i="7"/>
  <c r="AO159" i="7"/>
  <c r="AN159" i="7"/>
  <c r="AA163" i="7"/>
  <c r="Z163" i="7"/>
  <c r="AL161" i="7"/>
  <c r="AJ161" i="7"/>
  <c r="Y159" i="7"/>
  <c r="G39" i="27" s="1"/>
  <c r="X159" i="7"/>
  <c r="W159" i="7"/>
  <c r="G39" i="25" s="1"/>
  <c r="V159" i="7"/>
  <c r="AO158" i="7"/>
  <c r="AN158" i="7"/>
  <c r="AA162" i="7"/>
  <c r="Z162" i="7"/>
  <c r="AM160" i="7"/>
  <c r="AL160" i="7"/>
  <c r="AK160" i="7"/>
  <c r="AJ160" i="7"/>
  <c r="Y158" i="7"/>
  <c r="G38" i="27" s="1"/>
  <c r="X158" i="7"/>
  <c r="W158" i="7"/>
  <c r="G38" i="25" s="1"/>
  <c r="V158" i="7"/>
  <c r="AM159" i="7"/>
  <c r="AL159" i="7"/>
  <c r="AK159" i="7"/>
  <c r="AJ159" i="7"/>
  <c r="Y157" i="7"/>
  <c r="G37" i="27" s="1"/>
  <c r="X157" i="7"/>
  <c r="W157" i="7"/>
  <c r="G37" i="25" s="1"/>
  <c r="V157" i="7"/>
  <c r="AA160" i="7"/>
  <c r="G40" i="28" s="1"/>
  <c r="Z160" i="7"/>
  <c r="AM158" i="7"/>
  <c r="AL158" i="7"/>
  <c r="AK158" i="7"/>
  <c r="AJ158" i="7"/>
  <c r="Y156" i="7"/>
  <c r="G36" i="27" s="1"/>
  <c r="X156" i="7"/>
  <c r="W156" i="7"/>
  <c r="G36" i="25" s="1"/>
  <c r="V156" i="7"/>
  <c r="AA159" i="7"/>
  <c r="G39" i="28" s="1"/>
  <c r="Z159" i="7"/>
  <c r="Y155" i="7"/>
  <c r="G35" i="27" s="1"/>
  <c r="X155" i="7"/>
  <c r="W155" i="7"/>
  <c r="G35" i="25" s="1"/>
  <c r="V155" i="7"/>
  <c r="AO146" i="7"/>
  <c r="AN146" i="7"/>
  <c r="AA158" i="7"/>
  <c r="G38" i="28" s="1"/>
  <c r="Z158" i="7"/>
  <c r="Y154" i="7"/>
  <c r="G34" i="27" s="1"/>
  <c r="X154" i="7"/>
  <c r="W154" i="7"/>
  <c r="G34" i="25" s="1"/>
  <c r="V154" i="7"/>
  <c r="AO151" i="7"/>
  <c r="AN151" i="7"/>
  <c r="AA157" i="7"/>
  <c r="G37" i="28" s="1"/>
  <c r="Z157" i="7"/>
  <c r="G15" i="26"/>
  <c r="Y153" i="7"/>
  <c r="G33" i="27" s="1"/>
  <c r="X153" i="7"/>
  <c r="W153" i="7"/>
  <c r="G33" i="25" s="1"/>
  <c r="V153" i="7"/>
  <c r="AO145" i="7"/>
  <c r="AN145" i="7"/>
  <c r="AA156" i="7"/>
  <c r="G36" i="28" s="1"/>
  <c r="Z156" i="7"/>
  <c r="AM146" i="7"/>
  <c r="AL146" i="7"/>
  <c r="AK146" i="7"/>
  <c r="AJ146" i="7"/>
  <c r="Y152" i="7"/>
  <c r="G32" i="27" s="1"/>
  <c r="X152" i="7"/>
  <c r="W152" i="7"/>
  <c r="G32" i="25" s="1"/>
  <c r="V152" i="7"/>
  <c r="AO152" i="7"/>
  <c r="AN152" i="7"/>
  <c r="AA155" i="7"/>
  <c r="G35" i="28" s="1"/>
  <c r="Z155" i="7"/>
  <c r="AM151" i="7"/>
  <c r="AL151" i="7"/>
  <c r="AK151" i="7"/>
  <c r="AJ151" i="7"/>
  <c r="Y151" i="7"/>
  <c r="G31" i="27" s="1"/>
  <c r="X151" i="7"/>
  <c r="W151" i="7"/>
  <c r="G31" i="25" s="1"/>
  <c r="V151" i="7"/>
  <c r="AO144" i="7"/>
  <c r="AN144" i="7"/>
  <c r="AA154" i="7"/>
  <c r="G34" i="28" s="1"/>
  <c r="Z154" i="7"/>
  <c r="AM145" i="7"/>
  <c r="AL145" i="7"/>
  <c r="AK145" i="7"/>
  <c r="AJ145" i="7"/>
  <c r="Y150" i="7"/>
  <c r="G30" i="27" s="1"/>
  <c r="X150" i="7"/>
  <c r="W150" i="7"/>
  <c r="G30" i="25" s="1"/>
  <c r="V150" i="7"/>
  <c r="AO143" i="7"/>
  <c r="AN143" i="7"/>
  <c r="AA153" i="7"/>
  <c r="G33" i="28" s="1"/>
  <c r="Z153" i="7"/>
  <c r="AM152" i="7"/>
  <c r="AL152" i="7"/>
  <c r="AK152" i="7"/>
  <c r="AJ152" i="7"/>
  <c r="Y149" i="7"/>
  <c r="G29" i="27" s="1"/>
  <c r="X149" i="7"/>
  <c r="W149" i="7"/>
  <c r="G29" i="25" s="1"/>
  <c r="V149" i="7"/>
  <c r="AO142" i="7"/>
  <c r="AN142" i="7"/>
  <c r="AA152" i="7"/>
  <c r="G32" i="28" s="1"/>
  <c r="Z152" i="7"/>
  <c r="AM144" i="7"/>
  <c r="AL144" i="7"/>
  <c r="AK144" i="7"/>
  <c r="AJ144" i="7"/>
  <c r="Y148" i="7"/>
  <c r="G28" i="27" s="1"/>
  <c r="X148" i="7"/>
  <c r="W148" i="7"/>
  <c r="G28" i="25" s="1"/>
  <c r="V148" i="7"/>
  <c r="AO141" i="7"/>
  <c r="AN141" i="7"/>
  <c r="AA151" i="7"/>
  <c r="G31" i="28" s="1"/>
  <c r="Z151" i="7"/>
  <c r="AM143" i="7"/>
  <c r="AL143" i="7"/>
  <c r="AK143" i="7"/>
  <c r="AJ143" i="7"/>
  <c r="Y147" i="7"/>
  <c r="G27" i="27" s="1"/>
  <c r="X147" i="7"/>
  <c r="W147" i="7"/>
  <c r="G27" i="25" s="1"/>
  <c r="V147" i="7"/>
  <c r="AO150" i="7"/>
  <c r="AN150" i="7"/>
  <c r="AA150" i="7"/>
  <c r="G30" i="28" s="1"/>
  <c r="Z150" i="7"/>
  <c r="AM142" i="7"/>
  <c r="AL142" i="7"/>
  <c r="AK142" i="7"/>
  <c r="AJ142" i="7"/>
  <c r="Y146" i="7"/>
  <c r="G26" i="27" s="1"/>
  <c r="X146" i="7"/>
  <c r="W146" i="7"/>
  <c r="G26" i="25" s="1"/>
  <c r="V146" i="7"/>
  <c r="AO140" i="7"/>
  <c r="AN140" i="7"/>
  <c r="AA149" i="7"/>
  <c r="G29" i="28" s="1"/>
  <c r="Z149" i="7"/>
  <c r="AM141" i="7"/>
  <c r="AL141" i="7"/>
  <c r="AK141" i="7"/>
  <c r="AJ141" i="7"/>
  <c r="Y145" i="7"/>
  <c r="G25" i="27" s="1"/>
  <c r="X145" i="7"/>
  <c r="W145" i="7"/>
  <c r="G25" i="25" s="1"/>
  <c r="V145" i="7"/>
  <c r="AO149" i="7"/>
  <c r="AN149" i="7"/>
  <c r="AA148" i="7"/>
  <c r="G28" i="28" s="1"/>
  <c r="Z148" i="7"/>
  <c r="AM150" i="7"/>
  <c r="AL150" i="7"/>
  <c r="AK150" i="7"/>
  <c r="AJ150" i="7"/>
  <c r="Y144" i="7"/>
  <c r="G24" i="27" s="1"/>
  <c r="X144" i="7"/>
  <c r="W144" i="7"/>
  <c r="G24" i="25" s="1"/>
  <c r="V144" i="7"/>
  <c r="AO153" i="7"/>
  <c r="AA147" i="7"/>
  <c r="G27" i="28" s="1"/>
  <c r="Z147" i="7"/>
  <c r="AM140" i="7"/>
  <c r="AL140" i="7"/>
  <c r="AK140" i="7"/>
  <c r="AJ140" i="7"/>
  <c r="Y143" i="7"/>
  <c r="G23" i="27" s="1"/>
  <c r="X143" i="7"/>
  <c r="W143" i="7"/>
  <c r="G23" i="25" s="1"/>
  <c r="V143" i="7"/>
  <c r="AO139" i="7"/>
  <c r="AA146" i="7"/>
  <c r="G26" i="28" s="1"/>
  <c r="Z146" i="7"/>
  <c r="AM149" i="7"/>
  <c r="AL149" i="7"/>
  <c r="AK149" i="7"/>
  <c r="AJ149" i="7"/>
  <c r="AO138" i="7"/>
  <c r="AA145" i="7"/>
  <c r="G25" i="28" s="1"/>
  <c r="Z145" i="7"/>
  <c r="AM153" i="7"/>
  <c r="AL153" i="7"/>
  <c r="AK153" i="7"/>
  <c r="AJ153" i="7"/>
  <c r="AO137" i="7"/>
  <c r="AA144" i="7"/>
  <c r="G24" i="28" s="1"/>
  <c r="Z144" i="7"/>
  <c r="AM139" i="7"/>
  <c r="AL139" i="7"/>
  <c r="AK139" i="7"/>
  <c r="AJ139" i="7"/>
  <c r="Y140" i="7"/>
  <c r="G20" i="27" s="1"/>
  <c r="X140" i="7"/>
  <c r="W140" i="7"/>
  <c r="G20" i="25" s="1"/>
  <c r="V140" i="7"/>
  <c r="AO136" i="7"/>
  <c r="AA143" i="7"/>
  <c r="G23" i="28" s="1"/>
  <c r="Z143" i="7"/>
  <c r="AM138" i="7"/>
  <c r="AL138" i="7"/>
  <c r="AK138" i="7"/>
  <c r="AJ138" i="7"/>
  <c r="AO135" i="7"/>
  <c r="AM137" i="7"/>
  <c r="AL137" i="7"/>
  <c r="AK137" i="7"/>
  <c r="AJ137" i="7"/>
  <c r="AO134" i="7"/>
  <c r="AM136" i="7"/>
  <c r="AL136" i="7"/>
  <c r="AK136" i="7"/>
  <c r="AJ136" i="7"/>
  <c r="AO133" i="7"/>
  <c r="AN133" i="7"/>
  <c r="AA140" i="7"/>
  <c r="G20" i="28" s="1"/>
  <c r="Z140" i="7"/>
  <c r="AM135" i="7"/>
  <c r="AL135" i="7"/>
  <c r="AK135" i="7"/>
  <c r="AJ135" i="7"/>
  <c r="Y134" i="7"/>
  <c r="G14" i="27" s="1"/>
  <c r="X134" i="7"/>
  <c r="W134" i="7"/>
  <c r="G14" i="25" s="1"/>
  <c r="V134" i="7"/>
  <c r="AM134" i="7"/>
  <c r="AL134" i="7"/>
  <c r="AK134" i="7"/>
  <c r="AJ134" i="7"/>
  <c r="Y133" i="7"/>
  <c r="G13" i="27" s="1"/>
  <c r="X133" i="7"/>
  <c r="W133" i="7"/>
  <c r="G13" i="25" s="1"/>
  <c r="V133" i="7"/>
  <c r="AO131" i="7"/>
  <c r="AN131" i="7"/>
  <c r="AM133" i="7"/>
  <c r="AL133" i="7"/>
  <c r="AK133" i="7"/>
  <c r="AJ133" i="7"/>
  <c r="AO130" i="7"/>
  <c r="AN130" i="7"/>
  <c r="T132" i="7"/>
  <c r="AG132" i="7"/>
  <c r="AF132" i="7"/>
  <c r="R132" i="7" s="1"/>
  <c r="AE132" i="7"/>
  <c r="Q132" i="7" s="1"/>
  <c r="G12" i="9" s="1"/>
  <c r="AD132" i="7"/>
  <c r="P132" i="7" s="1"/>
  <c r="X131" i="7"/>
  <c r="V131" i="7"/>
  <c r="Y131" i="7"/>
  <c r="G11" i="27" s="1"/>
  <c r="AO129" i="7"/>
  <c r="AN129" i="7"/>
  <c r="AA134" i="7"/>
  <c r="G14" i="28" s="1"/>
  <c r="Z134" i="7"/>
  <c r="AM131" i="7"/>
  <c r="AL131" i="7"/>
  <c r="AK131" i="7"/>
  <c r="AJ131" i="7"/>
  <c r="X130" i="7"/>
  <c r="V130" i="7"/>
  <c r="Y130" i="7"/>
  <c r="G10" i="27" s="1"/>
  <c r="AO128" i="7"/>
  <c r="AN128" i="7"/>
  <c r="AA133" i="7"/>
  <c r="G13" i="28" s="1"/>
  <c r="Z133" i="7"/>
  <c r="AM130" i="7"/>
  <c r="AL130" i="7"/>
  <c r="AK130" i="7"/>
  <c r="AJ130" i="7"/>
  <c r="X129" i="7"/>
  <c r="V129" i="7"/>
  <c r="Y129" i="7"/>
  <c r="G9" i="27" s="1"/>
  <c r="AO127" i="7"/>
  <c r="AN127" i="7"/>
  <c r="AM129" i="7"/>
  <c r="AL129" i="7"/>
  <c r="AK129" i="7"/>
  <c r="AJ129" i="7"/>
  <c r="AO126" i="7"/>
  <c r="AN126" i="7"/>
  <c r="Z131" i="7"/>
  <c r="AM128" i="7"/>
  <c r="AL128" i="7"/>
  <c r="AK128" i="7"/>
  <c r="AJ128" i="7"/>
  <c r="AO125" i="7"/>
  <c r="AN125" i="7"/>
  <c r="Z130" i="7"/>
  <c r="AM127" i="7"/>
  <c r="AL127" i="7"/>
  <c r="AK127" i="7"/>
  <c r="AJ127" i="7"/>
  <c r="AO124" i="7"/>
  <c r="AN124" i="7"/>
  <c r="Z129" i="7"/>
  <c r="AM126" i="7"/>
  <c r="AL126" i="7"/>
  <c r="AK126" i="7"/>
  <c r="AJ126" i="7"/>
  <c r="AM125" i="7"/>
  <c r="AL125" i="7"/>
  <c r="AK125" i="7"/>
  <c r="AJ125" i="7"/>
  <c r="AM124" i="7"/>
  <c r="AL124" i="7"/>
  <c r="AK124" i="7"/>
  <c r="AJ124" i="7"/>
  <c r="AO55" i="7"/>
  <c r="AN55" i="7"/>
  <c r="AO54" i="7"/>
  <c r="AN54" i="7"/>
  <c r="U25" i="7"/>
  <c r="E22" i="26" s="1"/>
  <c r="T25" i="7"/>
  <c r="S25" i="7"/>
  <c r="E22" i="24" s="1"/>
  <c r="R25" i="7"/>
  <c r="AO53" i="7"/>
  <c r="AN53" i="7"/>
  <c r="AM55" i="7"/>
  <c r="AL55" i="7"/>
  <c r="AK55" i="7"/>
  <c r="AJ55" i="7"/>
  <c r="AM54" i="7"/>
  <c r="AL54" i="7"/>
  <c r="AK54" i="7"/>
  <c r="AJ54" i="7"/>
  <c r="AO51" i="7"/>
  <c r="AN51" i="7"/>
  <c r="AO50" i="7"/>
  <c r="AN50" i="7"/>
  <c r="AI52" i="7"/>
  <c r="U24" i="7" s="1"/>
  <c r="E21" i="26" s="1"/>
  <c r="AH52" i="7"/>
  <c r="T24" i="7" s="1"/>
  <c r="AG52" i="7"/>
  <c r="S24" i="7" s="1"/>
  <c r="E21" i="24" s="1"/>
  <c r="AF52" i="7"/>
  <c r="R24" i="7" s="1"/>
  <c r="AD52" i="7"/>
  <c r="P24" i="7" s="1"/>
  <c r="AM51" i="7"/>
  <c r="AL51" i="7"/>
  <c r="AK51" i="7"/>
  <c r="AJ51" i="7"/>
  <c r="AO48" i="7"/>
  <c r="AN48" i="7"/>
  <c r="AM50" i="7"/>
  <c r="AL50" i="7"/>
  <c r="AK50" i="7"/>
  <c r="Y49" i="7"/>
  <c r="X49" i="7"/>
  <c r="W49" i="7"/>
  <c r="V49" i="7"/>
  <c r="AO47" i="7"/>
  <c r="AN47" i="7"/>
  <c r="U22" i="7"/>
  <c r="E19" i="26" s="1"/>
  <c r="T22" i="7"/>
  <c r="S22" i="7"/>
  <c r="E19" i="24" s="1"/>
  <c r="R22" i="7"/>
  <c r="P22" i="7"/>
  <c r="Y47" i="7"/>
  <c r="X47" i="7"/>
  <c r="W47" i="7"/>
  <c r="V47" i="7"/>
  <c r="AO46" i="7"/>
  <c r="AN46" i="7"/>
  <c r="AM48" i="7"/>
  <c r="AL48" i="7"/>
  <c r="AK48" i="7"/>
  <c r="AJ48" i="7"/>
  <c r="Y46" i="7"/>
  <c r="X46" i="7"/>
  <c r="W46" i="7"/>
  <c r="V46" i="7"/>
  <c r="AM47" i="7"/>
  <c r="AL47" i="7"/>
  <c r="AK47" i="7"/>
  <c r="AJ47" i="7"/>
  <c r="Y45" i="7"/>
  <c r="X45" i="7"/>
  <c r="W45" i="7"/>
  <c r="V45" i="7"/>
  <c r="AO44" i="7"/>
  <c r="AN44" i="7"/>
  <c r="Z49" i="7"/>
  <c r="E41" i="9"/>
  <c r="AO43" i="7"/>
  <c r="AN43" i="7"/>
  <c r="AA47" i="7"/>
  <c r="Z47" i="7"/>
  <c r="U21" i="7"/>
  <c r="E18" i="26" s="1"/>
  <c r="T21" i="7"/>
  <c r="S21" i="7"/>
  <c r="E18" i="24" s="1"/>
  <c r="R21" i="7"/>
  <c r="P21" i="7"/>
  <c r="Y43" i="7"/>
  <c r="E40" i="27" s="1"/>
  <c r="X43" i="7"/>
  <c r="W43" i="7"/>
  <c r="E40" i="25" s="1"/>
  <c r="V43" i="7"/>
  <c r="AO42" i="7"/>
  <c r="AN42" i="7"/>
  <c r="AA46" i="7"/>
  <c r="Z46" i="7"/>
  <c r="AL44" i="7"/>
  <c r="AJ44" i="7"/>
  <c r="Y42" i="7"/>
  <c r="E39" i="27" s="1"/>
  <c r="X42" i="7"/>
  <c r="W42" i="7"/>
  <c r="E39" i="25" s="1"/>
  <c r="V42" i="7"/>
  <c r="AN41" i="7"/>
  <c r="AA45" i="7"/>
  <c r="Z45" i="7"/>
  <c r="AM43" i="7"/>
  <c r="AL43" i="7"/>
  <c r="AK43" i="7"/>
  <c r="AJ43" i="7"/>
  <c r="Y41" i="7"/>
  <c r="E38" i="27" s="1"/>
  <c r="X41" i="7"/>
  <c r="W41" i="7"/>
  <c r="E38" i="25" s="1"/>
  <c r="V41" i="7"/>
  <c r="AM42" i="7"/>
  <c r="AL42" i="7"/>
  <c r="AK42" i="7"/>
  <c r="AJ42" i="7"/>
  <c r="Y40" i="7"/>
  <c r="E37" i="27" s="1"/>
  <c r="X40" i="7"/>
  <c r="W40" i="7"/>
  <c r="E37" i="25" s="1"/>
  <c r="V40" i="7"/>
  <c r="AA43" i="7"/>
  <c r="E40" i="28" s="1"/>
  <c r="Z43" i="7"/>
  <c r="AM41" i="7"/>
  <c r="AL41" i="7"/>
  <c r="AK41" i="7"/>
  <c r="Y39" i="7"/>
  <c r="E36" i="27" s="1"/>
  <c r="X39" i="7"/>
  <c r="W39" i="7"/>
  <c r="E36" i="25" s="1"/>
  <c r="V39" i="7"/>
  <c r="AA42" i="7"/>
  <c r="E39" i="28" s="1"/>
  <c r="Z42" i="7"/>
  <c r="Y38" i="7"/>
  <c r="E35" i="27" s="1"/>
  <c r="X38" i="7"/>
  <c r="V38" i="7"/>
  <c r="AO29" i="7"/>
  <c r="AA41" i="7"/>
  <c r="E38" i="28" s="1"/>
  <c r="Z41" i="7"/>
  <c r="Y37" i="7"/>
  <c r="E34" i="27" s="1"/>
  <c r="X37" i="7"/>
  <c r="W37" i="7"/>
  <c r="E34" i="25" s="1"/>
  <c r="V37" i="7"/>
  <c r="AO34" i="7"/>
  <c r="AA40" i="7"/>
  <c r="E37" i="28" s="1"/>
  <c r="Z40" i="7"/>
  <c r="E15" i="26"/>
  <c r="E15" i="24"/>
  <c r="Y36" i="7"/>
  <c r="E33" i="27" s="1"/>
  <c r="X36" i="7"/>
  <c r="V36" i="7"/>
  <c r="AO28" i="7"/>
  <c r="AN28" i="7"/>
  <c r="AA39" i="7"/>
  <c r="E36" i="28" s="1"/>
  <c r="Z39" i="7"/>
  <c r="AM29" i="7"/>
  <c r="AL29" i="7"/>
  <c r="AK29" i="7"/>
  <c r="AJ29" i="7"/>
  <c r="Y35" i="7"/>
  <c r="E32" i="27" s="1"/>
  <c r="X35" i="7"/>
  <c r="W35" i="7"/>
  <c r="E32" i="25" s="1"/>
  <c r="V35" i="7"/>
  <c r="AO35" i="7"/>
  <c r="Z38" i="7"/>
  <c r="Y34" i="7"/>
  <c r="E31" i="27" s="1"/>
  <c r="X34" i="7"/>
  <c r="W34" i="7"/>
  <c r="E31" i="25" s="1"/>
  <c r="V34" i="7"/>
  <c r="AO27" i="7"/>
  <c r="AN27" i="7"/>
  <c r="AA37" i="7"/>
  <c r="E34" i="28" s="1"/>
  <c r="Z37" i="7"/>
  <c r="AM28" i="7"/>
  <c r="AL28" i="7"/>
  <c r="AK28" i="7"/>
  <c r="AJ28" i="7"/>
  <c r="Y33" i="7"/>
  <c r="E30" i="27" s="1"/>
  <c r="X33" i="7"/>
  <c r="W33" i="7"/>
  <c r="E30" i="25" s="1"/>
  <c r="V33" i="7"/>
  <c r="AO26" i="7"/>
  <c r="AN26" i="7"/>
  <c r="Z36" i="7"/>
  <c r="AM35" i="7"/>
  <c r="AL35" i="7"/>
  <c r="AK35" i="7"/>
  <c r="AJ35" i="7"/>
  <c r="Y32" i="7"/>
  <c r="E29" i="27" s="1"/>
  <c r="X32" i="7"/>
  <c r="W32" i="7"/>
  <c r="E29" i="25" s="1"/>
  <c r="V32" i="7"/>
  <c r="AO25" i="7"/>
  <c r="AN25" i="7"/>
  <c r="AA35" i="7"/>
  <c r="E32" i="28" s="1"/>
  <c r="Z35" i="7"/>
  <c r="AM27" i="7"/>
  <c r="AL27" i="7"/>
  <c r="AK27" i="7"/>
  <c r="AJ27" i="7"/>
  <c r="Y31" i="7"/>
  <c r="E28" i="27" s="1"/>
  <c r="X31" i="7"/>
  <c r="W31" i="7"/>
  <c r="E28" i="25" s="1"/>
  <c r="V31" i="7"/>
  <c r="AO24" i="7"/>
  <c r="AN24" i="7"/>
  <c r="AA34" i="7"/>
  <c r="E31" i="28" s="1"/>
  <c r="Z34" i="7"/>
  <c r="AM26" i="7"/>
  <c r="AL26" i="7"/>
  <c r="AK26" i="7"/>
  <c r="AJ26" i="7"/>
  <c r="Y30" i="7"/>
  <c r="E27" i="27" s="1"/>
  <c r="X30" i="7"/>
  <c r="W30" i="7"/>
  <c r="E27" i="25" s="1"/>
  <c r="V30" i="7"/>
  <c r="AO33" i="7"/>
  <c r="AA33" i="7"/>
  <c r="E30" i="28" s="1"/>
  <c r="Z33" i="7"/>
  <c r="AM25" i="7"/>
  <c r="AL25" i="7"/>
  <c r="AK25" i="7"/>
  <c r="AJ25" i="7"/>
  <c r="Y29" i="7"/>
  <c r="E26" i="27" s="1"/>
  <c r="X29" i="7"/>
  <c r="W29" i="7"/>
  <c r="E26" i="25" s="1"/>
  <c r="V29" i="7"/>
  <c r="AO23" i="7"/>
  <c r="AN23" i="7"/>
  <c r="AA32" i="7"/>
  <c r="E29" i="28" s="1"/>
  <c r="Z32" i="7"/>
  <c r="AM24" i="7"/>
  <c r="AL24" i="7"/>
  <c r="AK24" i="7"/>
  <c r="AJ24" i="7"/>
  <c r="Y28" i="7"/>
  <c r="E25" i="27" s="1"/>
  <c r="X28" i="7"/>
  <c r="W28" i="7"/>
  <c r="E25" i="25" s="1"/>
  <c r="V28" i="7"/>
  <c r="AO32" i="7"/>
  <c r="AA31" i="7"/>
  <c r="E28" i="28" s="1"/>
  <c r="Z31" i="7"/>
  <c r="AM33" i="7"/>
  <c r="AL33" i="7"/>
  <c r="AJ33" i="7"/>
  <c r="Y27" i="7"/>
  <c r="E24" i="27" s="1"/>
  <c r="X27" i="7"/>
  <c r="W27" i="7"/>
  <c r="E24" i="25" s="1"/>
  <c r="V27" i="7"/>
  <c r="AO36" i="7"/>
  <c r="AA30" i="7"/>
  <c r="E27" i="28" s="1"/>
  <c r="Z30" i="7"/>
  <c r="AM23" i="7"/>
  <c r="AL23" i="7"/>
  <c r="AK23" i="7"/>
  <c r="AJ23" i="7"/>
  <c r="Y26" i="7"/>
  <c r="E23" i="27" s="1"/>
  <c r="X26" i="7"/>
  <c r="W26" i="7"/>
  <c r="E23" i="25" s="1"/>
  <c r="V26" i="7"/>
  <c r="AO22" i="7"/>
  <c r="AN22" i="7"/>
  <c r="AA29" i="7"/>
  <c r="E26" i="28" s="1"/>
  <c r="Z29" i="7"/>
  <c r="AM32" i="7"/>
  <c r="AL32" i="7"/>
  <c r="AO21" i="7"/>
  <c r="AA28" i="7"/>
  <c r="E25" i="28" s="1"/>
  <c r="Z28" i="7"/>
  <c r="AM36" i="7"/>
  <c r="AL36" i="7"/>
  <c r="AK36" i="7"/>
  <c r="AJ36" i="7"/>
  <c r="AO20" i="7"/>
  <c r="AA27" i="7"/>
  <c r="E24" i="28" s="1"/>
  <c r="Z27" i="7"/>
  <c r="AM22" i="7"/>
  <c r="AL22" i="7"/>
  <c r="AK22" i="7"/>
  <c r="AJ22" i="7"/>
  <c r="Y23" i="7"/>
  <c r="E20" i="27" s="1"/>
  <c r="X23" i="7"/>
  <c r="W23" i="7"/>
  <c r="E20" i="25" s="1"/>
  <c r="V23" i="7"/>
  <c r="AO19" i="7"/>
  <c r="AA26" i="7"/>
  <c r="E23" i="28" s="1"/>
  <c r="Z26" i="7"/>
  <c r="AM21" i="7"/>
  <c r="AL21" i="7"/>
  <c r="AK21" i="7"/>
  <c r="AJ21" i="7"/>
  <c r="AO18" i="7"/>
  <c r="AN18" i="7"/>
  <c r="AM20" i="7"/>
  <c r="AL20" i="7"/>
  <c r="AK20" i="7"/>
  <c r="AJ20" i="7"/>
  <c r="AO17" i="7"/>
  <c r="AN17" i="7"/>
  <c r="AM19" i="7"/>
  <c r="AL19" i="7"/>
  <c r="AK19" i="7"/>
  <c r="AJ19" i="7"/>
  <c r="AA23" i="7"/>
  <c r="E20" i="28" s="1"/>
  <c r="Z23" i="7"/>
  <c r="AM18" i="7"/>
  <c r="AL18" i="7"/>
  <c r="AK18" i="7"/>
  <c r="AJ18" i="7"/>
  <c r="Y17" i="7"/>
  <c r="E14" i="27" s="1"/>
  <c r="X17" i="7"/>
  <c r="W17" i="7"/>
  <c r="E14" i="25" s="1"/>
  <c r="V17" i="7"/>
  <c r="AM17" i="7"/>
  <c r="AL17" i="7"/>
  <c r="AK17" i="7"/>
  <c r="AJ17" i="7"/>
  <c r="Y16" i="7"/>
  <c r="E13" i="27" s="1"/>
  <c r="X16" i="7"/>
  <c r="W16" i="7"/>
  <c r="E13" i="25" s="1"/>
  <c r="V16" i="7"/>
  <c r="AO14" i="7"/>
  <c r="AN14" i="7"/>
  <c r="AL16" i="7"/>
  <c r="AO13" i="7"/>
  <c r="AN13" i="7"/>
  <c r="U15" i="7"/>
  <c r="E12" i="26" s="1"/>
  <c r="AH15" i="7"/>
  <c r="T15" i="7" s="1"/>
  <c r="AF15" i="7"/>
  <c r="R15" i="7" s="1"/>
  <c r="AE15" i="7"/>
  <c r="AD15" i="7"/>
  <c r="P15" i="7" s="1"/>
  <c r="X14" i="7"/>
  <c r="V14" i="7"/>
  <c r="Y14" i="7"/>
  <c r="E11" i="27" s="1"/>
  <c r="AO12" i="7"/>
  <c r="AN12" i="7"/>
  <c r="AA17" i="7"/>
  <c r="E14" i="28" s="1"/>
  <c r="Z17" i="7"/>
  <c r="AM14" i="7"/>
  <c r="AL14" i="7"/>
  <c r="AK14" i="7"/>
  <c r="AJ14" i="7"/>
  <c r="X13" i="7"/>
  <c r="V13" i="7"/>
  <c r="Y13" i="7"/>
  <c r="E10" i="27" s="1"/>
  <c r="AO11" i="7"/>
  <c r="AN11" i="7"/>
  <c r="AA16" i="7"/>
  <c r="E13" i="28" s="1"/>
  <c r="Z16" i="7"/>
  <c r="AM13" i="7"/>
  <c r="AL13" i="7"/>
  <c r="AK13" i="7"/>
  <c r="AJ13" i="7"/>
  <c r="X12" i="7"/>
  <c r="V12" i="7"/>
  <c r="W12" i="7"/>
  <c r="E9" i="25" s="1"/>
  <c r="AO10" i="7"/>
  <c r="AN10" i="7"/>
  <c r="AM12" i="7"/>
  <c r="AL12" i="7"/>
  <c r="AK12" i="7"/>
  <c r="AJ12" i="7"/>
  <c r="AO9" i="7"/>
  <c r="AN9" i="7"/>
  <c r="Z14" i="7"/>
  <c r="AM11" i="7"/>
  <c r="AL11" i="7"/>
  <c r="AK11" i="7"/>
  <c r="AJ11" i="7"/>
  <c r="AO8" i="7"/>
  <c r="AN8" i="7"/>
  <c r="Z13" i="7"/>
  <c r="AM10" i="7"/>
  <c r="AL10" i="7"/>
  <c r="AK10" i="7"/>
  <c r="AJ10" i="7"/>
  <c r="AO7" i="7"/>
  <c r="AN7" i="7"/>
  <c r="AM9" i="7"/>
  <c r="AL9" i="7"/>
  <c r="AK9" i="7"/>
  <c r="AJ9" i="7"/>
  <c r="AM8" i="7"/>
  <c r="AL8" i="7"/>
  <c r="AK8" i="7"/>
  <c r="AJ8" i="7"/>
  <c r="AM7" i="7"/>
  <c r="AL7" i="7"/>
  <c r="AK7" i="7"/>
  <c r="AJ7" i="7"/>
  <c r="Z70" i="7"/>
  <c r="AD73" i="7"/>
  <c r="P73" i="7" s="1"/>
  <c r="AO74" i="7"/>
  <c r="AN65" i="7"/>
  <c r="AO65" i="7"/>
  <c r="AO87" i="7"/>
  <c r="AO75" i="7"/>
  <c r="AO76" i="7"/>
  <c r="AO77" i="7"/>
  <c r="AO78" i="7"/>
  <c r="AO79" i="7"/>
  <c r="AO80" i="7"/>
  <c r="AO94" i="7"/>
  <c r="AO90" i="7"/>
  <c r="AO81" i="7"/>
  <c r="AO91" i="7"/>
  <c r="AO82" i="7"/>
  <c r="AO83" i="7"/>
  <c r="AO84" i="7"/>
  <c r="AO85" i="7"/>
  <c r="AO93" i="7"/>
  <c r="AO86" i="7"/>
  <c r="AO92" i="7"/>
  <c r="AN80" i="7"/>
  <c r="AN81" i="7"/>
  <c r="AN82" i="7"/>
  <c r="AN83" i="7"/>
  <c r="AN84" i="7"/>
  <c r="AN85" i="7"/>
  <c r="AN86" i="7"/>
  <c r="AN74" i="7"/>
  <c r="F15" i="26"/>
  <c r="AM77" i="7"/>
  <c r="AL77" i="7"/>
  <c r="AK77" i="7"/>
  <c r="AJ77" i="7"/>
  <c r="AM76" i="7"/>
  <c r="AL76" i="7"/>
  <c r="AK76" i="7"/>
  <c r="AJ76" i="7"/>
  <c r="AL75" i="7"/>
  <c r="AK75" i="7"/>
  <c r="AJ75" i="7"/>
  <c r="AM74" i="7"/>
  <c r="AL74" i="7"/>
  <c r="AK74" i="7"/>
  <c r="AJ74" i="7"/>
  <c r="AI103" i="7"/>
  <c r="AH103" i="7"/>
  <c r="T79" i="7" s="1"/>
  <c r="AG103" i="7"/>
  <c r="AF103" i="7"/>
  <c r="U73" i="7"/>
  <c r="F12" i="26" s="1"/>
  <c r="AH73" i="7"/>
  <c r="T73" i="7" s="1"/>
  <c r="AG73" i="7"/>
  <c r="S73" i="7" s="1"/>
  <c r="F12" i="24" s="1"/>
  <c r="AF73" i="7"/>
  <c r="R73" i="7" s="1"/>
  <c r="AE73" i="7"/>
  <c r="AO72" i="7"/>
  <c r="AN72" i="7"/>
  <c r="AM72" i="7"/>
  <c r="AL72" i="7"/>
  <c r="AK72" i="7"/>
  <c r="AJ72" i="7"/>
  <c r="AO71" i="7"/>
  <c r="AN71" i="7"/>
  <c r="AM71" i="7"/>
  <c r="AL71" i="7"/>
  <c r="AK71" i="7"/>
  <c r="AJ71" i="7"/>
  <c r="AO70" i="7"/>
  <c r="AN70" i="7"/>
  <c r="AM70" i="7"/>
  <c r="AL70" i="7"/>
  <c r="AK70" i="7"/>
  <c r="AJ70" i="7"/>
  <c r="AO69" i="7"/>
  <c r="AN69" i="7"/>
  <c r="AM69" i="7"/>
  <c r="AL69" i="7"/>
  <c r="AK69" i="7"/>
  <c r="AJ69" i="7"/>
  <c r="Y107" i="7"/>
  <c r="X107" i="7"/>
  <c r="W107" i="7"/>
  <c r="V107" i="7"/>
  <c r="AO68" i="7"/>
  <c r="AN68" i="7"/>
  <c r="AM68" i="7"/>
  <c r="AL68" i="7"/>
  <c r="AK68" i="7"/>
  <c r="AJ68" i="7"/>
  <c r="Y105" i="7"/>
  <c r="X105" i="7"/>
  <c r="W105" i="7"/>
  <c r="V105" i="7"/>
  <c r="AM67" i="7"/>
  <c r="AL67" i="7"/>
  <c r="AK67" i="7"/>
  <c r="AO67" i="7"/>
  <c r="AN67" i="7"/>
  <c r="Y104" i="7"/>
  <c r="X104" i="7"/>
  <c r="W104" i="7"/>
  <c r="V104" i="7"/>
  <c r="AO66" i="7"/>
  <c r="AN66" i="7"/>
  <c r="AM66" i="7"/>
  <c r="AL66" i="7"/>
  <c r="AK66" i="7"/>
  <c r="AJ66" i="7"/>
  <c r="Y103" i="7"/>
  <c r="X103" i="7"/>
  <c r="V103" i="7"/>
  <c r="Z107" i="7"/>
  <c r="AM65" i="7"/>
  <c r="AL65" i="7"/>
  <c r="AK65" i="7"/>
  <c r="AJ65" i="7"/>
  <c r="F41" i="9"/>
  <c r="AA105" i="7"/>
  <c r="Z105" i="7"/>
  <c r="U83" i="7"/>
  <c r="F22" i="26" s="1"/>
  <c r="T83" i="7"/>
  <c r="S83" i="7"/>
  <c r="F22" i="24" s="1"/>
  <c r="R83" i="7"/>
  <c r="Y101" i="7"/>
  <c r="F40" i="27" s="1"/>
  <c r="X101" i="7"/>
  <c r="W101" i="7"/>
  <c r="F40" i="25" s="1"/>
  <c r="V101" i="7"/>
  <c r="AO113" i="7"/>
  <c r="AN113" i="7"/>
  <c r="AA104" i="7"/>
  <c r="Z104" i="7"/>
  <c r="AM113" i="7"/>
  <c r="AL113" i="7"/>
  <c r="AK113" i="7"/>
  <c r="AJ113" i="7"/>
  <c r="Y100" i="7"/>
  <c r="F39" i="27" s="1"/>
  <c r="X100" i="7"/>
  <c r="W100" i="7"/>
  <c r="F39" i="25" s="1"/>
  <c r="V100" i="7"/>
  <c r="AO112" i="7"/>
  <c r="AN112" i="7"/>
  <c r="Z103" i="7"/>
  <c r="AM112" i="7"/>
  <c r="AL112" i="7"/>
  <c r="AK112" i="7"/>
  <c r="AJ112" i="7"/>
  <c r="Y99" i="7"/>
  <c r="F38" i="27" s="1"/>
  <c r="X99" i="7"/>
  <c r="W99" i="7"/>
  <c r="F38" i="25" s="1"/>
  <c r="V99" i="7"/>
  <c r="AO111" i="7"/>
  <c r="AN111" i="7"/>
  <c r="Y98" i="7"/>
  <c r="F37" i="27" s="1"/>
  <c r="X98" i="7"/>
  <c r="W98" i="7"/>
  <c r="F37" i="25" s="1"/>
  <c r="V98" i="7"/>
  <c r="AA101" i="7"/>
  <c r="F40" i="28" s="1"/>
  <c r="Z101" i="7"/>
  <c r="AI110" i="7"/>
  <c r="U82" i="7" s="1"/>
  <c r="F21" i="26" s="1"/>
  <c r="AH110" i="7"/>
  <c r="T82" i="7" s="1"/>
  <c r="AG110" i="7"/>
  <c r="S82" i="7" s="1"/>
  <c r="F21" i="24" s="1"/>
  <c r="AF110" i="7"/>
  <c r="R82" i="7" s="1"/>
  <c r="AE110" i="7"/>
  <c r="AD110" i="7"/>
  <c r="X97" i="7"/>
  <c r="V97" i="7"/>
  <c r="Y97" i="7"/>
  <c r="F36" i="27" s="1"/>
  <c r="AO109" i="7"/>
  <c r="AN109" i="7"/>
  <c r="AA100" i="7"/>
  <c r="F39" i="28" s="1"/>
  <c r="Z100" i="7"/>
  <c r="AM109" i="7"/>
  <c r="AL109" i="7"/>
  <c r="AK109" i="7"/>
  <c r="AJ109" i="7"/>
  <c r="Y96" i="7"/>
  <c r="F35" i="27" s="1"/>
  <c r="X96" i="7"/>
  <c r="V96" i="7"/>
  <c r="W96" i="7"/>
  <c r="F35" i="25" s="1"/>
  <c r="AO108" i="7"/>
  <c r="AA99" i="7"/>
  <c r="F38" i="28" s="1"/>
  <c r="Z99" i="7"/>
  <c r="AK108" i="7"/>
  <c r="AM108" i="7"/>
  <c r="AL108" i="7"/>
  <c r="Y95" i="7"/>
  <c r="F34" i="27" s="1"/>
  <c r="X95" i="7"/>
  <c r="W95" i="7"/>
  <c r="F34" i="25" s="1"/>
  <c r="V95" i="7"/>
  <c r="AA98" i="7"/>
  <c r="F37" i="28" s="1"/>
  <c r="Z98" i="7"/>
  <c r="T80" i="7"/>
  <c r="S80" i="7"/>
  <c r="F19" i="24" s="1"/>
  <c r="R80" i="7"/>
  <c r="Q80" i="7"/>
  <c r="P80" i="7"/>
  <c r="X94" i="7"/>
  <c r="W94" i="7"/>
  <c r="F33" i="25" s="1"/>
  <c r="V94" i="7"/>
  <c r="Y94" i="7"/>
  <c r="F33" i="27" s="1"/>
  <c r="AO106" i="7"/>
  <c r="AN106" i="7"/>
  <c r="AA97" i="7"/>
  <c r="F36" i="28" s="1"/>
  <c r="Z97" i="7"/>
  <c r="AM106" i="7"/>
  <c r="AL106" i="7"/>
  <c r="AK106" i="7"/>
  <c r="AJ106" i="7"/>
  <c r="Y93" i="7"/>
  <c r="F32" i="27" s="1"/>
  <c r="X93" i="7"/>
  <c r="W93" i="7"/>
  <c r="F32" i="25" s="1"/>
  <c r="V93" i="7"/>
  <c r="AO105" i="7"/>
  <c r="AN105" i="7"/>
  <c r="Z96" i="7"/>
  <c r="AM105" i="7"/>
  <c r="AL105" i="7"/>
  <c r="AK105" i="7"/>
  <c r="AJ105" i="7"/>
  <c r="X92" i="7"/>
  <c r="V92" i="7"/>
  <c r="AA92" i="7"/>
  <c r="F31" i="28" s="1"/>
  <c r="AO104" i="7"/>
  <c r="AN104" i="7"/>
  <c r="AA95" i="7"/>
  <c r="F34" i="28" s="1"/>
  <c r="Z95" i="7"/>
  <c r="X91" i="7"/>
  <c r="V91" i="7"/>
  <c r="Y91" i="7"/>
  <c r="F30" i="27" s="1"/>
  <c r="AA91" i="7"/>
  <c r="F30" i="28" s="1"/>
  <c r="AA94" i="7"/>
  <c r="F33" i="28" s="1"/>
  <c r="Z94" i="7"/>
  <c r="Y90" i="7"/>
  <c r="F29" i="27" s="1"/>
  <c r="X90" i="7"/>
  <c r="W90" i="7"/>
  <c r="F29" i="25" s="1"/>
  <c r="V90" i="7"/>
  <c r="AO102" i="7"/>
  <c r="AN102" i="7"/>
  <c r="AA93" i="7"/>
  <c r="F32" i="28" s="1"/>
  <c r="Z93" i="7"/>
  <c r="AL102" i="7"/>
  <c r="AJ102" i="7"/>
  <c r="Y89" i="7"/>
  <c r="F28" i="27" s="1"/>
  <c r="X89" i="7"/>
  <c r="W89" i="7"/>
  <c r="F28" i="25" s="1"/>
  <c r="V89" i="7"/>
  <c r="AO101" i="7"/>
  <c r="AN101" i="7"/>
  <c r="Z92" i="7"/>
  <c r="AM101" i="7"/>
  <c r="AL101" i="7"/>
  <c r="AK101" i="7"/>
  <c r="AJ101" i="7"/>
  <c r="Y88" i="7"/>
  <c r="F27" i="27" s="1"/>
  <c r="X88" i="7"/>
  <c r="W88" i="7"/>
  <c r="F27" i="25" s="1"/>
  <c r="V88" i="7"/>
  <c r="AO100" i="7"/>
  <c r="AN100" i="7"/>
  <c r="Z91" i="7"/>
  <c r="AM100" i="7"/>
  <c r="AL100" i="7"/>
  <c r="AK100" i="7"/>
  <c r="AJ100" i="7"/>
  <c r="Y87" i="7"/>
  <c r="F26" i="27" s="1"/>
  <c r="X87" i="7"/>
  <c r="W87" i="7"/>
  <c r="F26" i="25" s="1"/>
  <c r="V87" i="7"/>
  <c r="AN99" i="7"/>
  <c r="AA90" i="7"/>
  <c r="F29" i="28" s="1"/>
  <c r="Z90" i="7"/>
  <c r="AM99" i="7"/>
  <c r="AL99" i="7"/>
  <c r="AJ99" i="7"/>
  <c r="Y86" i="7"/>
  <c r="F25" i="27" s="1"/>
  <c r="X86" i="7"/>
  <c r="W86" i="7"/>
  <c r="F25" i="25" s="1"/>
  <c r="V86" i="7"/>
  <c r="AA89" i="7"/>
  <c r="F28" i="28" s="1"/>
  <c r="Z89" i="7"/>
  <c r="X85" i="7"/>
  <c r="W85" i="7"/>
  <c r="F24" i="25" s="1"/>
  <c r="V85" i="7"/>
  <c r="AA85" i="7"/>
  <c r="F24" i="28" s="1"/>
  <c r="AA88" i="7"/>
  <c r="F27" i="28" s="1"/>
  <c r="Z88" i="7"/>
  <c r="Y84" i="7"/>
  <c r="F23" i="27" s="1"/>
  <c r="X84" i="7"/>
  <c r="W84" i="7"/>
  <c r="F23" i="25" s="1"/>
  <c r="V84" i="7"/>
  <c r="AA87" i="7"/>
  <c r="F26" i="28" s="1"/>
  <c r="Z87" i="7"/>
  <c r="AA86" i="7"/>
  <c r="F25" i="28" s="1"/>
  <c r="Z86" i="7"/>
  <c r="AM87" i="7"/>
  <c r="AL87" i="7"/>
  <c r="AK87" i="7"/>
  <c r="AJ87" i="7"/>
  <c r="Z85" i="7"/>
  <c r="AM92" i="7"/>
  <c r="AL92" i="7"/>
  <c r="AK92" i="7"/>
  <c r="AJ92" i="7"/>
  <c r="Y81" i="7"/>
  <c r="F20" i="27" s="1"/>
  <c r="X81" i="7"/>
  <c r="W81" i="7"/>
  <c r="F20" i="25" s="1"/>
  <c r="V81" i="7"/>
  <c r="AA84" i="7"/>
  <c r="F23" i="28" s="1"/>
  <c r="Z84" i="7"/>
  <c r="AJ86" i="7"/>
  <c r="AM93" i="7"/>
  <c r="AL93" i="7"/>
  <c r="AK93" i="7"/>
  <c r="AJ93" i="7"/>
  <c r="AL85" i="7"/>
  <c r="AJ85" i="7"/>
  <c r="AM85" i="7"/>
  <c r="AA81" i="7"/>
  <c r="F20" i="28" s="1"/>
  <c r="Z81" i="7"/>
  <c r="AM84" i="7"/>
  <c r="AL84" i="7"/>
  <c r="AJ84" i="7"/>
  <c r="X75" i="7"/>
  <c r="V75" i="7"/>
  <c r="Y75" i="7"/>
  <c r="F14" i="27" s="1"/>
  <c r="AM83" i="7"/>
  <c r="AL83" i="7"/>
  <c r="AK83" i="7"/>
  <c r="AJ83" i="7"/>
  <c r="X74" i="7"/>
  <c r="V74" i="7"/>
  <c r="Y74" i="7"/>
  <c r="F13" i="27" s="1"/>
  <c r="AM82" i="7"/>
  <c r="AL82" i="7"/>
  <c r="AK82" i="7"/>
  <c r="AJ82" i="7"/>
  <c r="AL91" i="7"/>
  <c r="AK91" i="7"/>
  <c r="AJ91" i="7"/>
  <c r="X72" i="7"/>
  <c r="V72" i="7"/>
  <c r="W72" i="7"/>
  <c r="F11" i="25" s="1"/>
  <c r="AA75" i="7"/>
  <c r="F14" i="28" s="1"/>
  <c r="Z75" i="7"/>
  <c r="AL81" i="7"/>
  <c r="AJ81" i="7"/>
  <c r="X71" i="7"/>
  <c r="V71" i="7"/>
  <c r="Y71" i="7"/>
  <c r="F10" i="27" s="1"/>
  <c r="AA74" i="7"/>
  <c r="F13" i="28" s="1"/>
  <c r="Z74" i="7"/>
  <c r="AM90" i="7"/>
  <c r="AL90" i="7"/>
  <c r="AJ90" i="7"/>
  <c r="AK90" i="7"/>
  <c r="X70" i="7"/>
  <c r="V70" i="7"/>
  <c r="Y70" i="7"/>
  <c r="F9" i="27" s="1"/>
  <c r="AM94" i="7"/>
  <c r="AL94" i="7"/>
  <c r="AK94" i="7"/>
  <c r="AJ94" i="7"/>
  <c r="AA72" i="7"/>
  <c r="F11" i="28" s="1"/>
  <c r="Z72" i="7"/>
  <c r="AM80" i="7"/>
  <c r="AL80" i="7"/>
  <c r="AK80" i="7"/>
  <c r="AJ80" i="7"/>
  <c r="Z71" i="7"/>
  <c r="AM79" i="7"/>
  <c r="AL79" i="7"/>
  <c r="AK79" i="7"/>
  <c r="AJ79" i="7"/>
  <c r="AL78" i="7"/>
  <c r="AK78" i="7"/>
  <c r="AJ78" i="7"/>
  <c r="AM78" i="7"/>
  <c r="U79" i="7" l="1"/>
  <c r="F18" i="26" s="1"/>
  <c r="Q18" i="26" s="1"/>
  <c r="Q39" i="28"/>
  <c r="Q37" i="25"/>
  <c r="Q34" i="25"/>
  <c r="Q25" i="28"/>
  <c r="Q23" i="25"/>
  <c r="Q24" i="25"/>
  <c r="Q25" i="25"/>
  <c r="Q26" i="25"/>
  <c r="Q27" i="25"/>
  <c r="Q28" i="25"/>
  <c r="Q29" i="25"/>
  <c r="Q32" i="25"/>
  <c r="Q20" i="28"/>
  <c r="Q38" i="28"/>
  <c r="Q36" i="27"/>
  <c r="Q23" i="27"/>
  <c r="Q25" i="27"/>
  <c r="Q26" i="27"/>
  <c r="Q27" i="27"/>
  <c r="Q28" i="27"/>
  <c r="Q29" i="27"/>
  <c r="Q30" i="27"/>
  <c r="Q32" i="27"/>
  <c r="Q33" i="27"/>
  <c r="Q22" i="26"/>
  <c r="Q15" i="26"/>
  <c r="Q40" i="25"/>
  <c r="Q13" i="28"/>
  <c r="Q14" i="27"/>
  <c r="Q23" i="28"/>
  <c r="Q24" i="28"/>
  <c r="Q38" i="25"/>
  <c r="Q39" i="25"/>
  <c r="Q40" i="27"/>
  <c r="Q35" i="27"/>
  <c r="Q40" i="28"/>
  <c r="Q38" i="27"/>
  <c r="Q39" i="27"/>
  <c r="Q20" i="27"/>
  <c r="Q13" i="27"/>
  <c r="Q20" i="25"/>
  <c r="Q14" i="28"/>
  <c r="Q34" i="27"/>
  <c r="Q37" i="27"/>
  <c r="Q37" i="28"/>
  <c r="Q26" i="28"/>
  <c r="Q27" i="28"/>
  <c r="Q28" i="28"/>
  <c r="Q29" i="28"/>
  <c r="Q30" i="28"/>
  <c r="Q31" i="28"/>
  <c r="Q32" i="28"/>
  <c r="Q34" i="28"/>
  <c r="Q36" i="28"/>
  <c r="M21" i="24"/>
  <c r="Q583" i="7"/>
  <c r="O21" i="9" s="1"/>
  <c r="S254" i="7"/>
  <c r="I21" i="24" s="1"/>
  <c r="S132" i="7"/>
  <c r="G12" i="24" s="1"/>
  <c r="AN446" i="7"/>
  <c r="Q531" i="7"/>
  <c r="N22" i="9" s="1"/>
  <c r="AO561" i="7"/>
  <c r="Q255" i="7"/>
  <c r="I22" i="9" s="1"/>
  <c r="AO286" i="7"/>
  <c r="P530" i="7"/>
  <c r="Z530" i="7" s="1"/>
  <c r="AN557" i="7"/>
  <c r="Q188" i="7"/>
  <c r="H12" i="9" s="1"/>
  <c r="AO188" i="7"/>
  <c r="Q414" i="7"/>
  <c r="L12" i="9" s="1"/>
  <c r="AO413" i="7"/>
  <c r="AO173" i="7"/>
  <c r="Q254" i="7"/>
  <c r="I21" i="9" s="1"/>
  <c r="AO282" i="7"/>
  <c r="Q368" i="7"/>
  <c r="K22" i="9" s="1"/>
  <c r="AO399" i="7"/>
  <c r="P424" i="7"/>
  <c r="Z424" i="7" s="1"/>
  <c r="AN453" i="7"/>
  <c r="Q521" i="7"/>
  <c r="N12" i="9" s="1"/>
  <c r="AO521" i="7"/>
  <c r="Q424" i="7"/>
  <c r="L22" i="9" s="1"/>
  <c r="AO453" i="7"/>
  <c r="Q477" i="7"/>
  <c r="M22" i="9" s="1"/>
  <c r="AO507" i="7"/>
  <c r="AO169" i="7"/>
  <c r="P527" i="7"/>
  <c r="AN550" i="7"/>
  <c r="AO395" i="7"/>
  <c r="P423" i="7"/>
  <c r="AN449" i="7"/>
  <c r="AO73" i="7"/>
  <c r="Q476" i="7"/>
  <c r="M21" i="9" s="1"/>
  <c r="AO503" i="7"/>
  <c r="AN554" i="7"/>
  <c r="P245" i="7"/>
  <c r="Z245" i="7" s="1"/>
  <c r="AN245" i="7"/>
  <c r="AO554" i="7"/>
  <c r="Q198" i="7"/>
  <c r="H22" i="9" s="1"/>
  <c r="AO230" i="7"/>
  <c r="AO358" i="7"/>
  <c r="P531" i="7"/>
  <c r="Z531" i="7" s="1"/>
  <c r="AN561" i="7"/>
  <c r="Q364" i="7"/>
  <c r="K18" i="9" s="1"/>
  <c r="AO388" i="7"/>
  <c r="Q467" i="7"/>
  <c r="M12" i="9" s="1"/>
  <c r="AO467" i="7"/>
  <c r="Q15" i="7"/>
  <c r="E12" i="9" s="1"/>
  <c r="AO15" i="7"/>
  <c r="S574" i="7"/>
  <c r="O12" i="24" s="1"/>
  <c r="AO574" i="7"/>
  <c r="U365" i="7"/>
  <c r="K19" i="26" s="1"/>
  <c r="AO392" i="7"/>
  <c r="U132" i="7"/>
  <c r="G12" i="26" s="1"/>
  <c r="AO132" i="7"/>
  <c r="S474" i="7"/>
  <c r="M19" i="24" s="1"/>
  <c r="AO500" i="7"/>
  <c r="Q252" i="7"/>
  <c r="I19" i="9" s="1"/>
  <c r="AO279" i="7"/>
  <c r="S424" i="7"/>
  <c r="L22" i="24" s="1"/>
  <c r="Z138" i="7"/>
  <c r="Z21" i="7"/>
  <c r="Z580" i="7"/>
  <c r="Z76" i="7"/>
  <c r="R79" i="7"/>
  <c r="X79" i="7" s="1"/>
  <c r="AL103" i="7"/>
  <c r="S79" i="7"/>
  <c r="F18" i="24" s="1"/>
  <c r="Q18" i="24" s="1"/>
  <c r="AM103" i="7"/>
  <c r="AK103" i="7"/>
  <c r="Q251" i="7"/>
  <c r="I18" i="9" s="1"/>
  <c r="AA38" i="7"/>
  <c r="E35" i="28" s="1"/>
  <c r="W38" i="7"/>
  <c r="E35" i="25" s="1"/>
  <c r="Q35" i="25" s="1"/>
  <c r="Y584" i="7"/>
  <c r="O22" i="27" s="1"/>
  <c r="Q580" i="7"/>
  <c r="Q358" i="7"/>
  <c r="K12" i="9" s="1"/>
  <c r="Q527" i="7"/>
  <c r="W527" i="7" s="1"/>
  <c r="N18" i="25" s="1"/>
  <c r="AL608" i="7"/>
  <c r="AN615" i="7"/>
  <c r="Y421" i="7"/>
  <c r="L19" i="27" s="1"/>
  <c r="AJ611" i="7"/>
  <c r="Q367" i="7"/>
  <c r="K21" i="9" s="1"/>
  <c r="F19" i="9"/>
  <c r="AK279" i="7"/>
  <c r="AO615" i="7"/>
  <c r="AM608" i="7"/>
  <c r="AL615" i="7"/>
  <c r="Y25" i="7"/>
  <c r="E22" i="27" s="1"/>
  <c r="AM392" i="7"/>
  <c r="AJ275" i="7"/>
  <c r="AL550" i="7"/>
  <c r="AJ446" i="7"/>
  <c r="Y18" i="7"/>
  <c r="E15" i="27" s="1"/>
  <c r="AM503" i="7"/>
  <c r="X217" i="7"/>
  <c r="AK162" i="7"/>
  <c r="Y217" i="7"/>
  <c r="H41" i="27" s="1"/>
  <c r="X421" i="7"/>
  <c r="AL449" i="7"/>
  <c r="AM554" i="7"/>
  <c r="AN173" i="7"/>
  <c r="AL392" i="7"/>
  <c r="X252" i="7"/>
  <c r="Y476" i="7"/>
  <c r="M21" i="27" s="1"/>
  <c r="AJ223" i="7"/>
  <c r="AM226" i="7"/>
  <c r="Y141" i="7"/>
  <c r="G21" i="27" s="1"/>
  <c r="AK286" i="7"/>
  <c r="AO56" i="7"/>
  <c r="AK392" i="7"/>
  <c r="AK496" i="7"/>
  <c r="W473" i="7"/>
  <c r="M18" i="25" s="1"/>
  <c r="S365" i="7"/>
  <c r="K19" i="24" s="1"/>
  <c r="S197" i="7"/>
  <c r="H21" i="24" s="1"/>
  <c r="AN286" i="7"/>
  <c r="AN275" i="7"/>
  <c r="AK446" i="7"/>
  <c r="AJ554" i="7"/>
  <c r="X424" i="7"/>
  <c r="AL446" i="7"/>
  <c r="Y364" i="7"/>
  <c r="K18" i="27" s="1"/>
  <c r="AJ413" i="7"/>
  <c r="AL279" i="7"/>
  <c r="V583" i="7"/>
  <c r="AJ166" i="7"/>
  <c r="AM169" i="7"/>
  <c r="AO226" i="7"/>
  <c r="AK453" i="7"/>
  <c r="AJ496" i="7"/>
  <c r="AA571" i="7"/>
  <c r="O9" i="28" s="1"/>
  <c r="AM15" i="7"/>
  <c r="X138" i="7"/>
  <c r="AO449" i="7"/>
  <c r="P473" i="7"/>
  <c r="V473" i="7" s="1"/>
  <c r="AK557" i="7"/>
  <c r="W584" i="7"/>
  <c r="O22" i="25" s="1"/>
  <c r="AK608" i="7"/>
  <c r="AM611" i="7"/>
  <c r="Z198" i="7"/>
  <c r="Z252" i="7"/>
  <c r="AM162" i="7"/>
  <c r="AL173" i="7"/>
  <c r="AJ392" i="7"/>
  <c r="R423" i="7"/>
  <c r="AN507" i="7"/>
  <c r="P421" i="7"/>
  <c r="V421" i="7" s="1"/>
  <c r="V21" i="7"/>
  <c r="AJ45" i="7"/>
  <c r="R255" i="7"/>
  <c r="Z255" i="7" s="1"/>
  <c r="AA530" i="7"/>
  <c r="N21" i="28" s="1"/>
  <c r="AJ557" i="7"/>
  <c r="Q197" i="7"/>
  <c r="H21" i="9" s="1"/>
  <c r="S255" i="7"/>
  <c r="I22" i="24" s="1"/>
  <c r="P528" i="7"/>
  <c r="V368" i="7"/>
  <c r="AO442" i="7"/>
  <c r="N19" i="24"/>
  <c r="T251" i="7"/>
  <c r="Z251" i="7" s="1"/>
  <c r="AO608" i="7"/>
  <c r="AO52" i="7"/>
  <c r="I15" i="27"/>
  <c r="I15" i="28"/>
  <c r="I41" i="9"/>
  <c r="Q581" i="7"/>
  <c r="O19" i="9" s="1"/>
  <c r="AN230" i="7"/>
  <c r="AK388" i="7"/>
  <c r="AN399" i="7"/>
  <c r="AL413" i="7"/>
  <c r="X476" i="7"/>
  <c r="Y527" i="7"/>
  <c r="N18" i="27" s="1"/>
  <c r="O19" i="24"/>
  <c r="W583" i="7"/>
  <c r="O21" i="25" s="1"/>
  <c r="AO611" i="7"/>
  <c r="V197" i="7"/>
  <c r="X15" i="7"/>
  <c r="AM52" i="7"/>
  <c r="Q138" i="7"/>
  <c r="V161" i="7"/>
  <c r="AM166" i="7"/>
  <c r="AK230" i="7"/>
  <c r="AJ449" i="7"/>
  <c r="AL561" i="7"/>
  <c r="X583" i="7"/>
  <c r="Z584" i="7"/>
  <c r="AJ608" i="7"/>
  <c r="AL611" i="7"/>
  <c r="AK282" i="7"/>
  <c r="AN279" i="7"/>
  <c r="AK507" i="7"/>
  <c r="R527" i="7"/>
  <c r="X527" i="7" s="1"/>
  <c r="AO550" i="7"/>
  <c r="V24" i="7"/>
  <c r="X44" i="7"/>
  <c r="AO219" i="7"/>
  <c r="AN15" i="7"/>
  <c r="Y44" i="7"/>
  <c r="E41" i="27" s="1"/>
  <c r="AN56" i="7"/>
  <c r="H15" i="27"/>
  <c r="V251" i="7"/>
  <c r="AJ358" i="7"/>
  <c r="AM388" i="7"/>
  <c r="AL399" i="7"/>
  <c r="AM413" i="7"/>
  <c r="AM442" i="7"/>
  <c r="AN503" i="7"/>
  <c r="AA520" i="7"/>
  <c r="N11" i="28" s="1"/>
  <c r="AM550" i="7"/>
  <c r="AK561" i="7"/>
  <c r="AL282" i="7"/>
  <c r="AN395" i="7"/>
  <c r="X358" i="7"/>
  <c r="X367" i="7"/>
  <c r="AL507" i="7"/>
  <c r="AL56" i="7"/>
  <c r="AK132" i="7"/>
  <c r="AN226" i="7"/>
  <c r="AM282" i="7"/>
  <c r="AM395" i="7"/>
  <c r="AJ399" i="7"/>
  <c r="AM467" i="7"/>
  <c r="AL503" i="7"/>
  <c r="AJ521" i="7"/>
  <c r="AJ574" i="7"/>
  <c r="AL52" i="7"/>
  <c r="AK226" i="7"/>
  <c r="Z368" i="7"/>
  <c r="AL500" i="7"/>
  <c r="AL557" i="7"/>
  <c r="V580" i="7"/>
  <c r="X141" i="7"/>
  <c r="AL230" i="7"/>
  <c r="AM245" i="7"/>
  <c r="AM500" i="7"/>
  <c r="Y530" i="7"/>
  <c r="N21" i="27" s="1"/>
  <c r="Y583" i="7"/>
  <c r="O21" i="27" s="1"/>
  <c r="AJ615" i="7"/>
  <c r="X132" i="7"/>
  <c r="Z197" i="7"/>
  <c r="X364" i="7"/>
  <c r="R414" i="7"/>
  <c r="X414" i="7" s="1"/>
  <c r="AM446" i="7"/>
  <c r="AM449" i="7"/>
  <c r="AK615" i="7"/>
  <c r="AL49" i="7"/>
  <c r="AK166" i="7"/>
  <c r="AL226" i="7"/>
  <c r="AJ230" i="7"/>
  <c r="AL358" i="7"/>
  <c r="Y367" i="7"/>
  <c r="K21" i="27" s="1"/>
  <c r="Y420" i="7"/>
  <c r="L18" i="27" s="1"/>
  <c r="AO45" i="7"/>
  <c r="AM49" i="7"/>
  <c r="V138" i="7"/>
  <c r="Y139" i="7"/>
  <c r="G19" i="27" s="1"/>
  <c r="X142" i="7"/>
  <c r="AL166" i="7"/>
  <c r="W217" i="7"/>
  <c r="H41" i="25" s="1"/>
  <c r="AM496" i="7"/>
  <c r="AJ550" i="7"/>
  <c r="L15" i="28"/>
  <c r="L15" i="27"/>
  <c r="X467" i="7"/>
  <c r="X531" i="7"/>
  <c r="AO557" i="7"/>
  <c r="X102" i="7"/>
  <c r="Y22" i="7"/>
  <c r="E19" i="27" s="1"/>
  <c r="Q24" i="7"/>
  <c r="AA24" i="7" s="1"/>
  <c r="E21" i="28" s="1"/>
  <c r="AA36" i="7"/>
  <c r="E33" i="28" s="1"/>
  <c r="Q33" i="28" s="1"/>
  <c r="AJ52" i="7"/>
  <c r="W142" i="7"/>
  <c r="G22" i="25" s="1"/>
  <c r="AN169" i="7"/>
  <c r="AL188" i="7"/>
  <c r="AM223" i="7"/>
  <c r="X245" i="7"/>
  <c r="R420" i="7"/>
  <c r="Z420" i="7" s="1"/>
  <c r="U467" i="7"/>
  <c r="P476" i="7"/>
  <c r="V476" i="7" s="1"/>
  <c r="AN521" i="7"/>
  <c r="Y531" i="7"/>
  <c r="N22" i="27" s="1"/>
  <c r="X574" i="7"/>
  <c r="Y21" i="7"/>
  <c r="E18" i="27" s="1"/>
  <c r="X24" i="7"/>
  <c r="Q25" i="7"/>
  <c r="AA25" i="7" s="1"/>
  <c r="E22" i="28" s="1"/>
  <c r="Y251" i="7"/>
  <c r="I18" i="27" s="1"/>
  <c r="AJ282" i="7"/>
  <c r="AA355" i="7"/>
  <c r="K9" i="28" s="1"/>
  <c r="AK449" i="7"/>
  <c r="AJ467" i="7"/>
  <c r="AN467" i="7"/>
  <c r="AL521" i="7"/>
  <c r="X530" i="7"/>
  <c r="AN574" i="7"/>
  <c r="Y24" i="7"/>
  <c r="E21" i="27" s="1"/>
  <c r="X25" i="7"/>
  <c r="W36" i="7"/>
  <c r="E33" i="25" s="1"/>
  <c r="Q33" i="25" s="1"/>
  <c r="AK49" i="7"/>
  <c r="AL132" i="7"/>
  <c r="U188" i="7"/>
  <c r="H12" i="26" s="1"/>
  <c r="AJ245" i="7"/>
  <c r="X254" i="7"/>
  <c r="AJ279" i="7"/>
  <c r="X368" i="7"/>
  <c r="AK399" i="7"/>
  <c r="L12" i="24"/>
  <c r="AK467" i="7"/>
  <c r="AJ500" i="7"/>
  <c r="AM521" i="7"/>
  <c r="AA550" i="7"/>
  <c r="N41" i="28" s="1"/>
  <c r="Z583" i="7"/>
  <c r="AJ15" i="7"/>
  <c r="AN162" i="7"/>
  <c r="X195" i="7"/>
  <c r="AL245" i="7"/>
  <c r="AN388" i="7"/>
  <c r="AL467" i="7"/>
  <c r="AK500" i="7"/>
  <c r="AK574" i="7"/>
  <c r="AA129" i="7"/>
  <c r="G9" i="28" s="1"/>
  <c r="AL15" i="7"/>
  <c r="AK52" i="7"/>
  <c r="AN132" i="7"/>
  <c r="X161" i="7"/>
  <c r="AJ169" i="7"/>
  <c r="AA187" i="7"/>
  <c r="H11" i="28" s="1"/>
  <c r="X188" i="7"/>
  <c r="P194" i="7"/>
  <c r="V194" i="7" s="1"/>
  <c r="Y195" i="7"/>
  <c r="H19" i="27" s="1"/>
  <c r="AJ226" i="7"/>
  <c r="Y358" i="7"/>
  <c r="K12" i="27" s="1"/>
  <c r="AJ395" i="7"/>
  <c r="AJ442" i="7"/>
  <c r="AK550" i="7"/>
  <c r="AL574" i="7"/>
  <c r="X584" i="7"/>
  <c r="P25" i="7"/>
  <c r="Z25" i="7" s="1"/>
  <c r="Z73" i="7"/>
  <c r="AN45" i="7"/>
  <c r="W44" i="7"/>
  <c r="E41" i="25" s="1"/>
  <c r="AJ56" i="7"/>
  <c r="AL162" i="7"/>
  <c r="Y161" i="7"/>
  <c r="G41" i="27" s="1"/>
  <c r="AK169" i="7"/>
  <c r="AM188" i="7"/>
  <c r="AN188" i="7"/>
  <c r="AA194" i="7"/>
  <c r="H18" i="28" s="1"/>
  <c r="X197" i="7"/>
  <c r="AM279" i="7"/>
  <c r="AN358" i="7"/>
  <c r="V364" i="7"/>
  <c r="AL388" i="7"/>
  <c r="AK395" i="7"/>
  <c r="AM574" i="7"/>
  <c r="E9" i="28"/>
  <c r="AK56" i="7"/>
  <c r="AJ132" i="7"/>
  <c r="Q139" i="7"/>
  <c r="AA139" i="7" s="1"/>
  <c r="G19" i="28" s="1"/>
  <c r="V141" i="7"/>
  <c r="AL169" i="7"/>
  <c r="AJ173" i="7"/>
  <c r="AL395" i="7"/>
  <c r="AJ503" i="7"/>
  <c r="Q365" i="7"/>
  <c r="V367" i="7"/>
  <c r="AN413" i="7"/>
  <c r="AN496" i="7"/>
  <c r="AK503" i="7"/>
  <c r="AN604" i="7"/>
  <c r="AM132" i="7"/>
  <c r="AJ188" i="7"/>
  <c r="X198" i="7"/>
  <c r="AK223" i="7"/>
  <c r="AK358" i="7"/>
  <c r="AK554" i="7"/>
  <c r="AO604" i="7"/>
  <c r="AK611" i="7"/>
  <c r="AN611" i="7"/>
  <c r="X22" i="7"/>
  <c r="AL45" i="7"/>
  <c r="Y138" i="7"/>
  <c r="G18" i="27" s="1"/>
  <c r="AO166" i="7"/>
  <c r="AK188" i="7"/>
  <c r="W198" i="7"/>
  <c r="H22" i="25" s="1"/>
  <c r="AL223" i="7"/>
  <c r="AO245" i="7"/>
  <c r="AM275" i="7"/>
  <c r="AM358" i="7"/>
  <c r="Z364" i="7"/>
  <c r="Q420" i="7"/>
  <c r="AJ507" i="7"/>
  <c r="Y521" i="7"/>
  <c r="N12" i="27" s="1"/>
  <c r="AL554" i="7"/>
  <c r="AM557" i="7"/>
  <c r="AA357" i="7"/>
  <c r="K11" i="28" s="1"/>
  <c r="AA71" i="7"/>
  <c r="F10" i="28" s="1"/>
  <c r="AA466" i="7"/>
  <c r="M11" i="28" s="1"/>
  <c r="AA14" i="7"/>
  <c r="E11" i="28" s="1"/>
  <c r="Y244" i="7"/>
  <c r="I11" i="27" s="1"/>
  <c r="AA413" i="7"/>
  <c r="L11" i="28" s="1"/>
  <c r="W129" i="7"/>
  <c r="G9" i="25" s="1"/>
  <c r="W571" i="7"/>
  <c r="O9" i="25" s="1"/>
  <c r="AA573" i="7"/>
  <c r="O11" i="28" s="1"/>
  <c r="W161" i="7"/>
  <c r="G41" i="25" s="1"/>
  <c r="G41" i="9"/>
  <c r="Q41" i="9" s="1"/>
  <c r="W185" i="7"/>
  <c r="H9" i="25" s="1"/>
  <c r="W464" i="7"/>
  <c r="M9" i="25" s="1"/>
  <c r="W520" i="7"/>
  <c r="N11" i="25" s="1"/>
  <c r="W355" i="7"/>
  <c r="K9" i="25" s="1"/>
  <c r="Y464" i="7"/>
  <c r="M9" i="27" s="1"/>
  <c r="Y518" i="7"/>
  <c r="N9" i="27" s="1"/>
  <c r="Y413" i="7"/>
  <c r="L11" i="27" s="1"/>
  <c r="E9" i="9"/>
  <c r="Q9" i="9" s="1"/>
  <c r="Q21" i="7"/>
  <c r="AK15" i="7"/>
  <c r="Z574" i="7"/>
  <c r="V574" i="7"/>
  <c r="X580" i="7"/>
  <c r="Y580" i="7"/>
  <c r="O18" i="27" s="1"/>
  <c r="AA584" i="7"/>
  <c r="O22" i="28" s="1"/>
  <c r="W572" i="7"/>
  <c r="O10" i="25" s="1"/>
  <c r="P581" i="7"/>
  <c r="AN608" i="7"/>
  <c r="W573" i="7"/>
  <c r="O11" i="25" s="1"/>
  <c r="AA572" i="7"/>
  <c r="O10" i="28" s="1"/>
  <c r="R581" i="7"/>
  <c r="X581" i="7" s="1"/>
  <c r="Z603" i="7"/>
  <c r="AM615" i="7"/>
  <c r="O15" i="24"/>
  <c r="AA583" i="7"/>
  <c r="O21" i="28" s="1"/>
  <c r="AA603" i="7"/>
  <c r="O41" i="28" s="1"/>
  <c r="V584" i="7"/>
  <c r="X521" i="7"/>
  <c r="V521" i="7"/>
  <c r="Z521" i="7"/>
  <c r="AK521" i="7"/>
  <c r="AJ561" i="7"/>
  <c r="W519" i="7"/>
  <c r="N10" i="25" s="1"/>
  <c r="N19" i="9"/>
  <c r="AA519" i="7"/>
  <c r="N10" i="28" s="1"/>
  <c r="R528" i="7"/>
  <c r="Z550" i="7"/>
  <c r="AM561" i="7"/>
  <c r="N15" i="24"/>
  <c r="Z467" i="7"/>
  <c r="V467" i="7"/>
  <c r="AA473" i="7"/>
  <c r="M18" i="28" s="1"/>
  <c r="X473" i="7"/>
  <c r="Y473" i="7"/>
  <c r="M18" i="27" s="1"/>
  <c r="W465" i="7"/>
  <c r="M10" i="25" s="1"/>
  <c r="P474" i="7"/>
  <c r="AN500" i="7"/>
  <c r="Q474" i="7"/>
  <c r="M19" i="9" s="1"/>
  <c r="M15" i="9"/>
  <c r="AA465" i="7"/>
  <c r="M10" i="28" s="1"/>
  <c r="X474" i="7"/>
  <c r="R477" i="7"/>
  <c r="X477" i="7" s="1"/>
  <c r="Z496" i="7"/>
  <c r="AL496" i="7"/>
  <c r="AM507" i="7"/>
  <c r="Y466" i="7"/>
  <c r="M11" i="27" s="1"/>
  <c r="M15" i="24"/>
  <c r="S477" i="7"/>
  <c r="M22" i="24" s="1"/>
  <c r="AA496" i="7"/>
  <c r="M41" i="28" s="1"/>
  <c r="W411" i="7"/>
  <c r="L9" i="25" s="1"/>
  <c r="AK413" i="7"/>
  <c r="U423" i="7"/>
  <c r="AJ453" i="7"/>
  <c r="Y411" i="7"/>
  <c r="L9" i="27" s="1"/>
  <c r="L19" i="9"/>
  <c r="W423" i="7"/>
  <c r="L21" i="25" s="1"/>
  <c r="AK442" i="7"/>
  <c r="AO446" i="7"/>
  <c r="AL453" i="7"/>
  <c r="AA412" i="7"/>
  <c r="L10" i="28" s="1"/>
  <c r="Y412" i="7"/>
  <c r="L10" i="27" s="1"/>
  <c r="Z443" i="7"/>
  <c r="AL442" i="7"/>
  <c r="AM453" i="7"/>
  <c r="AA443" i="7"/>
  <c r="L41" i="28" s="1"/>
  <c r="Z358" i="7"/>
  <c r="V358" i="7"/>
  <c r="W356" i="7"/>
  <c r="K10" i="25" s="1"/>
  <c r="P365" i="7"/>
  <c r="AN392" i="7"/>
  <c r="W357" i="7"/>
  <c r="K11" i="25" s="1"/>
  <c r="AA356" i="7"/>
  <c r="K10" i="28" s="1"/>
  <c r="Z367" i="7"/>
  <c r="R365" i="7"/>
  <c r="X365" i="7" s="1"/>
  <c r="Z387" i="7"/>
  <c r="AM399" i="7"/>
  <c r="K15" i="24"/>
  <c r="K22" i="24"/>
  <c r="AA387" i="7"/>
  <c r="K41" i="28" s="1"/>
  <c r="S245" i="7"/>
  <c r="I12" i="24" s="1"/>
  <c r="AN282" i="7"/>
  <c r="W242" i="7"/>
  <c r="I9" i="25" s="1"/>
  <c r="AK245" i="7"/>
  <c r="U254" i="7"/>
  <c r="AJ286" i="7"/>
  <c r="AK275" i="7"/>
  <c r="AL286" i="7"/>
  <c r="AA243" i="7"/>
  <c r="I10" i="28" s="1"/>
  <c r="Y243" i="7"/>
  <c r="I10" i="27" s="1"/>
  <c r="Z274" i="7"/>
  <c r="AL275" i="7"/>
  <c r="AM286" i="7"/>
  <c r="S252" i="7"/>
  <c r="I19" i="24" s="1"/>
  <c r="I41" i="28"/>
  <c r="V252" i="7"/>
  <c r="P254" i="7"/>
  <c r="Z188" i="7"/>
  <c r="V188" i="7"/>
  <c r="Y194" i="7"/>
  <c r="H18" i="27" s="1"/>
  <c r="S188" i="7"/>
  <c r="H12" i="24" s="1"/>
  <c r="Y198" i="7"/>
  <c r="H22" i="27" s="1"/>
  <c r="W186" i="7"/>
  <c r="H10" i="25" s="1"/>
  <c r="P195" i="7"/>
  <c r="AN223" i="7"/>
  <c r="W187" i="7"/>
  <c r="H11" i="25" s="1"/>
  <c r="Q195" i="7"/>
  <c r="H19" i="9" s="1"/>
  <c r="AO223" i="7"/>
  <c r="AA186" i="7"/>
  <c r="H10" i="28" s="1"/>
  <c r="Z217" i="7"/>
  <c r="AM230" i="7"/>
  <c r="AA217" i="7"/>
  <c r="H41" i="28" s="1"/>
  <c r="V198" i="7"/>
  <c r="Z132" i="7"/>
  <c r="V132" i="7"/>
  <c r="Y142" i="7"/>
  <c r="G22" i="27" s="1"/>
  <c r="AA142" i="7"/>
  <c r="G22" i="28" s="1"/>
  <c r="W130" i="7"/>
  <c r="G10" i="25" s="1"/>
  <c r="P139" i="7"/>
  <c r="AJ162" i="7"/>
  <c r="AN166" i="7"/>
  <c r="AK173" i="7"/>
  <c r="AA130" i="7"/>
  <c r="G10" i="28" s="1"/>
  <c r="Z141" i="7"/>
  <c r="R139" i="7"/>
  <c r="X139" i="7" s="1"/>
  <c r="Z161" i="7"/>
  <c r="AM173" i="7"/>
  <c r="G15" i="24"/>
  <c r="AA141" i="7"/>
  <c r="G21" i="28" s="1"/>
  <c r="AA161" i="7"/>
  <c r="G41" i="28" s="1"/>
  <c r="Z22" i="7"/>
  <c r="V22" i="7"/>
  <c r="V15" i="7"/>
  <c r="Z15" i="7"/>
  <c r="S15" i="7"/>
  <c r="E12" i="24" s="1"/>
  <c r="AN52" i="7"/>
  <c r="Y12" i="7"/>
  <c r="E9" i="27" s="1"/>
  <c r="W14" i="7"/>
  <c r="E11" i="25" s="1"/>
  <c r="E15" i="9"/>
  <c r="Q22" i="7"/>
  <c r="E19" i="9" s="1"/>
  <c r="AO49" i="7"/>
  <c r="W13" i="7"/>
  <c r="E10" i="25" s="1"/>
  <c r="AA13" i="7"/>
  <c r="E10" i="28" s="1"/>
  <c r="X18" i="7"/>
  <c r="Z24" i="7"/>
  <c r="X21" i="7"/>
  <c r="Z44" i="7"/>
  <c r="V44" i="7"/>
  <c r="AM56" i="7"/>
  <c r="AN49" i="7"/>
  <c r="AA44" i="7"/>
  <c r="E41" i="28" s="1"/>
  <c r="AJ49" i="7"/>
  <c r="V102" i="7"/>
  <c r="AA70" i="7"/>
  <c r="F9" i="28" s="1"/>
  <c r="Y72" i="7"/>
  <c r="F11" i="27" s="1"/>
  <c r="W71" i="7"/>
  <c r="F10" i="25" s="1"/>
  <c r="AO110" i="7"/>
  <c r="Z102" i="7"/>
  <c r="AK114" i="7"/>
  <c r="Q82" i="7"/>
  <c r="AJ110" i="7"/>
  <c r="AO103" i="7"/>
  <c r="X80" i="7"/>
  <c r="AJ103" i="7"/>
  <c r="AO107" i="7"/>
  <c r="AO114" i="7"/>
  <c r="AM107" i="7"/>
  <c r="V80" i="7"/>
  <c r="Z80" i="7"/>
  <c r="W80" i="7"/>
  <c r="F19" i="25" s="1"/>
  <c r="Y83" i="7"/>
  <c r="F22" i="27" s="1"/>
  <c r="U80" i="7"/>
  <c r="Q83" i="7"/>
  <c r="W83" i="7" s="1"/>
  <c r="F22" i="25" s="1"/>
  <c r="AM114" i="7"/>
  <c r="X83" i="7"/>
  <c r="AJ114" i="7"/>
  <c r="AL114" i="7"/>
  <c r="AM110" i="7"/>
  <c r="AN110" i="7"/>
  <c r="AL110" i="7"/>
  <c r="P82" i="7"/>
  <c r="AN107" i="7"/>
  <c r="AL107" i="7"/>
  <c r="Y73" i="7"/>
  <c r="F12" i="27" s="1"/>
  <c r="AM73" i="7"/>
  <c r="X73" i="7"/>
  <c r="Q73" i="7"/>
  <c r="F12" i="9" s="1"/>
  <c r="P79" i="7"/>
  <c r="W102" i="7"/>
  <c r="F41" i="25" s="1"/>
  <c r="Y102" i="7"/>
  <c r="F41" i="27" s="1"/>
  <c r="AA102" i="7"/>
  <c r="F41" i="28" s="1"/>
  <c r="AK81" i="7"/>
  <c r="AK84" i="7"/>
  <c r="AN103" i="7"/>
  <c r="AA96" i="7"/>
  <c r="F35" i="28" s="1"/>
  <c r="AN108" i="7"/>
  <c r="W103" i="7"/>
  <c r="AM81" i="7"/>
  <c r="AN114" i="7"/>
  <c r="AK86" i="7"/>
  <c r="AK99" i="7"/>
  <c r="AJ107" i="7"/>
  <c r="AK110" i="7"/>
  <c r="W70" i="7"/>
  <c r="F9" i="25" s="1"/>
  <c r="AM91" i="7"/>
  <c r="AL86" i="7"/>
  <c r="P83" i="7"/>
  <c r="Z83" i="7" s="1"/>
  <c r="Y85" i="7"/>
  <c r="F24" i="27" s="1"/>
  <c r="Q24" i="27" s="1"/>
  <c r="W92" i="7"/>
  <c r="F31" i="25" s="1"/>
  <c r="Q31" i="25" s="1"/>
  <c r="AK107" i="7"/>
  <c r="AJ67" i="7"/>
  <c r="W74" i="7"/>
  <c r="F13" i="25" s="1"/>
  <c r="Q13" i="25" s="1"/>
  <c r="AM86" i="7"/>
  <c r="W91" i="7"/>
  <c r="F30" i="25" s="1"/>
  <c r="Q30" i="25" s="1"/>
  <c r="W97" i="7"/>
  <c r="F36" i="25" s="1"/>
  <c r="Q36" i="25" s="1"/>
  <c r="AA103" i="7"/>
  <c r="Y92" i="7"/>
  <c r="F31" i="27" s="1"/>
  <c r="Q31" i="27" s="1"/>
  <c r="W75" i="7"/>
  <c r="F14" i="25" s="1"/>
  <c r="Q14" i="25" s="1"/>
  <c r="AK85" i="7"/>
  <c r="Y82" i="7"/>
  <c r="F21" i="27" s="1"/>
  <c r="AK73" i="7"/>
  <c r="Q79" i="7"/>
  <c r="F18" i="9" s="1"/>
  <c r="AL73" i="7"/>
  <c r="Q9" i="28" l="1"/>
  <c r="W574" i="7"/>
  <c r="O12" i="25" s="1"/>
  <c r="Q10" i="25"/>
  <c r="Q35" i="28"/>
  <c r="Q22" i="24"/>
  <c r="Q41" i="25"/>
  <c r="Q9" i="27"/>
  <c r="Q21" i="24"/>
  <c r="Q15" i="9"/>
  <c r="Q10" i="27"/>
  <c r="Q12" i="24"/>
  <c r="Q41" i="27"/>
  <c r="Q11" i="27"/>
  <c r="Q41" i="28"/>
  <c r="Q15" i="24"/>
  <c r="Q9" i="25"/>
  <c r="Q10" i="28"/>
  <c r="Q19" i="24"/>
  <c r="Q12" i="9"/>
  <c r="AA198" i="7"/>
  <c r="H22" i="28" s="1"/>
  <c r="W132" i="7"/>
  <c r="G12" i="25" s="1"/>
  <c r="V424" i="7"/>
  <c r="W531" i="7"/>
  <c r="N22" i="25" s="1"/>
  <c r="AA574" i="7"/>
  <c r="O12" i="28" s="1"/>
  <c r="AA531" i="7"/>
  <c r="N22" i="28" s="1"/>
  <c r="Y574" i="7"/>
  <c r="O12" i="27" s="1"/>
  <c r="V531" i="7"/>
  <c r="V530" i="7"/>
  <c r="V245" i="7"/>
  <c r="AA521" i="7"/>
  <c r="N12" i="28" s="1"/>
  <c r="W521" i="7"/>
  <c r="N12" i="25" s="1"/>
  <c r="AA251" i="7"/>
  <c r="I18" i="28" s="1"/>
  <c r="V423" i="7"/>
  <c r="Y132" i="7"/>
  <c r="G12" i="27" s="1"/>
  <c r="AA132" i="7"/>
  <c r="G12" i="28" s="1"/>
  <c r="W254" i="7"/>
  <c r="I21" i="25" s="1"/>
  <c r="Y424" i="7"/>
  <c r="L22" i="27" s="1"/>
  <c r="W141" i="7"/>
  <c r="G21" i="25" s="1"/>
  <c r="AA424" i="7"/>
  <c r="L22" i="28" s="1"/>
  <c r="AA476" i="7"/>
  <c r="M21" i="28" s="1"/>
  <c r="W424" i="7"/>
  <c r="L22" i="25" s="1"/>
  <c r="W476" i="7"/>
  <c r="M21" i="25" s="1"/>
  <c r="AA364" i="7"/>
  <c r="K18" i="28" s="1"/>
  <c r="Y79" i="7"/>
  <c r="F18" i="27" s="1"/>
  <c r="W364" i="7"/>
  <c r="K18" i="25" s="1"/>
  <c r="Y474" i="7"/>
  <c r="M19" i="27" s="1"/>
  <c r="W467" i="7"/>
  <c r="M12" i="25" s="1"/>
  <c r="N18" i="9"/>
  <c r="AA527" i="7"/>
  <c r="N18" i="28" s="1"/>
  <c r="AA21" i="7"/>
  <c r="E18" i="28" s="1"/>
  <c r="E18" i="9"/>
  <c r="AA580" i="7"/>
  <c r="O18" i="28" s="1"/>
  <c r="O18" i="9"/>
  <c r="G18" i="9"/>
  <c r="AA138" i="7"/>
  <c r="G18" i="28" s="1"/>
  <c r="L18" i="9"/>
  <c r="AA420" i="7"/>
  <c r="L18" i="28" s="1"/>
  <c r="Z527" i="7"/>
  <c r="AA358" i="7"/>
  <c r="K12" i="28" s="1"/>
  <c r="W251" i="7"/>
  <c r="I18" i="25" s="1"/>
  <c r="AA467" i="7"/>
  <c r="M12" i="28" s="1"/>
  <c r="M12" i="26"/>
  <c r="Q12" i="26" s="1"/>
  <c r="AA423" i="7"/>
  <c r="L21" i="28" s="1"/>
  <c r="L21" i="26"/>
  <c r="Y254" i="7"/>
  <c r="I21" i="27" s="1"/>
  <c r="I21" i="26"/>
  <c r="AA80" i="7"/>
  <c r="F19" i="28" s="1"/>
  <c r="F19" i="26"/>
  <c r="Q19" i="26" s="1"/>
  <c r="W580" i="7"/>
  <c r="O18" i="25" s="1"/>
  <c r="Y477" i="7"/>
  <c r="M22" i="27" s="1"/>
  <c r="Y414" i="7"/>
  <c r="L12" i="27" s="1"/>
  <c r="Y528" i="7"/>
  <c r="N19" i="27" s="1"/>
  <c r="Y581" i="7"/>
  <c r="O19" i="27" s="1"/>
  <c r="M15" i="27"/>
  <c r="Y368" i="7"/>
  <c r="K22" i="27" s="1"/>
  <c r="Y365" i="7"/>
  <c r="K19" i="27" s="1"/>
  <c r="K15" i="27"/>
  <c r="Y252" i="7"/>
  <c r="I19" i="27" s="1"/>
  <c r="Y197" i="7"/>
  <c r="H21" i="27" s="1"/>
  <c r="Y245" i="7"/>
  <c r="I12" i="27" s="1"/>
  <c r="Y255" i="7"/>
  <c r="I22" i="27" s="1"/>
  <c r="AA367" i="7"/>
  <c r="K21" i="28" s="1"/>
  <c r="W367" i="7"/>
  <c r="K21" i="25" s="1"/>
  <c r="W358" i="7"/>
  <c r="K12" i="25" s="1"/>
  <c r="G15" i="27"/>
  <c r="Y15" i="7"/>
  <c r="E12" i="27" s="1"/>
  <c r="Z194" i="7"/>
  <c r="Z423" i="7"/>
  <c r="Z473" i="7"/>
  <c r="AA365" i="7"/>
  <c r="K19" i="28" s="1"/>
  <c r="W581" i="7"/>
  <c r="O19" i="25" s="1"/>
  <c r="X251" i="7"/>
  <c r="W414" i="7"/>
  <c r="L12" i="25" s="1"/>
  <c r="W197" i="7"/>
  <c r="H21" i="25" s="1"/>
  <c r="Z476" i="7"/>
  <c r="AA197" i="7"/>
  <c r="H21" i="28" s="1"/>
  <c r="Y467" i="7"/>
  <c r="M12" i="27" s="1"/>
  <c r="AA255" i="7"/>
  <c r="I22" i="28" s="1"/>
  <c r="V414" i="7"/>
  <c r="Z414" i="7"/>
  <c r="X255" i="7"/>
  <c r="V255" i="7"/>
  <c r="AA254" i="7"/>
  <c r="I21" i="28" s="1"/>
  <c r="W530" i="7"/>
  <c r="N21" i="25" s="1"/>
  <c r="N21" i="9"/>
  <c r="X423" i="7"/>
  <c r="V25" i="7"/>
  <c r="Z421" i="7"/>
  <c r="W138" i="7"/>
  <c r="G18" i="25" s="1"/>
  <c r="W365" i="7"/>
  <c r="K19" i="25" s="1"/>
  <c r="K19" i="9"/>
  <c r="W255" i="7"/>
  <c r="I22" i="25" s="1"/>
  <c r="AA581" i="7"/>
  <c r="O19" i="28" s="1"/>
  <c r="V527" i="7"/>
  <c r="W194" i="7"/>
  <c r="H18" i="25" s="1"/>
  <c r="AA477" i="7"/>
  <c r="M22" i="28" s="1"/>
  <c r="AA414" i="7"/>
  <c r="L12" i="28" s="1"/>
  <c r="W24" i="7"/>
  <c r="E21" i="25" s="1"/>
  <c r="E21" i="9"/>
  <c r="Y188" i="7"/>
  <c r="H12" i="27" s="1"/>
  <c r="X420" i="7"/>
  <c r="V420" i="7"/>
  <c r="V142" i="7"/>
  <c r="Z142" i="7"/>
  <c r="W420" i="7"/>
  <c r="L18" i="25" s="1"/>
  <c r="W477" i="7"/>
  <c r="M22" i="25" s="1"/>
  <c r="W21" i="7"/>
  <c r="E18" i="25" s="1"/>
  <c r="AA83" i="7"/>
  <c r="F22" i="28" s="1"/>
  <c r="F22" i="9"/>
  <c r="X528" i="7"/>
  <c r="W139" i="7"/>
  <c r="G19" i="25" s="1"/>
  <c r="G19" i="9"/>
  <c r="W25" i="7"/>
  <c r="E22" i="25" s="1"/>
  <c r="E22" i="9"/>
  <c r="F15" i="28"/>
  <c r="AA82" i="7"/>
  <c r="F21" i="28" s="1"/>
  <c r="F21" i="9"/>
  <c r="O15" i="28"/>
  <c r="Z581" i="7"/>
  <c r="V581" i="7"/>
  <c r="N15" i="28"/>
  <c r="Z528" i="7"/>
  <c r="W528" i="7"/>
  <c r="N19" i="25" s="1"/>
  <c r="AA528" i="7"/>
  <c r="N19" i="28" s="1"/>
  <c r="V528" i="7"/>
  <c r="V477" i="7"/>
  <c r="Z477" i="7"/>
  <c r="M15" i="28"/>
  <c r="W474" i="7"/>
  <c r="M19" i="25" s="1"/>
  <c r="AA474" i="7"/>
  <c r="M19" i="28" s="1"/>
  <c r="Z474" i="7"/>
  <c r="V474" i="7"/>
  <c r="Y423" i="7"/>
  <c r="L21" i="27" s="1"/>
  <c r="Q21" i="27" s="1"/>
  <c r="W421" i="7"/>
  <c r="L19" i="25" s="1"/>
  <c r="AA421" i="7"/>
  <c r="L19" i="28" s="1"/>
  <c r="AA368" i="7"/>
  <c r="K22" i="28" s="1"/>
  <c r="W368" i="7"/>
  <c r="K22" i="25" s="1"/>
  <c r="Z365" i="7"/>
  <c r="V365" i="7"/>
  <c r="K15" i="28"/>
  <c r="W252" i="7"/>
  <c r="I19" i="25" s="1"/>
  <c r="AA252" i="7"/>
  <c r="I19" i="28" s="1"/>
  <c r="W245" i="7"/>
  <c r="I12" i="25" s="1"/>
  <c r="AA245" i="7"/>
  <c r="I12" i="28" s="1"/>
  <c r="V254" i="7"/>
  <c r="Z254" i="7"/>
  <c r="W195" i="7"/>
  <c r="H19" i="25" s="1"/>
  <c r="AA195" i="7"/>
  <c r="H19" i="28" s="1"/>
  <c r="X194" i="7"/>
  <c r="H15" i="28"/>
  <c r="W188" i="7"/>
  <c r="H12" i="25" s="1"/>
  <c r="AA188" i="7"/>
  <c r="H12" i="28" s="1"/>
  <c r="Z195" i="7"/>
  <c r="V195" i="7"/>
  <c r="Z139" i="7"/>
  <c r="V139" i="7"/>
  <c r="G15" i="28"/>
  <c r="W15" i="7"/>
  <c r="E12" i="25" s="1"/>
  <c r="AA15" i="7"/>
  <c r="E12" i="28" s="1"/>
  <c r="V18" i="7"/>
  <c r="W22" i="7"/>
  <c r="E19" i="25" s="1"/>
  <c r="AA22" i="7"/>
  <c r="E19" i="28" s="1"/>
  <c r="W18" i="7"/>
  <c r="E15" i="25" s="1"/>
  <c r="Q15" i="25" s="1"/>
  <c r="E15" i="28"/>
  <c r="W82" i="7"/>
  <c r="F21" i="25" s="1"/>
  <c r="AN73" i="7"/>
  <c r="Y80" i="7"/>
  <c r="F19" i="27" s="1"/>
  <c r="V73" i="7"/>
  <c r="AJ73" i="7"/>
  <c r="AA73" i="7"/>
  <c r="F12" i="28" s="1"/>
  <c r="W73" i="7"/>
  <c r="F12" i="25" s="1"/>
  <c r="Z82" i="7"/>
  <c r="X82" i="7"/>
  <c r="V82" i="7"/>
  <c r="Z79" i="7"/>
  <c r="V79" i="7"/>
  <c r="V83" i="7"/>
  <c r="Q21" i="26" l="1"/>
  <c r="Q19" i="9"/>
  <c r="Q22" i="9"/>
  <c r="Q21" i="9"/>
  <c r="Q19" i="27"/>
  <c r="Q22" i="27"/>
  <c r="Q18" i="27"/>
  <c r="Q22" i="28"/>
  <c r="Q18" i="9"/>
  <c r="Q12" i="27"/>
  <c r="Q18" i="25"/>
  <c r="Q19" i="28"/>
  <c r="Q19" i="25"/>
  <c r="Q12" i="25"/>
  <c r="Q21" i="25"/>
  <c r="Q12" i="28"/>
  <c r="Q21" i="28"/>
  <c r="Q15" i="28"/>
  <c r="Q22" i="25"/>
  <c r="W79" i="7"/>
  <c r="F18" i="25" s="1"/>
  <c r="AA79" i="7"/>
  <c r="F18" i="28" s="1"/>
  <c r="Q18" i="28" s="1"/>
  <c r="F15" i="27"/>
  <c r="Q15" i="27" s="1"/>
  <c r="O74" i="29" l="1"/>
  <c r="O76" i="29" l="1"/>
  <c r="O740" i="29"/>
  <c r="I646" i="29"/>
  <c r="J646" i="29"/>
  <c r="K646" i="29"/>
  <c r="M646" i="29"/>
  <c r="O646" i="29"/>
  <c r="P646" i="29"/>
  <c r="J578" i="29"/>
  <c r="K576" i="29"/>
  <c r="L576" i="29"/>
  <c r="M576" i="29"/>
  <c r="O576" i="29"/>
  <c r="O799" i="29" s="1"/>
  <c r="I599" i="29"/>
  <c r="J597" i="29"/>
  <c r="J807" i="29" s="1"/>
  <c r="L597" i="29"/>
  <c r="L599" i="29" s="1"/>
  <c r="M597" i="29"/>
  <c r="M599" i="29" s="1"/>
  <c r="N597" i="29"/>
  <c r="N599" i="29" s="1"/>
  <c r="O597" i="29"/>
  <c r="O599" i="29" s="1"/>
  <c r="P597" i="29"/>
  <c r="I543" i="29"/>
  <c r="K541" i="29"/>
  <c r="K543" i="29" s="1"/>
  <c r="L541" i="29"/>
  <c r="L543" i="29" s="1"/>
  <c r="M541" i="29"/>
  <c r="M543" i="29" s="1"/>
  <c r="N541" i="29"/>
  <c r="N543" i="29" s="1"/>
  <c r="O541" i="29"/>
  <c r="O543" i="29" s="1"/>
  <c r="J535" i="29"/>
  <c r="K535" i="29"/>
  <c r="L535" i="29"/>
  <c r="M535" i="29"/>
  <c r="O535" i="29"/>
  <c r="P535" i="29"/>
  <c r="I480" i="29"/>
  <c r="J480" i="29"/>
  <c r="M480" i="29"/>
  <c r="N480" i="29"/>
  <c r="O480" i="29"/>
  <c r="M422" i="29"/>
  <c r="N422" i="29"/>
  <c r="O422" i="29"/>
  <c r="F424" i="14"/>
  <c r="F424" i="29" s="1"/>
  <c r="I313" i="29"/>
  <c r="K311" i="29"/>
  <c r="L313" i="29"/>
  <c r="N311" i="29"/>
  <c r="N313" i="29" s="1"/>
  <c r="O311" i="29"/>
  <c r="O807" i="29" s="1"/>
  <c r="L294" i="29"/>
  <c r="M294" i="29"/>
  <c r="O294" i="29"/>
  <c r="I197" i="29"/>
  <c r="J195" i="29"/>
  <c r="J803" i="29" s="1"/>
  <c r="K197" i="29"/>
  <c r="L195" i="29"/>
  <c r="L803" i="29" s="1"/>
  <c r="M195" i="29"/>
  <c r="M803" i="29" s="1"/>
  <c r="N195" i="29"/>
  <c r="N803" i="29" s="1"/>
  <c r="O195" i="29"/>
  <c r="O803" i="29" s="1"/>
  <c r="P197" i="29"/>
  <c r="I205" i="29"/>
  <c r="J205" i="29"/>
  <c r="K205" i="29"/>
  <c r="M205" i="29"/>
  <c r="N205" i="29"/>
  <c r="O205" i="29"/>
  <c r="P205" i="29"/>
  <c r="I185" i="29"/>
  <c r="J185" i="29"/>
  <c r="K185" i="29"/>
  <c r="L185" i="29"/>
  <c r="M185" i="29"/>
  <c r="N185" i="29"/>
  <c r="O185" i="29"/>
  <c r="P185" i="29"/>
  <c r="E205" i="14"/>
  <c r="G205" i="14"/>
  <c r="L149" i="29"/>
  <c r="M149" i="29"/>
  <c r="N149" i="29"/>
  <c r="O151" i="29"/>
  <c r="P149" i="29"/>
  <c r="I799" i="29"/>
  <c r="J76" i="29"/>
  <c r="K74" i="29"/>
  <c r="L74" i="29"/>
  <c r="M74" i="29"/>
  <c r="N74" i="29"/>
  <c r="N799" i="29" s="1"/>
  <c r="P74" i="29"/>
  <c r="P799" i="29" s="1"/>
  <c r="K799" i="29" l="1"/>
  <c r="M799" i="29"/>
  <c r="L799" i="29"/>
  <c r="P807" i="29"/>
  <c r="M807" i="29"/>
  <c r="L807" i="29"/>
  <c r="K807" i="29"/>
  <c r="K808" i="29" s="1"/>
  <c r="I807" i="29"/>
  <c r="I808" i="29" s="1"/>
  <c r="N807" i="29"/>
  <c r="N808" i="29" s="1"/>
  <c r="M773" i="29"/>
  <c r="M578" i="29"/>
  <c r="M765" i="29"/>
  <c r="M766" i="29" s="1"/>
  <c r="L578" i="29"/>
  <c r="L765" i="29"/>
  <c r="L766" i="29" s="1"/>
  <c r="K578" i="29"/>
  <c r="K765" i="29"/>
  <c r="K766" i="29" s="1"/>
  <c r="I773" i="29"/>
  <c r="P599" i="29"/>
  <c r="P773" i="29"/>
  <c r="L773" i="29"/>
  <c r="K773" i="29"/>
  <c r="O424" i="29"/>
  <c r="O769" i="29"/>
  <c r="N424" i="29"/>
  <c r="N769" i="29"/>
  <c r="J599" i="29"/>
  <c r="J773" i="29"/>
  <c r="M424" i="29"/>
  <c r="M769" i="29"/>
  <c r="O773" i="29"/>
  <c r="N773" i="29"/>
  <c r="O578" i="29"/>
  <c r="O765" i="29"/>
  <c r="O766" i="29" s="1"/>
  <c r="L76" i="29"/>
  <c r="L740" i="29"/>
  <c r="P151" i="29"/>
  <c r="P748" i="29"/>
  <c r="P749" i="29" s="1"/>
  <c r="N197" i="29"/>
  <c r="N744" i="29"/>
  <c r="K313" i="29"/>
  <c r="K748" i="29"/>
  <c r="K749" i="29" s="1"/>
  <c r="O313" i="29"/>
  <c r="O748" i="29"/>
  <c r="O749" i="29" s="1"/>
  <c r="N151" i="29"/>
  <c r="N748" i="29"/>
  <c r="N749" i="29" s="1"/>
  <c r="M197" i="29"/>
  <c r="M744" i="29"/>
  <c r="M151" i="29"/>
  <c r="M748" i="29"/>
  <c r="M749" i="29" s="1"/>
  <c r="L197" i="29"/>
  <c r="L744" i="29"/>
  <c r="I76" i="29"/>
  <c r="I740" i="29"/>
  <c r="L151" i="29"/>
  <c r="L748" i="29"/>
  <c r="L749" i="29" s="1"/>
  <c r="K76" i="29"/>
  <c r="K740" i="29"/>
  <c r="P76" i="29"/>
  <c r="P740" i="29"/>
  <c r="J197" i="29"/>
  <c r="J744" i="29"/>
  <c r="N76" i="29"/>
  <c r="N740" i="29"/>
  <c r="N741" i="29" s="1"/>
  <c r="O197" i="29"/>
  <c r="O744" i="29"/>
  <c r="I151" i="29"/>
  <c r="I748" i="29"/>
  <c r="I749" i="29" s="1"/>
  <c r="M76" i="29"/>
  <c r="M740" i="29"/>
  <c r="E477" i="14"/>
  <c r="E480" i="29" s="1"/>
  <c r="E478" i="29"/>
  <c r="G477" i="14"/>
  <c r="G480" i="29" s="1"/>
  <c r="G478" i="29"/>
  <c r="F477" i="14"/>
  <c r="F480" i="29" s="1"/>
  <c r="F478" i="29"/>
  <c r="G207" i="14"/>
  <c r="G205" i="29" s="1"/>
  <c r="G203" i="29"/>
  <c r="F207" i="14"/>
  <c r="F205" i="29" s="1"/>
  <c r="F203" i="29"/>
  <c r="E207" i="14"/>
  <c r="E205" i="29" s="1"/>
  <c r="E203" i="29"/>
  <c r="P808" i="29"/>
  <c r="L808" i="29"/>
  <c r="M808" i="29"/>
  <c r="O808" i="29"/>
  <c r="N800" i="29"/>
  <c r="J808" i="29"/>
  <c r="E487" i="14"/>
  <c r="E489" i="14" s="1"/>
  <c r="K800" i="29"/>
  <c r="O800" i="29"/>
  <c r="P770" i="29"/>
  <c r="J766" i="29"/>
  <c r="O741" i="29"/>
  <c r="O444" i="29"/>
  <c r="N444" i="29"/>
  <c r="M444" i="29"/>
  <c r="K444" i="29"/>
  <c r="J749" i="29"/>
  <c r="N320" i="29"/>
  <c r="N322" i="29" s="1"/>
  <c r="O659" i="29"/>
  <c r="O661" i="29" s="1"/>
  <c r="K659" i="29"/>
  <c r="K661" i="29" s="1"/>
  <c r="N659" i="29"/>
  <c r="N661" i="29" s="1"/>
  <c r="P659" i="29"/>
  <c r="P661" i="29" s="1"/>
  <c r="J659" i="29"/>
  <c r="J661" i="29" s="1"/>
  <c r="I659" i="29"/>
  <c r="I661" i="29" s="1"/>
  <c r="L659" i="29"/>
  <c r="L661" i="29" s="1"/>
  <c r="O663" i="29"/>
  <c r="O665" i="29" s="1"/>
  <c r="P655" i="29"/>
  <c r="P657" i="29" s="1"/>
  <c r="N663" i="29"/>
  <c r="N665" i="29" s="1"/>
  <c r="M655" i="29"/>
  <c r="M657" i="29" s="1"/>
  <c r="M659" i="29"/>
  <c r="M661" i="29" s="1"/>
  <c r="I655" i="29"/>
  <c r="I657" i="29" s="1"/>
  <c r="I663" i="29"/>
  <c r="I665" i="29" s="1"/>
  <c r="K655" i="29"/>
  <c r="K657" i="29" s="1"/>
  <c r="G655" i="29"/>
  <c r="G657" i="29" s="1"/>
  <c r="O655" i="29"/>
  <c r="O657" i="29" s="1"/>
  <c r="M663" i="29"/>
  <c r="M665" i="29" s="1"/>
  <c r="N655" i="29"/>
  <c r="N657" i="29" s="1"/>
  <c r="L663" i="29"/>
  <c r="L665" i="29" s="1"/>
  <c r="K663" i="29"/>
  <c r="K665" i="29" s="1"/>
  <c r="L655" i="29"/>
  <c r="L657" i="29" s="1"/>
  <c r="J663" i="29"/>
  <c r="J665" i="29" s="1"/>
  <c r="J655" i="29"/>
  <c r="J657" i="29" s="1"/>
  <c r="H655" i="29"/>
  <c r="H657" i="29" s="1"/>
  <c r="P663" i="29"/>
  <c r="P665" i="29" s="1"/>
  <c r="L603" i="29"/>
  <c r="L605" i="29" s="1"/>
  <c r="N550" i="29"/>
  <c r="N552" i="29" s="1"/>
  <c r="L607" i="29"/>
  <c r="L609" i="29" s="1"/>
  <c r="N607" i="29"/>
  <c r="N609" i="29" s="1"/>
  <c r="M607" i="29"/>
  <c r="M609" i="29" s="1"/>
  <c r="K607" i="29"/>
  <c r="K609" i="29" s="1"/>
  <c r="J607" i="29"/>
  <c r="J609" i="29" s="1"/>
  <c r="I607" i="29"/>
  <c r="I609" i="29" s="1"/>
  <c r="N611" i="29"/>
  <c r="N613" i="29" s="1"/>
  <c r="O611" i="29"/>
  <c r="O613" i="29" s="1"/>
  <c r="O607" i="29"/>
  <c r="O609" i="29" s="1"/>
  <c r="M611" i="29"/>
  <c r="M613" i="29" s="1"/>
  <c r="J611" i="29"/>
  <c r="N603" i="29"/>
  <c r="N605" i="29" s="1"/>
  <c r="K611" i="29"/>
  <c r="K613" i="29" s="1"/>
  <c r="L611" i="29"/>
  <c r="L613" i="29" s="1"/>
  <c r="O603" i="29"/>
  <c r="O605" i="29" s="1"/>
  <c r="P603" i="29"/>
  <c r="P605" i="29" s="1"/>
  <c r="G603" i="29"/>
  <c r="G605" i="29" s="1"/>
  <c r="M603" i="29"/>
  <c r="M605" i="29" s="1"/>
  <c r="K603" i="29"/>
  <c r="K605" i="29" s="1"/>
  <c r="P611" i="29"/>
  <c r="P613" i="29" s="1"/>
  <c r="H603" i="29"/>
  <c r="H605" i="29" s="1"/>
  <c r="P607" i="29"/>
  <c r="P609" i="29" s="1"/>
  <c r="J603" i="29"/>
  <c r="I603" i="29"/>
  <c r="I605" i="29" s="1"/>
  <c r="I611" i="29"/>
  <c r="M550" i="29"/>
  <c r="M552" i="29" s="1"/>
  <c r="L550" i="29"/>
  <c r="L552" i="29" s="1"/>
  <c r="K550" i="29"/>
  <c r="K552" i="29" s="1"/>
  <c r="J550" i="29"/>
  <c r="J552" i="29" s="1"/>
  <c r="I550" i="29"/>
  <c r="I552" i="29" s="1"/>
  <c r="P550" i="29"/>
  <c r="P552" i="29" s="1"/>
  <c r="O550" i="29"/>
  <c r="O552" i="29" s="1"/>
  <c r="K546" i="29"/>
  <c r="K548" i="29" s="1"/>
  <c r="M546" i="29"/>
  <c r="M548" i="29" s="1"/>
  <c r="L554" i="29"/>
  <c r="L556" i="29" s="1"/>
  <c r="J554" i="29"/>
  <c r="J556" i="29" s="1"/>
  <c r="N546" i="29"/>
  <c r="N548" i="29" s="1"/>
  <c r="L546" i="29"/>
  <c r="L548" i="29" s="1"/>
  <c r="J546" i="29"/>
  <c r="J548" i="29" s="1"/>
  <c r="I546" i="29"/>
  <c r="I548" i="29" s="1"/>
  <c r="K491" i="29"/>
  <c r="P554" i="29"/>
  <c r="P556" i="29" s="1"/>
  <c r="P546" i="29"/>
  <c r="P548" i="29" s="1"/>
  <c r="N554" i="29"/>
  <c r="N556" i="29" s="1"/>
  <c r="O546" i="29"/>
  <c r="O548" i="29" s="1"/>
  <c r="M554" i="29"/>
  <c r="M556" i="29" s="1"/>
  <c r="O554" i="29"/>
  <c r="O556" i="29" s="1"/>
  <c r="J440" i="29"/>
  <c r="K554" i="29"/>
  <c r="K556" i="29" s="1"/>
  <c r="I554" i="29"/>
  <c r="I556" i="29" s="1"/>
  <c r="J495" i="29"/>
  <c r="J497" i="29" s="1"/>
  <c r="M495" i="29"/>
  <c r="M497" i="29" s="1"/>
  <c r="L495" i="29"/>
  <c r="L497" i="29" s="1"/>
  <c r="L499" i="29"/>
  <c r="K499" i="29"/>
  <c r="O499" i="29"/>
  <c r="K495" i="29"/>
  <c r="K497" i="29" s="1"/>
  <c r="M491" i="29"/>
  <c r="O495" i="29"/>
  <c r="O497" i="29" s="1"/>
  <c r="N491" i="29"/>
  <c r="I491" i="29"/>
  <c r="I493" i="29" s="1"/>
  <c r="L491" i="29"/>
  <c r="P491" i="29"/>
  <c r="O491" i="29"/>
  <c r="J491" i="29"/>
  <c r="J493" i="29" s="1"/>
  <c r="J499" i="29"/>
  <c r="P499" i="29"/>
  <c r="N495" i="29"/>
  <c r="N497" i="29" s="1"/>
  <c r="M499" i="29"/>
  <c r="I495" i="29"/>
  <c r="I497" i="29" s="1"/>
  <c r="N499" i="29"/>
  <c r="I499" i="29"/>
  <c r="P495" i="29"/>
  <c r="I440" i="29"/>
  <c r="H440" i="29"/>
  <c r="M320" i="29"/>
  <c r="M322" i="29" s="1"/>
  <c r="O436" i="29"/>
  <c r="N440" i="29"/>
  <c r="K436" i="29"/>
  <c r="L440" i="29"/>
  <c r="K440" i="29"/>
  <c r="J436" i="29"/>
  <c r="H436" i="29"/>
  <c r="G436" i="29"/>
  <c r="I436" i="29"/>
  <c r="M436" i="29"/>
  <c r="N436" i="29"/>
  <c r="L436" i="29"/>
  <c r="O440" i="29"/>
  <c r="P436" i="29"/>
  <c r="M440" i="29"/>
  <c r="G440" i="29"/>
  <c r="L320" i="29"/>
  <c r="L322" i="29" s="1"/>
  <c r="K320" i="29"/>
  <c r="K322" i="29" s="1"/>
  <c r="K316" i="29"/>
  <c r="K318" i="29" s="1"/>
  <c r="I320" i="29"/>
  <c r="I322" i="29" s="1"/>
  <c r="J320" i="29"/>
  <c r="J322" i="29" s="1"/>
  <c r="O324" i="29"/>
  <c r="O326" i="29" s="1"/>
  <c r="P324" i="29"/>
  <c r="P326" i="29" s="1"/>
  <c r="N324" i="29"/>
  <c r="N326" i="29" s="1"/>
  <c r="P320" i="29"/>
  <c r="P322" i="29" s="1"/>
  <c r="O320" i="29"/>
  <c r="O322" i="29" s="1"/>
  <c r="L324" i="29"/>
  <c r="L326" i="29" s="1"/>
  <c r="O316" i="29"/>
  <c r="O318" i="29" s="1"/>
  <c r="N316" i="29"/>
  <c r="N318" i="29" s="1"/>
  <c r="K324" i="29"/>
  <c r="K326" i="29" s="1"/>
  <c r="J324" i="29"/>
  <c r="J326" i="29" s="1"/>
  <c r="J316" i="29"/>
  <c r="J318" i="29" s="1"/>
  <c r="I316" i="29"/>
  <c r="I318" i="29" s="1"/>
  <c r="G316" i="29"/>
  <c r="G318" i="29" s="1"/>
  <c r="P316" i="29"/>
  <c r="P318" i="29" s="1"/>
  <c r="M316" i="29"/>
  <c r="M318" i="29" s="1"/>
  <c r="M324" i="29"/>
  <c r="M326" i="29" s="1"/>
  <c r="L316" i="29"/>
  <c r="L318" i="29" s="1"/>
  <c r="I324" i="29"/>
  <c r="I326" i="29" s="1"/>
  <c r="H316" i="29"/>
  <c r="H318" i="29" s="1"/>
  <c r="I266" i="29"/>
  <c r="I268" i="29" s="1"/>
  <c r="H266" i="29"/>
  <c r="H268" i="29" s="1"/>
  <c r="K266" i="29"/>
  <c r="K268" i="29" s="1"/>
  <c r="K262" i="29"/>
  <c r="K264" i="29" s="1"/>
  <c r="M262" i="29"/>
  <c r="M264" i="29" s="1"/>
  <c r="L262" i="29"/>
  <c r="L264" i="29" s="1"/>
  <c r="J270" i="29"/>
  <c r="J272" i="29" s="1"/>
  <c r="I270" i="29"/>
  <c r="I272" i="29" s="1"/>
  <c r="G266" i="29"/>
  <c r="G268" i="29" s="1"/>
  <c r="P266" i="29"/>
  <c r="P268" i="29" s="1"/>
  <c r="G270" i="29"/>
  <c r="G272" i="29" s="1"/>
  <c r="H270" i="29"/>
  <c r="H272" i="29" s="1"/>
  <c r="O266" i="29"/>
  <c r="O268" i="29" s="1"/>
  <c r="P262" i="29"/>
  <c r="P264" i="29" s="1"/>
  <c r="N266" i="29"/>
  <c r="N268" i="29" s="1"/>
  <c r="J207" i="29"/>
  <c r="J209" i="29" s="1"/>
  <c r="O262" i="29"/>
  <c r="O264" i="29" s="1"/>
  <c r="M266" i="29"/>
  <c r="M268" i="29" s="1"/>
  <c r="N262" i="29"/>
  <c r="N264" i="29" s="1"/>
  <c r="L266" i="29"/>
  <c r="L268" i="29" s="1"/>
  <c r="J266" i="29"/>
  <c r="J268" i="29" s="1"/>
  <c r="J262" i="29"/>
  <c r="J264" i="29" s="1"/>
  <c r="I262" i="29"/>
  <c r="I264" i="29" s="1"/>
  <c r="G262" i="29"/>
  <c r="G264" i="29" s="1"/>
  <c r="H262" i="29"/>
  <c r="H264" i="29" s="1"/>
  <c r="P270" i="29"/>
  <c r="P272" i="29" s="1"/>
  <c r="O270" i="29"/>
  <c r="O272" i="29" s="1"/>
  <c r="N270" i="29"/>
  <c r="N272" i="29" s="1"/>
  <c r="M270" i="29"/>
  <c r="M272" i="29" s="1"/>
  <c r="L270" i="29"/>
  <c r="L272" i="29" s="1"/>
  <c r="K270" i="29"/>
  <c r="K272" i="29" s="1"/>
  <c r="N211" i="29"/>
  <c r="N213" i="29" s="1"/>
  <c r="L211" i="29"/>
  <c r="L213" i="29" s="1"/>
  <c r="I207" i="29"/>
  <c r="I209" i="29" s="1"/>
  <c r="M211" i="29"/>
  <c r="M213" i="29" s="1"/>
  <c r="J215" i="29"/>
  <c r="J217" i="29" s="1"/>
  <c r="N215" i="29"/>
  <c r="N217" i="29" s="1"/>
  <c r="L215" i="29"/>
  <c r="L217" i="29" s="1"/>
  <c r="K215" i="29"/>
  <c r="K217" i="29" s="1"/>
  <c r="M215" i="29"/>
  <c r="M217" i="29" s="1"/>
  <c r="K211" i="29"/>
  <c r="K213" i="29" s="1"/>
  <c r="J211" i="29"/>
  <c r="J213" i="29" s="1"/>
  <c r="O207" i="29"/>
  <c r="O209" i="29" s="1"/>
  <c r="N207" i="29"/>
  <c r="N209" i="29" s="1"/>
  <c r="M207" i="29"/>
  <c r="M209" i="29" s="1"/>
  <c r="L207" i="29"/>
  <c r="L209" i="29" s="1"/>
  <c r="K207" i="29"/>
  <c r="K209" i="29" s="1"/>
  <c r="O211" i="29"/>
  <c r="O213" i="29" s="1"/>
  <c r="P215" i="29"/>
  <c r="P217" i="29" s="1"/>
  <c r="O215" i="29"/>
  <c r="O217" i="29" s="1"/>
  <c r="P207" i="29"/>
  <c r="P209" i="29" s="1"/>
  <c r="I211" i="29"/>
  <c r="I213" i="29" s="1"/>
  <c r="I215" i="29"/>
  <c r="I217" i="29" s="1"/>
  <c r="P211" i="29"/>
  <c r="P213" i="29" s="1"/>
  <c r="H205" i="14"/>
  <c r="N493" i="29" l="1"/>
  <c r="M493" i="29"/>
  <c r="M501" i="29"/>
  <c r="O501" i="29"/>
  <c r="K501" i="29"/>
  <c r="K493" i="29"/>
  <c r="N501" i="29"/>
  <c r="O493" i="29"/>
  <c r="P493" i="29"/>
  <c r="L493" i="29"/>
  <c r="J605" i="29"/>
  <c r="J613" i="29"/>
  <c r="G442" i="29"/>
  <c r="L442" i="29"/>
  <c r="L781" i="29"/>
  <c r="M442" i="29"/>
  <c r="M781" i="29"/>
  <c r="K438" i="29"/>
  <c r="K777" i="29"/>
  <c r="P501" i="29"/>
  <c r="P785" i="29"/>
  <c r="P438" i="29"/>
  <c r="P777" i="29"/>
  <c r="P778" i="29" s="1"/>
  <c r="N442" i="29"/>
  <c r="N781" i="29"/>
  <c r="J501" i="29"/>
  <c r="J785" i="29"/>
  <c r="L501" i="29"/>
  <c r="L785" i="29"/>
  <c r="G491" i="29"/>
  <c r="G493" i="29" s="1"/>
  <c r="O442" i="29"/>
  <c r="O781" i="29"/>
  <c r="O438" i="29"/>
  <c r="O777" i="29"/>
  <c r="L438" i="29"/>
  <c r="L777" i="29"/>
  <c r="K446" i="29"/>
  <c r="K785" i="29"/>
  <c r="N438" i="29"/>
  <c r="N777" i="29"/>
  <c r="H442" i="29"/>
  <c r="M446" i="29"/>
  <c r="M785" i="29"/>
  <c r="M438" i="29"/>
  <c r="M777" i="29"/>
  <c r="I442" i="29"/>
  <c r="I781" i="29"/>
  <c r="N446" i="29"/>
  <c r="N785" i="29"/>
  <c r="I438" i="29"/>
  <c r="I777" i="29"/>
  <c r="P497" i="29"/>
  <c r="P781" i="29"/>
  <c r="G438" i="29"/>
  <c r="I785" i="29"/>
  <c r="J442" i="29"/>
  <c r="J781" i="29"/>
  <c r="O446" i="29"/>
  <c r="O785" i="29"/>
  <c r="O786" i="29" s="1"/>
  <c r="H438" i="29"/>
  <c r="J438" i="29"/>
  <c r="J777" i="29"/>
  <c r="K442" i="29"/>
  <c r="K781" i="29"/>
  <c r="I613" i="29"/>
  <c r="I501" i="29"/>
  <c r="E491" i="29"/>
  <c r="H207" i="14"/>
  <c r="H205" i="29" s="1"/>
  <c r="H203" i="29"/>
  <c r="P143" i="29"/>
  <c r="I143" i="29"/>
  <c r="J143" i="29"/>
  <c r="K143" i="29"/>
  <c r="M143" i="29"/>
  <c r="N143" i="29"/>
  <c r="O143" i="29"/>
  <c r="E493" i="29" l="1"/>
  <c r="L157" i="29"/>
  <c r="L159" i="29" s="1"/>
  <c r="L143" i="29"/>
  <c r="J745" i="29"/>
  <c r="J804" i="29"/>
  <c r="M157" i="29"/>
  <c r="M159" i="29" s="1"/>
  <c r="K157" i="29"/>
  <c r="J157" i="29"/>
  <c r="N157" i="29"/>
  <c r="N159" i="29" s="1"/>
  <c r="P157" i="29"/>
  <c r="P159" i="29" s="1"/>
  <c r="O157" i="29"/>
  <c r="O159" i="29" s="1"/>
  <c r="I157" i="29"/>
  <c r="H157" i="29"/>
  <c r="H159" i="29" s="1"/>
  <c r="K159" i="29" l="1"/>
  <c r="J159" i="29"/>
  <c r="I159" i="29"/>
  <c r="P786" i="29"/>
  <c r="N786" i="29"/>
  <c r="M786" i="29"/>
  <c r="L786" i="29"/>
  <c r="K786" i="29"/>
  <c r="J786" i="29"/>
  <c r="I786" i="29"/>
  <c r="P782" i="29"/>
  <c r="O782" i="29"/>
  <c r="N782" i="29"/>
  <c r="M782" i="29"/>
  <c r="L782" i="29"/>
  <c r="K782" i="29"/>
  <c r="J782" i="29"/>
  <c r="I782" i="29"/>
  <c r="O778" i="29"/>
  <c r="N778" i="29"/>
  <c r="M778" i="29"/>
  <c r="L778" i="29"/>
  <c r="K778" i="29"/>
  <c r="J778" i="29"/>
  <c r="I778" i="29"/>
  <c r="P774" i="29"/>
  <c r="O774" i="29"/>
  <c r="N774" i="29"/>
  <c r="M774" i="29"/>
  <c r="L774" i="29"/>
  <c r="K774" i="29"/>
  <c r="J774" i="29"/>
  <c r="I774" i="29"/>
  <c r="O770" i="29"/>
  <c r="N770" i="29"/>
  <c r="M770" i="29"/>
  <c r="L770" i="29"/>
  <c r="K770" i="29"/>
  <c r="J770" i="29"/>
  <c r="I770" i="29"/>
  <c r="N87" i="29"/>
  <c r="I87" i="29"/>
  <c r="F75" i="14" l="1"/>
  <c r="F76" i="29" s="1"/>
  <c r="F74" i="29"/>
  <c r="E75" i="14"/>
  <c r="E76" i="29" s="1"/>
  <c r="E74" i="29"/>
  <c r="E799" i="29" s="1"/>
  <c r="L800" i="29"/>
  <c r="L131" i="29"/>
  <c r="J800" i="29"/>
  <c r="J131" i="29"/>
  <c r="I800" i="29"/>
  <c r="I131" i="29"/>
  <c r="L804" i="29"/>
  <c r="L87" i="29"/>
  <c r="G800" i="29"/>
  <c r="M800" i="29"/>
  <c r="M131" i="29"/>
  <c r="K804" i="29"/>
  <c r="K87" i="29"/>
  <c r="P800" i="29"/>
  <c r="P131" i="29"/>
  <c r="M804" i="29"/>
  <c r="M87" i="29"/>
  <c r="O804" i="29"/>
  <c r="O87" i="29"/>
  <c r="P804" i="29"/>
  <c r="P87" i="29"/>
  <c r="E737" i="14"/>
  <c r="I745" i="29"/>
  <c r="I804" i="29"/>
  <c r="N745" i="29"/>
  <c r="N804" i="29"/>
  <c r="P745" i="29"/>
  <c r="G741" i="29"/>
  <c r="I741" i="29"/>
  <c r="L745" i="29"/>
  <c r="J741" i="29"/>
  <c r="K745" i="29"/>
  <c r="M745" i="29"/>
  <c r="L161" i="29"/>
  <c r="L163" i="29" s="1"/>
  <c r="L153" i="29"/>
  <c r="L155" i="29" s="1"/>
  <c r="L741" i="29"/>
  <c r="M741" i="29"/>
  <c r="O745" i="29"/>
  <c r="P741" i="29"/>
  <c r="I97" i="29"/>
  <c r="N97" i="29"/>
  <c r="H161" i="29"/>
  <c r="H163" i="29" s="1"/>
  <c r="H153" i="29"/>
  <c r="H155" i="29" s="1"/>
  <c r="I161" i="29"/>
  <c r="I153" i="29"/>
  <c r="J161" i="29"/>
  <c r="J153" i="29"/>
  <c r="K153" i="29"/>
  <c r="K161" i="29"/>
  <c r="G153" i="29"/>
  <c r="G155" i="29" s="1"/>
  <c r="M153" i="29"/>
  <c r="M155" i="29" s="1"/>
  <c r="M161" i="29"/>
  <c r="M163" i="29" s="1"/>
  <c r="N153" i="29"/>
  <c r="N155" i="29" s="1"/>
  <c r="N161" i="29"/>
  <c r="N163" i="29" s="1"/>
  <c r="O153" i="29"/>
  <c r="O155" i="29" s="1"/>
  <c r="O161" i="29"/>
  <c r="O163" i="29" s="1"/>
  <c r="P153" i="29"/>
  <c r="P155" i="29" s="1"/>
  <c r="P161" i="29"/>
  <c r="P163" i="29" s="1"/>
  <c r="E157" i="29"/>
  <c r="E159" i="29" s="1"/>
  <c r="J105" i="29"/>
  <c r="M97" i="29"/>
  <c r="E161" i="29"/>
  <c r="E163" i="29" s="1"/>
  <c r="F655" i="29"/>
  <c r="F657" i="29" s="1"/>
  <c r="F266" i="29"/>
  <c r="F268" i="29" s="1"/>
  <c r="F603" i="29"/>
  <c r="F605" i="29" s="1"/>
  <c r="E266" i="29"/>
  <c r="E268" i="29" s="1"/>
  <c r="E316" i="29"/>
  <c r="E318" i="29" s="1"/>
  <c r="O105" i="29"/>
  <c r="F316" i="29"/>
  <c r="F318" i="29" s="1"/>
  <c r="E101" i="29"/>
  <c r="F270" i="29"/>
  <c r="F272" i="29" s="1"/>
  <c r="F440" i="29"/>
  <c r="L97" i="29"/>
  <c r="L811" i="29" s="1"/>
  <c r="E262" i="29"/>
  <c r="E264" i="29" s="1"/>
  <c r="E603" i="29"/>
  <c r="E605" i="29" s="1"/>
  <c r="F262" i="29"/>
  <c r="F264" i="29" s="1"/>
  <c r="P105" i="29"/>
  <c r="P819" i="29" s="1"/>
  <c r="P101" i="29"/>
  <c r="E270" i="29"/>
  <c r="E272" i="29" s="1"/>
  <c r="J97" i="29"/>
  <c r="K105" i="29"/>
  <c r="K97" i="29"/>
  <c r="H101" i="29"/>
  <c r="I101" i="29"/>
  <c r="J101" i="29"/>
  <c r="K101" i="29"/>
  <c r="L101" i="29"/>
  <c r="M101" i="29"/>
  <c r="I105" i="29"/>
  <c r="G97" i="29"/>
  <c r="H97" i="29"/>
  <c r="G101" i="29"/>
  <c r="E153" i="29"/>
  <c r="E155" i="29" s="1"/>
  <c r="E655" i="29"/>
  <c r="E657" i="29" s="1"/>
  <c r="G105" i="29"/>
  <c r="F153" i="29"/>
  <c r="F155" i="29" s="1"/>
  <c r="F436" i="29"/>
  <c r="L105" i="29"/>
  <c r="L819" i="29" s="1"/>
  <c r="H105" i="29"/>
  <c r="F491" i="29"/>
  <c r="F493" i="29" s="1"/>
  <c r="O97" i="29"/>
  <c r="N101" i="29"/>
  <c r="M105" i="29"/>
  <c r="M819" i="29" s="1"/>
  <c r="P97" i="29"/>
  <c r="P811" i="29" s="1"/>
  <c r="O101" i="29"/>
  <c r="N105" i="29"/>
  <c r="J756" i="29" l="1"/>
  <c r="J815" i="29"/>
  <c r="J816" i="29" s="1"/>
  <c r="I756" i="29"/>
  <c r="I757" i="29" s="1"/>
  <c r="I815" i="29"/>
  <c r="I816" i="29" s="1"/>
  <c r="K756" i="29"/>
  <c r="K757" i="29" s="1"/>
  <c r="K815" i="29"/>
  <c r="K816" i="29" s="1"/>
  <c r="M811" i="29"/>
  <c r="M812" i="29" s="1"/>
  <c r="O811" i="29"/>
  <c r="O812" i="29" s="1"/>
  <c r="N811" i="29"/>
  <c r="N812" i="29" s="1"/>
  <c r="N819" i="29"/>
  <c r="N820" i="29" s="1"/>
  <c r="K163" i="29"/>
  <c r="K819" i="29"/>
  <c r="K820" i="29" s="1"/>
  <c r="K155" i="29"/>
  <c r="K811" i="29"/>
  <c r="K812" i="29" s="1"/>
  <c r="J155" i="29"/>
  <c r="J811" i="29"/>
  <c r="J812" i="29" s="1"/>
  <c r="J163" i="29"/>
  <c r="J819" i="29"/>
  <c r="J820" i="29" s="1"/>
  <c r="I163" i="29"/>
  <c r="I819" i="29"/>
  <c r="I760" i="29"/>
  <c r="I761" i="29" s="1"/>
  <c r="I155" i="29"/>
  <c r="I811" i="29"/>
  <c r="I812" i="29" s="1"/>
  <c r="P756" i="29"/>
  <c r="P757" i="29" s="1"/>
  <c r="P815" i="29"/>
  <c r="P816" i="29" s="1"/>
  <c r="O760" i="29"/>
  <c r="O761" i="29" s="1"/>
  <c r="O819" i="29"/>
  <c r="O820" i="29" s="1"/>
  <c r="O756" i="29"/>
  <c r="O757" i="29" s="1"/>
  <c r="O815" i="29"/>
  <c r="O816" i="29" s="1"/>
  <c r="N756" i="29"/>
  <c r="N757" i="29" s="1"/>
  <c r="N815" i="29"/>
  <c r="N816" i="29" s="1"/>
  <c r="M756" i="29"/>
  <c r="M757" i="29" s="1"/>
  <c r="M815" i="29"/>
  <c r="M816" i="29" s="1"/>
  <c r="L756" i="29"/>
  <c r="L757" i="29" s="1"/>
  <c r="L815" i="29"/>
  <c r="L816" i="29" s="1"/>
  <c r="F740" i="29"/>
  <c r="F741" i="29" s="1"/>
  <c r="F799" i="29"/>
  <c r="F800" i="29" s="1"/>
  <c r="F438" i="29"/>
  <c r="F442" i="29"/>
  <c r="N99" i="29"/>
  <c r="N752" i="29"/>
  <c r="N753" i="29" s="1"/>
  <c r="I99" i="29"/>
  <c r="I752" i="29"/>
  <c r="I753" i="29" s="1"/>
  <c r="P107" i="29"/>
  <c r="P760" i="29"/>
  <c r="P761" i="29" s="1"/>
  <c r="H107" i="29"/>
  <c r="L99" i="29"/>
  <c r="L752" i="29"/>
  <c r="L753" i="29" s="1"/>
  <c r="J107" i="29"/>
  <c r="J760" i="29"/>
  <c r="J761" i="29" s="1"/>
  <c r="G99" i="29"/>
  <c r="K99" i="29"/>
  <c r="K752" i="29"/>
  <c r="K753" i="29" s="1"/>
  <c r="E103" i="29"/>
  <c r="E97" i="29"/>
  <c r="E740" i="29"/>
  <c r="E741" i="29" s="1"/>
  <c r="L107" i="29"/>
  <c r="L760" i="29"/>
  <c r="L761" i="29" s="1"/>
  <c r="M99" i="29"/>
  <c r="M752" i="29"/>
  <c r="M753" i="29" s="1"/>
  <c r="G107" i="29"/>
  <c r="K107" i="29"/>
  <c r="K760" i="29"/>
  <c r="K761" i="29" s="1"/>
  <c r="N107" i="29"/>
  <c r="N760" i="29"/>
  <c r="N761" i="29" s="1"/>
  <c r="G103" i="29"/>
  <c r="J99" i="29"/>
  <c r="J752" i="29"/>
  <c r="J753" i="29" s="1"/>
  <c r="O107" i="29"/>
  <c r="O99" i="29"/>
  <c r="O752" i="29"/>
  <c r="O753" i="29" s="1"/>
  <c r="P99" i="29"/>
  <c r="P752" i="29"/>
  <c r="P753" i="29" s="1"/>
  <c r="M107" i="29"/>
  <c r="M760" i="29"/>
  <c r="M761" i="29" s="1"/>
  <c r="H99" i="29"/>
  <c r="I107" i="29"/>
  <c r="E800" i="29"/>
  <c r="E105" i="29"/>
  <c r="H103" i="29"/>
  <c r="O103" i="29"/>
  <c r="P103" i="29"/>
  <c r="N103" i="29"/>
  <c r="K103" i="29"/>
  <c r="L103" i="29"/>
  <c r="J103" i="29"/>
  <c r="M103" i="29"/>
  <c r="I103" i="29"/>
  <c r="M820" i="29"/>
  <c r="L812" i="29"/>
  <c r="P820" i="29"/>
  <c r="P812" i="29"/>
  <c r="L820" i="29"/>
  <c r="J757" i="29"/>
  <c r="E99" i="29" l="1"/>
  <c r="E107" i="29"/>
  <c r="I820" i="29"/>
  <c r="N44" i="24"/>
  <c r="N43" i="24"/>
  <c r="N42" i="24"/>
  <c r="E434" i="14"/>
  <c r="E434" i="29" s="1"/>
  <c r="F434" i="14"/>
  <c r="F434" i="29" s="1"/>
  <c r="N44" i="9" l="1"/>
  <c r="N42" i="9"/>
  <c r="N43" i="9"/>
  <c r="L44" i="9"/>
  <c r="L42" i="9"/>
  <c r="L43" i="9"/>
  <c r="K42" i="9"/>
  <c r="K43" i="9"/>
  <c r="K44" i="9"/>
  <c r="K43" i="26"/>
  <c r="K44" i="26"/>
  <c r="K42" i="26"/>
  <c r="O45" i="9"/>
  <c r="N45" i="24" l="1"/>
  <c r="H44" i="9" l="1"/>
  <c r="E197" i="14"/>
  <c r="E798" i="14" s="1"/>
  <c r="F197" i="14"/>
  <c r="G740" i="14" l="1"/>
  <c r="G798" i="14"/>
  <c r="F740" i="14"/>
  <c r="F798" i="14"/>
  <c r="E740" i="14"/>
  <c r="G199" i="14"/>
  <c r="G197" i="29" s="1"/>
  <c r="G195" i="29"/>
  <c r="E199" i="14"/>
  <c r="E197" i="29" s="1"/>
  <c r="E195" i="29"/>
  <c r="F199" i="14"/>
  <c r="F197" i="29" s="1"/>
  <c r="F195" i="29"/>
  <c r="H45" i="26"/>
  <c r="G44" i="24"/>
  <c r="G43" i="24"/>
  <c r="G42" i="24"/>
  <c r="E42" i="24"/>
  <c r="G45" i="26"/>
  <c r="E744" i="29" l="1"/>
  <c r="E745" i="29" s="1"/>
  <c r="G744" i="29"/>
  <c r="G745" i="29" s="1"/>
  <c r="G215" i="29"/>
  <c r="G211" i="29"/>
  <c r="G207" i="29"/>
  <c r="E207" i="29"/>
  <c r="E215" i="29"/>
  <c r="E211" i="29"/>
  <c r="F211" i="29"/>
  <c r="F215" i="29"/>
  <c r="F207" i="29"/>
  <c r="G45" i="9"/>
  <c r="F45" i="24"/>
  <c r="H153" i="14"/>
  <c r="H155" i="14" s="1"/>
  <c r="F45" i="9"/>
  <c r="E42" i="9"/>
  <c r="G752" i="29" l="1"/>
  <c r="G753" i="29" s="1"/>
  <c r="E752" i="29"/>
  <c r="E753" i="29" s="1"/>
  <c r="G213" i="29"/>
  <c r="G217" i="29"/>
  <c r="G209" i="29"/>
  <c r="E213" i="29"/>
  <c r="E217" i="29"/>
  <c r="E209" i="29"/>
  <c r="F209" i="29"/>
  <c r="F217" i="29"/>
  <c r="F213" i="29"/>
  <c r="F45" i="25"/>
  <c r="E44" i="9"/>
  <c r="E540" i="14" l="1"/>
  <c r="E543" i="29" s="1"/>
  <c r="E541" i="29"/>
  <c r="M42" i="26"/>
  <c r="E44" i="24"/>
  <c r="G96" i="14"/>
  <c r="G98" i="14" l="1"/>
  <c r="E44" i="25"/>
  <c r="AN56" i="27" l="1"/>
  <c r="G648" i="14" l="1"/>
  <c r="G643" i="14"/>
  <c r="G646" i="29" s="1"/>
  <c r="F648" i="14"/>
  <c r="E643" i="14"/>
  <c r="E646" i="29" s="1"/>
  <c r="F538" i="14"/>
  <c r="G538" i="14"/>
  <c r="E483" i="14"/>
  <c r="E151" i="14"/>
  <c r="E151" i="29" s="1"/>
  <c r="G149" i="14"/>
  <c r="G540" i="14" l="1"/>
  <c r="G543" i="29" s="1"/>
  <c r="G541" i="29"/>
  <c r="F650" i="14"/>
  <c r="F653" i="29" s="1"/>
  <c r="F651" i="29"/>
  <c r="F540" i="14"/>
  <c r="F543" i="29" s="1"/>
  <c r="F541" i="29"/>
  <c r="E650" i="14"/>
  <c r="E653" i="29" s="1"/>
  <c r="E651" i="29"/>
  <c r="G650" i="14"/>
  <c r="G653" i="29" s="1"/>
  <c r="G651" i="29"/>
  <c r="F485" i="14"/>
  <c r="F488" i="29" s="1"/>
  <c r="F486" i="29"/>
  <c r="G485" i="14"/>
  <c r="G488" i="29" s="1"/>
  <c r="G486" i="29"/>
  <c r="E485" i="14"/>
  <c r="E488" i="29" s="1"/>
  <c r="E486" i="29"/>
  <c r="G151" i="14"/>
  <c r="G151" i="29" s="1"/>
  <c r="G149" i="29"/>
  <c r="F151" i="14"/>
  <c r="F151" i="29" s="1"/>
  <c r="F149" i="29"/>
  <c r="O42" i="26"/>
  <c r="O44" i="26"/>
  <c r="O43" i="26"/>
  <c r="O43" i="24"/>
  <c r="O44" i="24"/>
  <c r="O42" i="24"/>
  <c r="M43" i="26"/>
  <c r="M44" i="26"/>
  <c r="L43" i="26"/>
  <c r="L42" i="26"/>
  <c r="L44" i="26"/>
  <c r="I44" i="24"/>
  <c r="I43" i="24"/>
  <c r="I42" i="24"/>
  <c r="H44" i="24"/>
  <c r="H43" i="24"/>
  <c r="H42" i="24"/>
  <c r="F44" i="26"/>
  <c r="F43" i="26"/>
  <c r="F42" i="26"/>
  <c r="F45" i="26"/>
  <c r="G656" i="14"/>
  <c r="G658" i="14" s="1"/>
  <c r="H157" i="14"/>
  <c r="H159" i="14" s="1"/>
  <c r="H161" i="14"/>
  <c r="H163" i="14" s="1"/>
  <c r="F656" i="14"/>
  <c r="F658" i="14" s="1"/>
  <c r="E656" i="14"/>
  <c r="E658" i="14" s="1"/>
  <c r="H648" i="14"/>
  <c r="H540" i="14" l="1"/>
  <c r="H543" i="29" s="1"/>
  <c r="H541" i="29"/>
  <c r="G659" i="29"/>
  <c r="G661" i="29" s="1"/>
  <c r="G663" i="29"/>
  <c r="G665" i="29" s="1"/>
  <c r="H650" i="14"/>
  <c r="H653" i="29" s="1"/>
  <c r="H651" i="29"/>
  <c r="E659" i="29"/>
  <c r="E661" i="29" s="1"/>
  <c r="E663" i="29"/>
  <c r="E665" i="29" s="1"/>
  <c r="E499" i="29"/>
  <c r="E495" i="29"/>
  <c r="F659" i="29"/>
  <c r="F661" i="29" s="1"/>
  <c r="F663" i="29"/>
  <c r="F665" i="29" s="1"/>
  <c r="F499" i="29"/>
  <c r="F495" i="29"/>
  <c r="G499" i="29"/>
  <c r="G495" i="29"/>
  <c r="F157" i="29"/>
  <c r="F159" i="29" s="1"/>
  <c r="F161" i="29"/>
  <c r="F163" i="29" s="1"/>
  <c r="G157" i="29"/>
  <c r="G161" i="29"/>
  <c r="O43" i="27"/>
  <c r="O44" i="27"/>
  <c r="O42" i="27"/>
  <c r="N45" i="9"/>
  <c r="M45" i="26"/>
  <c r="F45" i="27"/>
  <c r="E45" i="26"/>
  <c r="O45" i="26"/>
  <c r="F45" i="28"/>
  <c r="H483" i="14"/>
  <c r="F497" i="29" l="1"/>
  <c r="E501" i="29"/>
  <c r="G497" i="29"/>
  <c r="G501" i="29"/>
  <c r="F501" i="29"/>
  <c r="E497" i="29"/>
  <c r="H659" i="29"/>
  <c r="H661" i="29" s="1"/>
  <c r="H663" i="29"/>
  <c r="H665" i="29" s="1"/>
  <c r="H485" i="14"/>
  <c r="H488" i="29" s="1"/>
  <c r="H486" i="29"/>
  <c r="H477" i="14"/>
  <c r="H480" i="29" s="1"/>
  <c r="H478" i="29"/>
  <c r="G159" i="29"/>
  <c r="G163" i="29"/>
  <c r="L45" i="26"/>
  <c r="L45" i="24"/>
  <c r="K43" i="24"/>
  <c r="H499" i="29" l="1"/>
  <c r="H491" i="29"/>
  <c r="H495" i="29"/>
  <c r="O42" i="9"/>
  <c r="K45" i="9"/>
  <c r="K44" i="24"/>
  <c r="K42" i="24"/>
  <c r="H643" i="14"/>
  <c r="H646" i="29" s="1"/>
  <c r="F652" i="14"/>
  <c r="F654" i="14" s="1"/>
  <c r="O43" i="9"/>
  <c r="G652" i="14"/>
  <c r="G654" i="14" s="1"/>
  <c r="O44" i="9"/>
  <c r="E440" i="14"/>
  <c r="E652" i="14"/>
  <c r="E654" i="14" s="1"/>
  <c r="E660" i="14"/>
  <c r="E662" i="14" s="1"/>
  <c r="G440" i="14"/>
  <c r="F440" i="14"/>
  <c r="H491" i="14"/>
  <c r="H493" i="14" s="1"/>
  <c r="G660" i="14"/>
  <c r="G662" i="14" s="1"/>
  <c r="F660" i="14"/>
  <c r="F662" i="14" s="1"/>
  <c r="H497" i="29" l="1"/>
  <c r="H501" i="29"/>
  <c r="F442" i="14"/>
  <c r="G442" i="14"/>
  <c r="E442" i="14"/>
  <c r="H493" i="29"/>
  <c r="O43" i="25"/>
  <c r="O42" i="25"/>
  <c r="O44" i="25"/>
  <c r="O45" i="24"/>
  <c r="H656" i="14"/>
  <c r="K42" i="27"/>
  <c r="K43" i="27"/>
  <c r="K44" i="27"/>
  <c r="H660" i="14"/>
  <c r="H662" i="14" s="1"/>
  <c r="O42" i="28"/>
  <c r="O43" i="28"/>
  <c r="O44" i="28"/>
  <c r="H652" i="14"/>
  <c r="H654" i="14" s="1"/>
  <c r="L45" i="27"/>
  <c r="H595" i="14"/>
  <c r="H768" i="14" s="1"/>
  <c r="G595" i="14"/>
  <c r="G768" i="14" s="1"/>
  <c r="E595" i="14"/>
  <c r="E768" i="14" s="1"/>
  <c r="E599" i="14"/>
  <c r="E601" i="14" s="1"/>
  <c r="L42" i="24"/>
  <c r="L43" i="24"/>
  <c r="L44" i="24"/>
  <c r="F768" i="14" l="1"/>
  <c r="F802" i="14"/>
  <c r="F532" i="14"/>
  <c r="F535" i="29" s="1"/>
  <c r="F533" i="29"/>
  <c r="F769" i="29" s="1"/>
  <c r="E532" i="14"/>
  <c r="E535" i="29" s="1"/>
  <c r="E533" i="29"/>
  <c r="G532" i="14"/>
  <c r="G535" i="29" s="1"/>
  <c r="G533" i="29"/>
  <c r="H597" i="14"/>
  <c r="H599" i="29" s="1"/>
  <c r="H597" i="29"/>
  <c r="H773" i="29" s="1"/>
  <c r="G597" i="14"/>
  <c r="G599" i="29" s="1"/>
  <c r="G597" i="29"/>
  <c r="G773" i="29" s="1"/>
  <c r="F597" i="14"/>
  <c r="F599" i="29" s="1"/>
  <c r="F597" i="29"/>
  <c r="F773" i="29" s="1"/>
  <c r="E597" i="14"/>
  <c r="E599" i="29" s="1"/>
  <c r="E597" i="29"/>
  <c r="E773" i="29" s="1"/>
  <c r="E774" i="29" s="1"/>
  <c r="O45" i="27"/>
  <c r="H658" i="14"/>
  <c r="O45" i="28"/>
  <c r="N42" i="25"/>
  <c r="O45" i="25"/>
  <c r="F769" i="14"/>
  <c r="N43" i="26"/>
  <c r="G547" i="14"/>
  <c r="G549" i="14" s="1"/>
  <c r="M44" i="24"/>
  <c r="E769" i="14"/>
  <c r="N42" i="26"/>
  <c r="G769" i="14"/>
  <c r="N44" i="26"/>
  <c r="F547" i="14"/>
  <c r="F549" i="14" s="1"/>
  <c r="M43" i="24"/>
  <c r="M43" i="9"/>
  <c r="M45" i="9"/>
  <c r="N45" i="26"/>
  <c r="E547" i="14"/>
  <c r="E549" i="14" s="1"/>
  <c r="M42" i="24"/>
  <c r="M44" i="9"/>
  <c r="M42" i="9"/>
  <c r="G491" i="14"/>
  <c r="G765" i="14"/>
  <c r="E491" i="14"/>
  <c r="E765" i="14"/>
  <c r="F491" i="14"/>
  <c r="F765" i="14"/>
  <c r="F599" i="14"/>
  <c r="F601" i="14" s="1"/>
  <c r="G599" i="14"/>
  <c r="G601" i="14" s="1"/>
  <c r="H533" i="29"/>
  <c r="H769" i="29" s="1"/>
  <c r="H607" i="14"/>
  <c r="H609" i="14" s="1"/>
  <c r="H599" i="14"/>
  <c r="H601" i="14" s="1"/>
  <c r="G603" i="14"/>
  <c r="G605" i="14" s="1"/>
  <c r="H603" i="14"/>
  <c r="H605" i="14" s="1"/>
  <c r="F543" i="14"/>
  <c r="F545" i="14" s="1"/>
  <c r="F603" i="14"/>
  <c r="F605" i="14" s="1"/>
  <c r="G543" i="14"/>
  <c r="G545" i="14" s="1"/>
  <c r="E543" i="14"/>
  <c r="E545" i="14" s="1"/>
  <c r="E551" i="14"/>
  <c r="E553" i="14" s="1"/>
  <c r="G487" i="14"/>
  <c r="G489" i="14" s="1"/>
  <c r="E603" i="14"/>
  <c r="E605" i="14" s="1"/>
  <c r="F551" i="14"/>
  <c r="F553" i="14" s="1"/>
  <c r="G551" i="14"/>
  <c r="G553" i="14" s="1"/>
  <c r="E607" i="14"/>
  <c r="E609" i="14" s="1"/>
  <c r="F607" i="14"/>
  <c r="F609" i="14" s="1"/>
  <c r="G607" i="14"/>
  <c r="G609" i="14" s="1"/>
  <c r="G769" i="29" l="1"/>
  <c r="G803" i="29"/>
  <c r="G804" i="29" s="1"/>
  <c r="E769" i="29"/>
  <c r="E770" i="29" s="1"/>
  <c r="E803" i="29"/>
  <c r="E804" i="29" s="1"/>
  <c r="F493" i="14"/>
  <c r="F776" i="14"/>
  <c r="F777" i="14" s="1"/>
  <c r="E493" i="14"/>
  <c r="E776" i="14"/>
  <c r="E777" i="14" s="1"/>
  <c r="G493" i="14"/>
  <c r="G776" i="14"/>
  <c r="G777" i="14" s="1"/>
  <c r="G546" i="29"/>
  <c r="G550" i="29"/>
  <c r="G554" i="29"/>
  <c r="G770" i="29"/>
  <c r="E550" i="29"/>
  <c r="E554" i="29"/>
  <c r="E546" i="29"/>
  <c r="F546" i="29"/>
  <c r="F777" i="29" s="1"/>
  <c r="F550" i="29"/>
  <c r="F770" i="29"/>
  <c r="F554" i="29"/>
  <c r="H550" i="29"/>
  <c r="H554" i="29"/>
  <c r="H546" i="29"/>
  <c r="H777" i="29" s="1"/>
  <c r="H770" i="29"/>
  <c r="H607" i="29"/>
  <c r="H611" i="29"/>
  <c r="H774" i="29"/>
  <c r="G611" i="29"/>
  <c r="G607" i="29"/>
  <c r="G774" i="29"/>
  <c r="F611" i="29"/>
  <c r="F774" i="29"/>
  <c r="F607" i="29"/>
  <c r="E607" i="29"/>
  <c r="E611" i="29"/>
  <c r="H532" i="14"/>
  <c r="H535" i="29" s="1"/>
  <c r="L44" i="25"/>
  <c r="L42" i="27"/>
  <c r="L43" i="27"/>
  <c r="L44" i="27"/>
  <c r="N43" i="27"/>
  <c r="N44" i="27"/>
  <c r="N42" i="27"/>
  <c r="M42" i="28"/>
  <c r="M44" i="25"/>
  <c r="M43" i="25"/>
  <c r="M43" i="28"/>
  <c r="M42" i="27"/>
  <c r="M43" i="27"/>
  <c r="N44" i="28"/>
  <c r="M44" i="27"/>
  <c r="N44" i="25"/>
  <c r="N43" i="25"/>
  <c r="M42" i="25"/>
  <c r="N43" i="28"/>
  <c r="N42" i="28"/>
  <c r="M44" i="28"/>
  <c r="N45" i="28"/>
  <c r="N45" i="25"/>
  <c r="H543" i="14"/>
  <c r="H545" i="14" s="1"/>
  <c r="M45" i="24"/>
  <c r="N45" i="27"/>
  <c r="H551" i="14"/>
  <c r="H553" i="14" s="1"/>
  <c r="H547" i="14"/>
  <c r="H549" i="14" s="1"/>
  <c r="F487" i="14"/>
  <c r="F489" i="14" s="1"/>
  <c r="H434" i="14"/>
  <c r="H434" i="29" s="1"/>
  <c r="E777" i="29" l="1"/>
  <c r="E778" i="29" s="1"/>
  <c r="E811" i="29"/>
  <c r="E812" i="29" s="1"/>
  <c r="G777" i="29"/>
  <c r="G778" i="29" s="1"/>
  <c r="G811" i="29"/>
  <c r="G812" i="29" s="1"/>
  <c r="E552" i="29"/>
  <c r="E781" i="29"/>
  <c r="E782" i="29" s="1"/>
  <c r="G552" i="29"/>
  <c r="G781" i="29"/>
  <c r="G782" i="29" s="1"/>
  <c r="F552" i="29"/>
  <c r="F781" i="29"/>
  <c r="F782" i="29" s="1"/>
  <c r="H552" i="29"/>
  <c r="H781" i="29"/>
  <c r="H782" i="29" s="1"/>
  <c r="G556" i="29"/>
  <c r="G785" i="29"/>
  <c r="G786" i="29" s="1"/>
  <c r="H556" i="29"/>
  <c r="H785" i="29"/>
  <c r="H786" i="29" s="1"/>
  <c r="F556" i="29"/>
  <c r="F785" i="29"/>
  <c r="F786" i="29" s="1"/>
  <c r="E556" i="29"/>
  <c r="E785" i="29"/>
  <c r="E786" i="29" s="1"/>
  <c r="E548" i="29"/>
  <c r="F548" i="29"/>
  <c r="F778" i="29"/>
  <c r="H548" i="29"/>
  <c r="H778" i="29"/>
  <c r="G548" i="29"/>
  <c r="H613" i="29"/>
  <c r="H609" i="29"/>
  <c r="G609" i="29"/>
  <c r="G613" i="29"/>
  <c r="F609" i="29"/>
  <c r="F613" i="29"/>
  <c r="E613" i="29"/>
  <c r="E609" i="29"/>
  <c r="L43" i="25"/>
  <c r="M45" i="28"/>
  <c r="L45" i="9"/>
  <c r="K45" i="26"/>
  <c r="M45" i="27"/>
  <c r="M45" i="25"/>
  <c r="H769" i="14"/>
  <c r="G436" i="14"/>
  <c r="G761" i="14"/>
  <c r="L42" i="25"/>
  <c r="E495" i="14"/>
  <c r="E497" i="14" s="1"/>
  <c r="H761" i="14"/>
  <c r="G438" i="14" l="1"/>
  <c r="G772" i="14"/>
  <c r="G773" i="14" s="1"/>
  <c r="L42" i="28"/>
  <c r="K44" i="25"/>
  <c r="H487" i="14"/>
  <c r="H489" i="14" s="1"/>
  <c r="H495" i="14"/>
  <c r="H497" i="14" s="1"/>
  <c r="E802" i="14"/>
  <c r="G315" i="14"/>
  <c r="H315" i="14"/>
  <c r="G43" i="26"/>
  <c r="H744" i="14" l="1"/>
  <c r="H802" i="14"/>
  <c r="G744" i="14"/>
  <c r="G802" i="14"/>
  <c r="E744" i="14"/>
  <c r="E803" i="14"/>
  <c r="E317" i="14"/>
  <c r="E313" i="29" s="1"/>
  <c r="E311" i="29"/>
  <c r="F317" i="14"/>
  <c r="F313" i="29" s="1"/>
  <c r="F311" i="29"/>
  <c r="G317" i="14"/>
  <c r="G313" i="29" s="1"/>
  <c r="G311" i="29"/>
  <c r="H317" i="14"/>
  <c r="H313" i="29" s="1"/>
  <c r="H311" i="29"/>
  <c r="H45" i="9"/>
  <c r="F44" i="9"/>
  <c r="G327" i="14"/>
  <c r="G329" i="14" s="1"/>
  <c r="F327" i="14"/>
  <c r="F329" i="14" s="1"/>
  <c r="E327" i="14"/>
  <c r="E329" i="14" s="1"/>
  <c r="I45" i="26"/>
  <c r="F323" i="14"/>
  <c r="F325" i="14" s="1"/>
  <c r="I43" i="26"/>
  <c r="L45" i="25"/>
  <c r="G323" i="14"/>
  <c r="G325" i="14" s="1"/>
  <c r="I44" i="26"/>
  <c r="E323" i="14"/>
  <c r="E325" i="14" s="1"/>
  <c r="I42" i="26"/>
  <c r="L45" i="28"/>
  <c r="G319" i="14"/>
  <c r="G321" i="14" s="1"/>
  <c r="I44" i="9"/>
  <c r="F319" i="14"/>
  <c r="F321" i="14" s="1"/>
  <c r="I43" i="9"/>
  <c r="E319" i="14"/>
  <c r="E321" i="14" s="1"/>
  <c r="I42" i="9"/>
  <c r="G748" i="29" l="1"/>
  <c r="G749" i="29" s="1"/>
  <c r="G807" i="29"/>
  <c r="G808" i="29" s="1"/>
  <c r="F748" i="29"/>
  <c r="F749" i="29" s="1"/>
  <c r="F807" i="29"/>
  <c r="F808" i="29" s="1"/>
  <c r="H748" i="29"/>
  <c r="H749" i="29" s="1"/>
  <c r="H807" i="29"/>
  <c r="H808" i="29" s="1"/>
  <c r="Q45" i="26"/>
  <c r="E748" i="29"/>
  <c r="E749" i="29" s="1"/>
  <c r="E807" i="29"/>
  <c r="E808" i="29" s="1"/>
  <c r="F320" i="29"/>
  <c r="F322" i="29" s="1"/>
  <c r="F324" i="29"/>
  <c r="F326" i="29" s="1"/>
  <c r="G320" i="29"/>
  <c r="G324" i="29"/>
  <c r="H324" i="29"/>
  <c r="H326" i="29" s="1"/>
  <c r="H320" i="29"/>
  <c r="H322" i="29" s="1"/>
  <c r="E324" i="29"/>
  <c r="E320" i="29"/>
  <c r="I44" i="25"/>
  <c r="I43" i="25"/>
  <c r="I42" i="25"/>
  <c r="I43" i="27"/>
  <c r="I42" i="27"/>
  <c r="I44" i="27"/>
  <c r="I45" i="9"/>
  <c r="G495" i="14"/>
  <c r="G497" i="14" s="1"/>
  <c r="I42" i="28"/>
  <c r="G265" i="14"/>
  <c r="G267" i="14" s="1"/>
  <c r="G44" i="26"/>
  <c r="G42" i="26"/>
  <c r="F213" i="14"/>
  <c r="F215" i="14" s="1"/>
  <c r="F187" i="14"/>
  <c r="F185" i="29" s="1"/>
  <c r="G760" i="29" l="1"/>
  <c r="G819" i="29"/>
  <c r="G756" i="29"/>
  <c r="G757" i="29" s="1"/>
  <c r="G815" i="29"/>
  <c r="G816" i="29" s="1"/>
  <c r="E760" i="29"/>
  <c r="E761" i="29" s="1"/>
  <c r="E819" i="29"/>
  <c r="E820" i="29" s="1"/>
  <c r="E756" i="29"/>
  <c r="E757" i="29" s="1"/>
  <c r="E815" i="29"/>
  <c r="E816" i="29" s="1"/>
  <c r="G326" i="29"/>
  <c r="G761" i="29"/>
  <c r="G322" i="29"/>
  <c r="E322" i="29"/>
  <c r="E326" i="29"/>
  <c r="L44" i="28"/>
  <c r="H44" i="25"/>
  <c r="H42" i="9"/>
  <c r="G43" i="27"/>
  <c r="G43" i="9"/>
  <c r="G44" i="9"/>
  <c r="Q44" i="9" s="1"/>
  <c r="G42" i="9"/>
  <c r="F44" i="24"/>
  <c r="F42" i="9"/>
  <c r="F43" i="9"/>
  <c r="G269" i="14"/>
  <c r="G271" i="14" s="1"/>
  <c r="H44" i="26"/>
  <c r="E269" i="14"/>
  <c r="E271" i="14" s="1"/>
  <c r="H42" i="26"/>
  <c r="E157" i="14"/>
  <c r="E159" i="14" s="1"/>
  <c r="F42" i="24"/>
  <c r="F157" i="14"/>
  <c r="F159" i="14" s="1"/>
  <c r="F43" i="24"/>
  <c r="F269" i="14"/>
  <c r="F271" i="14" s="1"/>
  <c r="H43" i="26"/>
  <c r="F265" i="14"/>
  <c r="F267" i="14" s="1"/>
  <c r="H43" i="9"/>
  <c r="G795" i="14"/>
  <c r="G799" i="14"/>
  <c r="F153" i="14"/>
  <c r="F155" i="14" s="1"/>
  <c r="F436" i="14"/>
  <c r="F761" i="14"/>
  <c r="E436" i="14"/>
  <c r="E209" i="14"/>
  <c r="E211" i="14" s="1"/>
  <c r="F209" i="14"/>
  <c r="F211" i="14" s="1"/>
  <c r="G157" i="14"/>
  <c r="G159" i="14" s="1"/>
  <c r="G741" i="14"/>
  <c r="G153" i="14"/>
  <c r="G209" i="14"/>
  <c r="G211" i="14" s="1"/>
  <c r="E273" i="14"/>
  <c r="E275" i="14" s="1"/>
  <c r="E265" i="14"/>
  <c r="E267" i="14" s="1"/>
  <c r="E153" i="14"/>
  <c r="E155" i="14" s="1"/>
  <c r="E161" i="14"/>
  <c r="E163" i="14" s="1"/>
  <c r="G213" i="14"/>
  <c r="G215" i="14" s="1"/>
  <c r="E213" i="14"/>
  <c r="E215" i="14" s="1"/>
  <c r="F495" i="14"/>
  <c r="F497" i="14" s="1"/>
  <c r="E444" i="14"/>
  <c r="E217" i="14"/>
  <c r="E219" i="14" s="1"/>
  <c r="F161" i="14"/>
  <c r="F163" i="14" s="1"/>
  <c r="G444" i="14"/>
  <c r="F444" i="14"/>
  <c r="G273" i="14"/>
  <c r="G275" i="14" s="1"/>
  <c r="I44" i="28"/>
  <c r="I43" i="28"/>
  <c r="F273" i="14"/>
  <c r="F275" i="14" s="1"/>
  <c r="G161" i="14"/>
  <c r="G163" i="14" s="1"/>
  <c r="G217" i="14"/>
  <c r="G219" i="14" s="1"/>
  <c r="F217" i="14"/>
  <c r="F219" i="14" s="1"/>
  <c r="G806" i="14" l="1"/>
  <c r="G807" i="14" s="1"/>
  <c r="Q42" i="24"/>
  <c r="Q42" i="9"/>
  <c r="Q44" i="24"/>
  <c r="G820" i="29"/>
  <c r="G446" i="14"/>
  <c r="G780" i="14"/>
  <c r="G781" i="14" s="1"/>
  <c r="E446" i="14"/>
  <c r="E780" i="14"/>
  <c r="E781" i="14" s="1"/>
  <c r="E438" i="14"/>
  <c r="E772" i="14"/>
  <c r="E773" i="14" s="1"/>
  <c r="F438" i="14"/>
  <c r="F772" i="14"/>
  <c r="F446" i="14"/>
  <c r="F780" i="14"/>
  <c r="F781" i="14" s="1"/>
  <c r="G155" i="14"/>
  <c r="G748" i="14"/>
  <c r="G749" i="14" s="1"/>
  <c r="H199" i="14"/>
  <c r="H197" i="29" s="1"/>
  <c r="H195" i="29"/>
  <c r="L43" i="28"/>
  <c r="G737" i="14"/>
  <c r="K43" i="28"/>
  <c r="H45" i="24"/>
  <c r="H42" i="27"/>
  <c r="H43" i="27"/>
  <c r="H44" i="27"/>
  <c r="H42" i="28"/>
  <c r="H42" i="25"/>
  <c r="H43" i="25"/>
  <c r="H43" i="28"/>
  <c r="H44" i="28"/>
  <c r="F43" i="27"/>
  <c r="F42" i="27"/>
  <c r="G42" i="27"/>
  <c r="F43" i="28"/>
  <c r="G44" i="27"/>
  <c r="F44" i="25"/>
  <c r="F43" i="25"/>
  <c r="F42" i="28"/>
  <c r="F42" i="25"/>
  <c r="G44" i="25"/>
  <c r="F44" i="27"/>
  <c r="G42" i="25"/>
  <c r="F44" i="28"/>
  <c r="G43" i="25"/>
  <c r="G43" i="28"/>
  <c r="G42" i="28"/>
  <c r="G44" i="28"/>
  <c r="G45" i="24"/>
  <c r="E45" i="24"/>
  <c r="I45" i="24"/>
  <c r="H327" i="14"/>
  <c r="H329" i="14" s="1"/>
  <c r="K42" i="28"/>
  <c r="H765" i="14"/>
  <c r="K45" i="24"/>
  <c r="K42" i="25"/>
  <c r="K44" i="28"/>
  <c r="F773" i="14"/>
  <c r="K43" i="25"/>
  <c r="H803" i="14"/>
  <c r="H440" i="14"/>
  <c r="H436" i="14"/>
  <c r="H444" i="14"/>
  <c r="H745" i="14"/>
  <c r="H269" i="14"/>
  <c r="H271" i="14" s="1"/>
  <c r="H273" i="14"/>
  <c r="H275" i="14" s="1"/>
  <c r="H265" i="14"/>
  <c r="H267" i="14" s="1"/>
  <c r="H213" i="14"/>
  <c r="H215" i="14" s="1"/>
  <c r="H209" i="14"/>
  <c r="H211" i="14" s="1"/>
  <c r="H217" i="14"/>
  <c r="H219" i="14" s="1"/>
  <c r="H323" i="14"/>
  <c r="H325" i="14" s="1"/>
  <c r="H319" i="14"/>
  <c r="H321" i="14" s="1"/>
  <c r="H744" i="29" l="1"/>
  <c r="H745" i="29" s="1"/>
  <c r="H803" i="29"/>
  <c r="H804" i="29" s="1"/>
  <c r="Q45" i="24"/>
  <c r="Q44" i="25"/>
  <c r="H442" i="14"/>
  <c r="H776" i="14"/>
  <c r="H777" i="14" s="1"/>
  <c r="H438" i="14"/>
  <c r="H772" i="14"/>
  <c r="H773" i="14" s="1"/>
  <c r="H446" i="14"/>
  <c r="H780" i="14"/>
  <c r="H781" i="14" s="1"/>
  <c r="H207" i="29"/>
  <c r="H211" i="29"/>
  <c r="H215" i="29"/>
  <c r="K45" i="28"/>
  <c r="K45" i="27"/>
  <c r="K45" i="25"/>
  <c r="G45" i="27"/>
  <c r="G45" i="25"/>
  <c r="G45" i="28"/>
  <c r="I45" i="28"/>
  <c r="I45" i="27"/>
  <c r="I45" i="25"/>
  <c r="H45" i="25"/>
  <c r="H45" i="28"/>
  <c r="H45" i="27"/>
  <c r="H752" i="29" l="1"/>
  <c r="H753" i="29" s="1"/>
  <c r="H811" i="29"/>
  <c r="H812" i="29" s="1"/>
  <c r="H760" i="29"/>
  <c r="H761" i="29" s="1"/>
  <c r="H819" i="29"/>
  <c r="H820" i="29" s="1"/>
  <c r="H756" i="29"/>
  <c r="H757" i="29" s="1"/>
  <c r="H815" i="29"/>
  <c r="H816" i="29" s="1"/>
  <c r="H217" i="29"/>
  <c r="H213" i="29"/>
  <c r="H209" i="29"/>
  <c r="E43" i="26"/>
  <c r="Q43" i="26" s="1"/>
  <c r="E42" i="26"/>
  <c r="Q42" i="26" s="1"/>
  <c r="G803" i="14"/>
  <c r="E44" i="26"/>
  <c r="E745" i="14"/>
  <c r="F745" i="14"/>
  <c r="F803" i="14"/>
  <c r="G100" i="14"/>
  <c r="G810" i="14" s="1"/>
  <c r="G745" i="14"/>
  <c r="Q44" i="26" l="1"/>
  <c r="G102" i="14"/>
  <c r="G752" i="14"/>
  <c r="G753" i="14" s="1"/>
  <c r="E44" i="27"/>
  <c r="G811" i="14"/>
  <c r="Q44" i="27" l="1"/>
  <c r="H799" i="14"/>
  <c r="E799" i="14"/>
  <c r="F86" i="14" l="1"/>
  <c r="F87" i="29" s="1"/>
  <c r="F85" i="29"/>
  <c r="E43" i="24"/>
  <c r="F795" i="14"/>
  <c r="E43" i="9"/>
  <c r="F799" i="14"/>
  <c r="E96" i="14"/>
  <c r="E806" i="14" s="1"/>
  <c r="F96" i="14"/>
  <c r="F806" i="14" s="1"/>
  <c r="E100" i="14"/>
  <c r="E810" i="14" s="1"/>
  <c r="E741" i="14"/>
  <c r="F100" i="14"/>
  <c r="F810" i="14" s="1"/>
  <c r="F741" i="14"/>
  <c r="H100" i="14"/>
  <c r="H810" i="14" s="1"/>
  <c r="H741" i="14"/>
  <c r="E104" i="14"/>
  <c r="E814" i="14" s="1"/>
  <c r="G104" i="14"/>
  <c r="G814" i="14" s="1"/>
  <c r="F104" i="14"/>
  <c r="F814" i="14" s="1"/>
  <c r="F744" i="29" l="1"/>
  <c r="F745" i="29" s="1"/>
  <c r="F803" i="29"/>
  <c r="Q43" i="9"/>
  <c r="Q43" i="24"/>
  <c r="E748" i="14"/>
  <c r="E749" i="14" s="1"/>
  <c r="F98" i="14"/>
  <c r="F748" i="14"/>
  <c r="F749" i="14" s="1"/>
  <c r="F102" i="14"/>
  <c r="F752" i="14"/>
  <c r="F753" i="14" s="1"/>
  <c r="F106" i="14"/>
  <c r="F756" i="14"/>
  <c r="F757" i="14" s="1"/>
  <c r="E102" i="14"/>
  <c r="E752" i="14"/>
  <c r="E753" i="14" s="1"/>
  <c r="G106" i="14"/>
  <c r="G756" i="14"/>
  <c r="G757" i="14" s="1"/>
  <c r="E106" i="14"/>
  <c r="E756" i="14"/>
  <c r="E757" i="14" s="1"/>
  <c r="H102" i="14"/>
  <c r="H752" i="14"/>
  <c r="H753" i="14" s="1"/>
  <c r="F101" i="29"/>
  <c r="F105" i="29"/>
  <c r="F97" i="29"/>
  <c r="F804" i="29"/>
  <c r="E98" i="14"/>
  <c r="F737" i="14"/>
  <c r="E42" i="25"/>
  <c r="E43" i="25"/>
  <c r="E42" i="28"/>
  <c r="E43" i="28"/>
  <c r="E45" i="27"/>
  <c r="Q45" i="27" s="1"/>
  <c r="E44" i="28"/>
  <c r="Q44" i="28" s="1"/>
  <c r="E45" i="9"/>
  <c r="Q45" i="9" s="1"/>
  <c r="H795" i="14"/>
  <c r="E42" i="27"/>
  <c r="E43" i="27"/>
  <c r="H811" i="14"/>
  <c r="E815" i="14"/>
  <c r="H104" i="14"/>
  <c r="H814" i="14" s="1"/>
  <c r="E811" i="14"/>
  <c r="F811" i="14"/>
  <c r="F807" i="14"/>
  <c r="E807" i="14"/>
  <c r="H96" i="14"/>
  <c r="H806" i="14" s="1"/>
  <c r="F815" i="14"/>
  <c r="G815" i="14"/>
  <c r="Q43" i="28" l="1"/>
  <c r="F752" i="29"/>
  <c r="F753" i="29" s="1"/>
  <c r="F811" i="29"/>
  <c r="F812" i="29" s="1"/>
  <c r="F756" i="29"/>
  <c r="F757" i="29" s="1"/>
  <c r="F815" i="29"/>
  <c r="F816" i="29" s="1"/>
  <c r="Q42" i="28"/>
  <c r="Q42" i="27"/>
  <c r="Q43" i="25"/>
  <c r="Q43" i="27"/>
  <c r="F760" i="29"/>
  <c r="F761" i="29" s="1"/>
  <c r="F819" i="29"/>
  <c r="F820" i="29" s="1"/>
  <c r="Q42" i="25"/>
  <c r="H106" i="14"/>
  <c r="H756" i="14"/>
  <c r="H757" i="14" s="1"/>
  <c r="H98" i="14"/>
  <c r="H748" i="14"/>
  <c r="H749" i="14" s="1"/>
  <c r="F99" i="29"/>
  <c r="F107" i="29"/>
  <c r="F103" i="29"/>
  <c r="H737" i="14"/>
  <c r="H807" i="14"/>
  <c r="E45" i="25"/>
  <c r="E45" i="28"/>
  <c r="H815" i="14"/>
  <c r="Q45" i="28" l="1"/>
  <c r="Q45" i="25"/>
  <c r="G11" i="9" l="1"/>
  <c r="Q11" i="9" s="1"/>
  <c r="W131" i="7"/>
  <c r="G11" i="25" s="1"/>
  <c r="Q11" i="25" s="1"/>
  <c r="AA131" i="7"/>
  <c r="G11" i="28" s="1"/>
  <c r="Q11" i="28" s="1"/>
</calcChain>
</file>

<file path=xl/sharedStrings.xml><?xml version="1.0" encoding="utf-8"?>
<sst xmlns="http://schemas.openxmlformats.org/spreadsheetml/2006/main" count="6610" uniqueCount="1157">
  <si>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</si>
  <si>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</si>
  <si>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</si>
  <si>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</si>
  <si>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</si>
  <si>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</si>
  <si>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</si>
  <si>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</si>
  <si>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</si>
  <si>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</si>
  <si>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</si>
  <si>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</si>
  <si>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</si>
  <si>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</si>
  <si>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</si>
  <si>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</si>
  <si>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</si>
  <si>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</si>
  <si>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</si>
  <si>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</si>
  <si>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</si>
  <si>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</si>
  <si>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</si>
  <si>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</si>
  <si>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</si>
  <si>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</si>
  <si>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</si>
  <si>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</si>
  <si>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</si>
  <si>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</si>
  <si>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</si>
  <si>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</si>
  <si>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</si>
  <si>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</si>
  <si>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</si>
  <si>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</si>
  <si>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</si>
  <si>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</si>
  <si>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</si>
  <si>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</si>
  <si>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</si>
  <si>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</si>
  <si>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</si>
  <si>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</si>
  <si>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</si>
  <si>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</si>
  <si>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</si>
  <si>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</si>
  <si>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</si>
  <si>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</si>
  <si>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</si>
  <si>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</si>
  <si>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</si>
  <si>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</si>
  <si>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</si>
  <si>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</si>
  <si>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</si>
  <si>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</si>
  <si>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</si>
  <si>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</si>
  <si>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</si>
  <si>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</si>
  <si>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</si>
  <si>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</si>
  <si>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</si>
  <si>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</si>
  <si>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</si>
  <si>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</si>
  <si>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</si>
  <si>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</si>
  <si>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</si>
  <si>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</si>
  <si>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</si>
  <si>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</si>
  <si>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</si>
  <si>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</si>
  <si>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</si>
  <si>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лук репчатый</t>
  </si>
  <si>
    <t>сахар песок</t>
  </si>
  <si>
    <t>м/растительное</t>
  </si>
  <si>
    <t>творог</t>
  </si>
  <si>
    <t xml:space="preserve">чай </t>
  </si>
  <si>
    <t>сметана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</si>
  <si>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</si>
  <si>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</si>
  <si>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</si>
  <si>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</si>
  <si>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</si>
  <si>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</si>
  <si>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</si>
  <si>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</si>
  <si>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</si>
  <si>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</si>
  <si>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</si>
  <si>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</si>
  <si>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</si>
  <si>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</si>
  <si>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</si>
  <si>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</si>
  <si>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</si>
  <si>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</si>
  <si>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</si>
  <si>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</si>
  <si>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</si>
  <si>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</si>
  <si>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</si>
  <si>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</si>
  <si>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</si>
  <si>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</si>
  <si>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</si>
  <si>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</si>
  <si>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</si>
  <si>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</si>
  <si>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</si>
  <si>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</si>
  <si>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</si>
  <si>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</si>
  <si>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</si>
  <si>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</si>
  <si>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</si>
  <si>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</si>
  <si>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2 - я   неделя</t>
  </si>
  <si>
    <t>1 - я   неделя</t>
  </si>
  <si>
    <t>яйца шт./ гр.</t>
  </si>
  <si>
    <t>крахмал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</si>
  <si>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</si>
  <si>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</si>
  <si>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</si>
  <si>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</si>
  <si>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</si>
  <si>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</si>
  <si>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</si>
  <si>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</si>
  <si>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</si>
  <si>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 xml:space="preserve">лук репчат.        </t>
  </si>
  <si>
    <t>яйцо шт. / гр.</t>
  </si>
  <si>
    <t>А.Л.Жваков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</si>
  <si>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</si>
  <si>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</si>
  <si>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</si>
  <si>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</si>
  <si>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</si>
  <si>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</si>
  <si>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</si>
  <si>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</si>
  <si>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</si>
  <si>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</si>
  <si>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</si>
  <si>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</si>
  <si>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</si>
  <si>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</si>
  <si>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</si>
  <si>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</si>
  <si>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</si>
  <si>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</si>
  <si>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</si>
  <si>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</si>
  <si>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</si>
  <si>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</si>
  <si>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</si>
  <si>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</si>
  <si>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</si>
  <si>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</si>
  <si>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</si>
  <si>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</si>
  <si>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</si>
  <si>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</si>
  <si>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</si>
  <si>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</si>
  <si>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</si>
  <si>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</si>
  <si>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</si>
  <si>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</si>
  <si>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</si>
  <si>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</si>
  <si>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</si>
  <si>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</si>
  <si>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</si>
  <si>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</si>
  <si>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</si>
  <si>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</si>
  <si>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</si>
  <si>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</si>
  <si>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</si>
  <si>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</si>
  <si>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</si>
  <si>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</si>
  <si>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</si>
  <si>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</si>
  <si>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</si>
  <si>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</si>
  <si>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</si>
  <si>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</si>
  <si>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</si>
  <si>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Кофейный напиток с молоком</t>
  </si>
  <si>
    <t xml:space="preserve">                             ШКОЛЬНЫХ   З А В Т Р А К О В    -    О Б Е Д  О В    И    П О Л Д Н И К О В</t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</si>
  <si>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</si>
  <si>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итого за полдник</t>
  </si>
  <si>
    <t>ВСЕГО: за  завтрак  -   обед - полдник</t>
  </si>
  <si>
    <t>Бутерброд с сыром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</si>
  <si>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</si>
  <si>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</si>
  <si>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</si>
  <si>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</si>
  <si>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</si>
  <si>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</si>
  <si>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t xml:space="preserve">  3 - й   день</t>
  </si>
  <si>
    <t xml:space="preserve">  5 - й   день</t>
  </si>
  <si>
    <t>6- й  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</si>
  <si>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</si>
  <si>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</si>
  <si>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 xml:space="preserve">           П О Л Д Н И К О В           10 %    </t>
  </si>
  <si>
    <t>кукуруза конс</t>
  </si>
  <si>
    <t>м/сливочн</t>
  </si>
  <si>
    <t>П О Л Д Н И К И</t>
  </si>
  <si>
    <t xml:space="preserve"> О Б Е Д Ы  И  П О Л Д Н И К И</t>
  </si>
  <si>
    <t>ЗАВТРАКИ  -  ОБЕДЫ  И  ПОЛДНИКИ</t>
  </si>
  <si>
    <t xml:space="preserve">З А В Т Р А К И   </t>
  </si>
  <si>
    <t>О Б Е Д Ы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</si>
  <si>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</si>
  <si>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</si>
  <si>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</si>
  <si>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</si>
  <si>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</si>
  <si>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</si>
  <si>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</si>
  <si>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</si>
  <si>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</si>
  <si>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</si>
  <si>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</si>
  <si>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</si>
  <si>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</si>
  <si>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</si>
  <si>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</si>
  <si>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</si>
  <si>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</si>
  <si>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</si>
  <si>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</si>
  <si>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</si>
  <si>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</si>
  <si>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</si>
  <si>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</si>
  <si>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</si>
  <si>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</si>
  <si>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</si>
  <si>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</si>
  <si>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</si>
  <si>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</si>
  <si>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</si>
  <si>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</si>
  <si>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</si>
  <si>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</si>
  <si>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 xml:space="preserve"> 1   -   2-я   неделя</t>
  </si>
  <si>
    <t>ТК</t>
  </si>
  <si>
    <t>яйца шт/гр.</t>
  </si>
  <si>
    <t xml:space="preserve">№ 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</si>
  <si>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</si>
  <si>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</si>
  <si>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</si>
  <si>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</si>
  <si>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</si>
  <si>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</si>
  <si>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54-1з/22</t>
  </si>
  <si>
    <t>54-1хн/22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</si>
  <si>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</si>
  <si>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</si>
  <si>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</si>
  <si>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</si>
  <si>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</si>
  <si>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</si>
  <si>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</si>
  <si>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</si>
  <si>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</si>
  <si>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</si>
  <si>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</si>
  <si>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</si>
  <si>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</si>
  <si>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</si>
  <si>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</si>
  <si>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</si>
  <si>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</si>
  <si>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</si>
  <si>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</si>
  <si>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</si>
  <si>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</si>
  <si>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</si>
  <si>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</si>
  <si>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</si>
  <si>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</si>
  <si>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</si>
  <si>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</si>
  <si>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</si>
  <si>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</si>
  <si>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</si>
  <si>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</si>
  <si>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</si>
  <si>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</si>
  <si>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ИТОГО  сухофрукт</t>
  </si>
  <si>
    <t>помидор солён.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</si>
  <si>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</si>
  <si>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</si>
  <si>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</si>
  <si>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</si>
  <si>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</si>
  <si>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</si>
  <si>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</si>
  <si>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</si>
  <si>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</si>
  <si>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</si>
  <si>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</si>
  <si>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</si>
  <si>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</si>
  <si>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</si>
  <si>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</si>
  <si>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</si>
  <si>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</si>
  <si>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</si>
  <si>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</si>
  <si>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</si>
  <si>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</si>
  <si>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</si>
  <si>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</si>
  <si>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</si>
  <si>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</si>
  <si>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</si>
  <si>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</si>
  <si>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соки, напитки фруктовые.</t>
  </si>
  <si>
    <t>мука пш. в/с</t>
  </si>
  <si>
    <t>икра кабачк конс</t>
  </si>
  <si>
    <t>шиповник</t>
  </si>
  <si>
    <t>54-23гн/22</t>
  </si>
  <si>
    <t>джем абрикосовый</t>
  </si>
  <si>
    <t>джем абрикос</t>
  </si>
  <si>
    <t>501 /21</t>
  </si>
  <si>
    <t xml:space="preserve"> З А В Т Р А К О В   -   О Б Е Д О В  -  П О Л Д Н И К О В</t>
  </si>
  <si>
    <t>вода питьевая</t>
  </si>
  <si>
    <t>соль йодированная</t>
  </si>
  <si>
    <t>КОРЕНЬ ПЕТРУШКА</t>
  </si>
  <si>
    <t>ЧЕСНОК СВ.</t>
  </si>
  <si>
    <t>465 / 21</t>
  </si>
  <si>
    <t>сахар-песок</t>
  </si>
  <si>
    <t>Борщ из свежей капусты</t>
  </si>
  <si>
    <t>53 / 21</t>
  </si>
  <si>
    <t>303/17</t>
  </si>
  <si>
    <t xml:space="preserve"> 2 - й день</t>
  </si>
  <si>
    <t>4- й   день</t>
  </si>
  <si>
    <t xml:space="preserve">338 / 17 </t>
  </si>
  <si>
    <t>ванилин</t>
  </si>
  <si>
    <t>291/17</t>
  </si>
  <si>
    <t>Плов из птицы</t>
  </si>
  <si>
    <t>Крупа рисовая</t>
  </si>
  <si>
    <t>8- й   день</t>
  </si>
  <si>
    <t>Энерг-ая</t>
  </si>
  <si>
    <t>470 / 21</t>
  </si>
  <si>
    <t>сухарь панир</t>
  </si>
  <si>
    <t xml:space="preserve"> молоко</t>
  </si>
  <si>
    <t>томат-пюре</t>
  </si>
  <si>
    <t>149 / 17</t>
  </si>
  <si>
    <t>152/17</t>
  </si>
  <si>
    <t>яблоки св.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</si>
  <si>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</si>
  <si>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</si>
  <si>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</si>
  <si>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</si>
  <si>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</si>
  <si>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</si>
  <si>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</si>
  <si>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</si>
  <si>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</si>
  <si>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</si>
  <si>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</si>
  <si>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</si>
  <si>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</si>
  <si>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</si>
  <si>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</si>
  <si>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</si>
  <si>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</si>
  <si>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</si>
  <si>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</si>
  <si>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</si>
  <si>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</si>
  <si>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</si>
  <si>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>276/17</t>
  </si>
  <si>
    <t>возрастная категория 12  лет и старше</t>
  </si>
  <si>
    <t>ЗАВТРАКИ  -  ОБЕДЫ -  ПОЛДНИКИ</t>
  </si>
  <si>
    <t>ОВОЩИ солёные</t>
  </si>
  <si>
    <t xml:space="preserve">ОВОЩИ солёные </t>
  </si>
  <si>
    <t>масса готовой заварки 50 гр.</t>
  </si>
  <si>
    <t xml:space="preserve">Пюре картофельное </t>
  </si>
  <si>
    <t>Рагу из овощей</t>
  </si>
  <si>
    <r>
      <t xml:space="preserve">овощи </t>
    </r>
    <r>
      <rPr>
        <i/>
        <sz val="7"/>
        <rFont val="Arial Cyr"/>
        <charset val="204"/>
      </rPr>
      <t>(свежие, мороженные, консервированные)</t>
    </r>
  </si>
  <si>
    <t xml:space="preserve">включая 10% (соленые, квашеные) </t>
  </si>
  <si>
    <t xml:space="preserve">всего общая сумма овощей </t>
  </si>
  <si>
    <t>гречка</t>
  </si>
  <si>
    <t>Плоды свежие (яблоко) **</t>
  </si>
  <si>
    <t>чеснок св.</t>
  </si>
  <si>
    <t>сухарь панированный</t>
  </si>
  <si>
    <t>692/22</t>
  </si>
  <si>
    <t xml:space="preserve">Сок </t>
  </si>
  <si>
    <t>зелень свежая</t>
  </si>
  <si>
    <t>куркума</t>
  </si>
  <si>
    <t>Свекольник со сметаной</t>
  </si>
  <si>
    <t>сухофр/изюм</t>
  </si>
  <si>
    <t>огурец св.</t>
  </si>
  <si>
    <t>Капуста белокач</t>
  </si>
  <si>
    <t>460 / 21</t>
  </si>
  <si>
    <t>Овощи консервированные</t>
  </si>
  <si>
    <t xml:space="preserve"> 2 - я неделя</t>
  </si>
  <si>
    <t>1 - я неделя</t>
  </si>
  <si>
    <t xml:space="preserve"> 1 - я неделя</t>
  </si>
  <si>
    <t xml:space="preserve"> 1 - й день</t>
  </si>
  <si>
    <t>птица филе заморозка</t>
  </si>
  <si>
    <t>53-19з/22</t>
  </si>
  <si>
    <t>Масло сливочное (порциями)</t>
  </si>
  <si>
    <t>морковь св.</t>
  </si>
  <si>
    <t>перец св.</t>
  </si>
  <si>
    <t>сухари панирован</t>
  </si>
  <si>
    <t xml:space="preserve">Кондитерское изделие </t>
  </si>
  <si>
    <t>нарезка</t>
  </si>
  <si>
    <t>перец сладкий</t>
  </si>
  <si>
    <t>2 - й день</t>
  </si>
  <si>
    <t>546/22</t>
  </si>
  <si>
    <t xml:space="preserve">Тефтели из говядины </t>
  </si>
  <si>
    <t>говядина б/к замор</t>
  </si>
  <si>
    <t xml:space="preserve"> с соусом</t>
  </si>
  <si>
    <t>645/22</t>
  </si>
  <si>
    <t xml:space="preserve">морковь       </t>
  </si>
  <si>
    <t>масса полуфабриката 60 гр.</t>
  </si>
  <si>
    <t>Кофейный напиток</t>
  </si>
  <si>
    <t xml:space="preserve"> с молоком</t>
  </si>
  <si>
    <t>масса готовых тефтелий 50 гр.</t>
  </si>
  <si>
    <t>687 /22</t>
  </si>
  <si>
    <t xml:space="preserve">вода </t>
  </si>
  <si>
    <t>курага</t>
  </si>
  <si>
    <t>сухофр/курага</t>
  </si>
  <si>
    <t>68 /22</t>
  </si>
  <si>
    <t>Морковь по-корейски</t>
  </si>
  <si>
    <t>255/17</t>
  </si>
  <si>
    <t xml:space="preserve">морковь  св.     </t>
  </si>
  <si>
    <t>чеснок свежий.</t>
  </si>
  <si>
    <t>Икра свекольная</t>
  </si>
  <si>
    <t>свёкла</t>
  </si>
  <si>
    <t>СОУС: вода</t>
  </si>
  <si>
    <t>307/21</t>
  </si>
  <si>
    <t>м/сливоч</t>
  </si>
  <si>
    <t>334/22</t>
  </si>
  <si>
    <t xml:space="preserve">лук репчат.       </t>
  </si>
  <si>
    <t>капуста св.</t>
  </si>
  <si>
    <t>м/растительное для пассер.</t>
  </si>
  <si>
    <t>м/растительное для/против</t>
  </si>
  <si>
    <t>горошек конс</t>
  </si>
  <si>
    <t>лим./кислота</t>
  </si>
  <si>
    <t>специи зелень сушёная</t>
  </si>
  <si>
    <t>268 / 21</t>
  </si>
  <si>
    <t>157 / 21</t>
  </si>
  <si>
    <t>Сахар-песок</t>
  </si>
  <si>
    <t>горошек зелёный</t>
  </si>
  <si>
    <t>7- й   день</t>
  </si>
  <si>
    <t>Пюре картофельное</t>
  </si>
  <si>
    <t>312 /17</t>
  </si>
  <si>
    <t>лек репчатый</t>
  </si>
  <si>
    <t>сок абрикосовый</t>
  </si>
  <si>
    <t>Каша рисовая</t>
  </si>
  <si>
    <t>молочная жидкая</t>
  </si>
  <si>
    <t>Сыр твёрдых сортов в нарезке</t>
  </si>
  <si>
    <t xml:space="preserve">Каша рисовая молочная </t>
  </si>
  <si>
    <t>жидкая</t>
  </si>
  <si>
    <t>костромской</t>
  </si>
  <si>
    <t>Чай с сахаром</t>
  </si>
  <si>
    <t>Компот из смеси</t>
  </si>
  <si>
    <t>сухофруктов</t>
  </si>
  <si>
    <t xml:space="preserve"> вода питьевая</t>
  </si>
  <si>
    <t>смесь сух-в</t>
  </si>
  <si>
    <t>Соль йодированная</t>
  </si>
  <si>
    <t>томатная-паста</t>
  </si>
  <si>
    <t>Каша вязкая гречневая</t>
  </si>
  <si>
    <t>Суп картофельный с крупой</t>
  </si>
  <si>
    <t>114/21</t>
  </si>
  <si>
    <t>500 / 22</t>
  </si>
  <si>
    <t>Капуста белок.</t>
  </si>
  <si>
    <t>лимон/кислота</t>
  </si>
  <si>
    <t>перец  сладк. св.</t>
  </si>
  <si>
    <t xml:space="preserve">Говядина тушёная </t>
  </si>
  <si>
    <t>с капустой</t>
  </si>
  <si>
    <t>Рыба запечённая</t>
  </si>
  <si>
    <t>113 /21</t>
  </si>
  <si>
    <t xml:space="preserve">картофель  </t>
  </si>
  <si>
    <t>444/22</t>
  </si>
  <si>
    <t>312/17</t>
  </si>
  <si>
    <t xml:space="preserve">  Пюре картофельное  </t>
  </si>
  <si>
    <t>корень петрушки</t>
  </si>
  <si>
    <t>смесь сухофруктов</t>
  </si>
  <si>
    <t>Рассольник ленинградский</t>
  </si>
  <si>
    <t>100 / 21</t>
  </si>
  <si>
    <t>огурцы солёные</t>
  </si>
  <si>
    <t>крупа перловая</t>
  </si>
  <si>
    <t>Котлеты школьные</t>
  </si>
  <si>
    <t>93 / 21</t>
  </si>
  <si>
    <t>со сметаной</t>
  </si>
  <si>
    <t>капуста бел/кач.</t>
  </si>
  <si>
    <t>филе птицы</t>
  </si>
  <si>
    <t xml:space="preserve">морковь   </t>
  </si>
  <si>
    <t>корень петрушка</t>
  </si>
  <si>
    <t>с бобовыми</t>
  </si>
  <si>
    <t xml:space="preserve"> Суп картофельный</t>
  </si>
  <si>
    <t xml:space="preserve"> с бобовыми</t>
  </si>
  <si>
    <t>Суп картофельный</t>
  </si>
  <si>
    <t>сок фруктовый</t>
  </si>
  <si>
    <t>149 /21</t>
  </si>
  <si>
    <t>Наггетсы</t>
  </si>
  <si>
    <t>595/22</t>
  </si>
  <si>
    <t>яйцо  шт/гр.</t>
  </si>
  <si>
    <t>Сухари панированные</t>
  </si>
  <si>
    <t xml:space="preserve">       Наггетсы</t>
  </si>
  <si>
    <t>381/22</t>
  </si>
  <si>
    <t>Ризотто</t>
  </si>
  <si>
    <t>перец сладкий св.</t>
  </si>
  <si>
    <t>с молоком</t>
  </si>
  <si>
    <t>Морковь с яблоком</t>
  </si>
  <si>
    <t>22 / 21</t>
  </si>
  <si>
    <t>яблоко св.</t>
  </si>
  <si>
    <t>сухарь пан.</t>
  </si>
  <si>
    <t>Сок персиковый)</t>
  </si>
  <si>
    <t>тома-пюре</t>
  </si>
  <si>
    <t>98 /21</t>
  </si>
  <si>
    <t>м/ растительное</t>
  </si>
  <si>
    <t>горошек зел</t>
  </si>
  <si>
    <t>116 /21</t>
  </si>
  <si>
    <t>филе птиц</t>
  </si>
  <si>
    <t>крупа гречка</t>
  </si>
  <si>
    <t>капуста белокач.</t>
  </si>
  <si>
    <t>рис</t>
  </si>
  <si>
    <t xml:space="preserve">Кондитерские изделия </t>
  </si>
  <si>
    <t>чай с молоком</t>
  </si>
  <si>
    <t>Чай с молоком</t>
  </si>
  <si>
    <t>Омлет натуральный и /овощи</t>
  </si>
  <si>
    <t xml:space="preserve"> консервирован. отварные</t>
  </si>
  <si>
    <t xml:space="preserve">Масло сливочное </t>
  </si>
  <si>
    <t xml:space="preserve">Рулет с макаронами и / </t>
  </si>
  <si>
    <t>лавр. /лист</t>
  </si>
  <si>
    <t>сухари панир.</t>
  </si>
  <si>
    <t>соус сметанный с томатом</t>
  </si>
  <si>
    <t>331/17</t>
  </si>
  <si>
    <t>м/растительное для смаз. Противня</t>
  </si>
  <si>
    <t>яйца  шт./ гр.</t>
  </si>
  <si>
    <t>Сухарь панированный</t>
  </si>
  <si>
    <t>525 /22</t>
  </si>
  <si>
    <t>Кисломолочный напиток</t>
  </si>
  <si>
    <t>кефир</t>
  </si>
  <si>
    <t xml:space="preserve">Котлеты картофельные </t>
  </si>
  <si>
    <t xml:space="preserve">сухарь панирован. </t>
  </si>
  <si>
    <t>857/22</t>
  </si>
  <si>
    <t>птицы с соусом молочным</t>
  </si>
  <si>
    <t>614/22</t>
  </si>
  <si>
    <t>Хлеб пш.</t>
  </si>
  <si>
    <t>Вода</t>
  </si>
  <si>
    <t>Соль</t>
  </si>
  <si>
    <t>М/ сливочное</t>
  </si>
  <si>
    <t>Мука пш.</t>
  </si>
  <si>
    <t>яйца шт/гр</t>
  </si>
  <si>
    <t>Котлеты морковные</t>
  </si>
  <si>
    <t>Кефир</t>
  </si>
  <si>
    <t>150/17</t>
  </si>
  <si>
    <t>лук репч.</t>
  </si>
  <si>
    <t xml:space="preserve">морковь </t>
  </si>
  <si>
    <t xml:space="preserve">соль </t>
  </si>
  <si>
    <t>сухари пан</t>
  </si>
  <si>
    <t>Биточек рисовый с морковью</t>
  </si>
  <si>
    <t>крупа рис</t>
  </si>
  <si>
    <t>193 / 17</t>
  </si>
  <si>
    <t>сыр костромской</t>
  </si>
  <si>
    <t>301 / 21</t>
  </si>
  <si>
    <t>Рыба, запечённая с яйцом</t>
  </si>
  <si>
    <t xml:space="preserve">            Рыба запечённая с яйцом</t>
  </si>
  <si>
    <t xml:space="preserve">Зразы картофельные </t>
  </si>
  <si>
    <t xml:space="preserve">                Зразы картофельные </t>
  </si>
  <si>
    <t xml:space="preserve">котлеты морковные с творогом </t>
  </si>
  <si>
    <t xml:space="preserve">с творогом </t>
  </si>
  <si>
    <t>какао</t>
  </si>
  <si>
    <t>Яблоки</t>
  </si>
  <si>
    <t xml:space="preserve">Крахмал </t>
  </si>
  <si>
    <t xml:space="preserve">Яблоки </t>
  </si>
  <si>
    <t>Компот из яблок с лимоном</t>
  </si>
  <si>
    <t>827/22</t>
  </si>
  <si>
    <t>Лимоны</t>
  </si>
  <si>
    <t>0,138шт.</t>
  </si>
  <si>
    <t>Бутерброд с сыром   (сыр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</si>
  <si>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</si>
  <si>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Голубцы с соусом</t>
  </si>
  <si>
    <t xml:space="preserve">            Голубцы с соусом</t>
  </si>
  <si>
    <t>Биточек рисовый с моркрвью /  и соус шоколадный</t>
  </si>
  <si>
    <t>Говядина тушёная с капустой</t>
  </si>
  <si>
    <t>Каша рисовая молочная жидкая</t>
  </si>
  <si>
    <t>Суп картофельный с бобовыми</t>
  </si>
  <si>
    <t>Котлеты морковные с творогом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</si>
  <si>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</si>
  <si>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Котлеты рубленные из</t>
  </si>
  <si>
    <t>сыр твёрдый</t>
  </si>
  <si>
    <t>сок персиковый</t>
  </si>
  <si>
    <t>кондитерка печенье</t>
  </si>
  <si>
    <t>кондитерка мармелад</t>
  </si>
  <si>
    <t>печень*</t>
  </si>
  <si>
    <t>Суп куриный</t>
  </si>
  <si>
    <t>278/22</t>
  </si>
  <si>
    <t xml:space="preserve">птица филе бедро </t>
  </si>
  <si>
    <t>лапша</t>
  </si>
  <si>
    <t>бульон</t>
  </si>
  <si>
    <t>вода для бульона</t>
  </si>
  <si>
    <t>кукуруза</t>
  </si>
  <si>
    <t>157/21</t>
  </si>
  <si>
    <t>52 /22</t>
  </si>
  <si>
    <t>54-20з/22</t>
  </si>
  <si>
    <t>Горошек зелёный</t>
  </si>
  <si>
    <t>консервированный</t>
  </si>
  <si>
    <t xml:space="preserve"> ПЕРИОД:     З И М А  -  В Е С Н А </t>
  </si>
  <si>
    <t>2025 -___г.г.</t>
  </si>
  <si>
    <t>2025 г.</t>
  </si>
  <si>
    <t>2025.</t>
  </si>
  <si>
    <t xml:space="preserve"> ПЕРИОД:     З И М А   -  В Е С Н А </t>
  </si>
  <si>
    <t>Сезон :   ЗИМА - ВЕСНА  2025 -____г.г.</t>
  </si>
  <si>
    <t xml:space="preserve">      Сезон:    ЗИМА  -  ВЕСНА  2025 -____г.г.</t>
  </si>
  <si>
    <t>ВСЕГО овощей</t>
  </si>
  <si>
    <t>ЗИМА - ВЕСНА    2025 г.</t>
  </si>
  <si>
    <r>
      <t xml:space="preserve">порциями </t>
    </r>
    <r>
      <rPr>
        <b/>
        <sz val="9"/>
        <color rgb="FF000000"/>
        <rFont val="Calibri"/>
        <family val="2"/>
        <charset val="204"/>
      </rPr>
      <t>(капуста квашеная)</t>
    </r>
  </si>
  <si>
    <t>сухарь панирован</t>
  </si>
  <si>
    <t xml:space="preserve">     Суп куриный</t>
  </si>
  <si>
    <t>Сок фруктовый (персиковыйй)</t>
  </si>
  <si>
    <t xml:space="preserve">Борщ с капустой и </t>
  </si>
  <si>
    <t>95 / 21</t>
  </si>
  <si>
    <t>томат</t>
  </si>
  <si>
    <t>(промышленного производства)</t>
  </si>
  <si>
    <t>150/ 21</t>
  </si>
  <si>
    <t>Сок  фруктовый (яблочный)</t>
  </si>
  <si>
    <t xml:space="preserve">       Котлеты рубленные из птицы с соусом молочным</t>
  </si>
  <si>
    <t>256 / 21</t>
  </si>
  <si>
    <t>Макароны отварные и/овощи</t>
  </si>
  <si>
    <t>консервирован. отварные</t>
  </si>
  <si>
    <t>Макароны отварные</t>
  </si>
  <si>
    <t xml:space="preserve">Капуста  тушёная </t>
  </si>
  <si>
    <t>321 / 17</t>
  </si>
  <si>
    <t>555/22</t>
  </si>
  <si>
    <t>Чиполлети из говядины</t>
  </si>
  <si>
    <t>масса припущен. овощей 135 г.</t>
  </si>
  <si>
    <t>масса п/ф соуса 54 г.</t>
  </si>
  <si>
    <t>масса готового соуса 45 г.</t>
  </si>
  <si>
    <t>4 - й день</t>
  </si>
  <si>
    <t>сок персик</t>
  </si>
  <si>
    <t xml:space="preserve">      Борщ из свежей капусты со сметаной</t>
  </si>
  <si>
    <t>457 / 21</t>
  </si>
  <si>
    <t>Чай с  сахаром</t>
  </si>
  <si>
    <t>Каша вязкая (гречневая )</t>
  </si>
  <si>
    <t>469 / 21</t>
  </si>
  <si>
    <t>Молоко кипячёное</t>
  </si>
  <si>
    <t>182 / 17</t>
  </si>
  <si>
    <t>200 /10</t>
  </si>
  <si>
    <t>Бифштекс по-домашнему</t>
  </si>
  <si>
    <t>523/22</t>
  </si>
  <si>
    <t xml:space="preserve">     Бифштекс по-домашнему</t>
  </si>
  <si>
    <t xml:space="preserve">Омлет с сыром  </t>
  </si>
  <si>
    <t>огурец</t>
  </si>
  <si>
    <t>205/17</t>
  </si>
  <si>
    <t>Макароны с овощами</t>
  </si>
  <si>
    <t>сгущённое молоко</t>
  </si>
  <si>
    <t>54-31з/22</t>
  </si>
  <si>
    <t xml:space="preserve">Капуста с </t>
  </si>
  <si>
    <t>54-32з/22</t>
  </si>
  <si>
    <t>Кисель   витаминный</t>
  </si>
  <si>
    <t>Кисель витаминный</t>
  </si>
  <si>
    <t>шиповник сушёный</t>
  </si>
  <si>
    <t>Капуста с морковью в нарезке</t>
  </si>
  <si>
    <t>соус</t>
  </si>
  <si>
    <t>103/17</t>
  </si>
  <si>
    <t>крупа манная</t>
  </si>
  <si>
    <t xml:space="preserve">Мука пшеничная </t>
  </si>
  <si>
    <t>Молоко</t>
  </si>
  <si>
    <t xml:space="preserve">Соль </t>
  </si>
  <si>
    <t>Масло сливочное</t>
  </si>
  <si>
    <t>418/22</t>
  </si>
  <si>
    <t>Суп из овощей со сметаной</t>
  </si>
  <si>
    <t>картофелем со сметаной</t>
  </si>
  <si>
    <t>горох лущен</t>
  </si>
  <si>
    <t>3 / 17</t>
  </si>
  <si>
    <t>м/сливочное , хлеб пш.)</t>
  </si>
  <si>
    <t>Борщ из свежей капусты со сметаной</t>
  </si>
  <si>
    <t>Картофель по- деревенски с сыром</t>
  </si>
  <si>
    <t>Тефтели из говядины с соусом</t>
  </si>
  <si>
    <t xml:space="preserve"> картофелем со сметаной</t>
  </si>
  <si>
    <t>Борщ с капустой и</t>
  </si>
  <si>
    <t>хлеб пшеничный)</t>
  </si>
  <si>
    <t>Кондитерское изделие (печенье)</t>
  </si>
  <si>
    <t>Фрукты свежие (яблоко)</t>
  </si>
  <si>
    <t>Кондитерские изделия (печенье)</t>
  </si>
  <si>
    <t xml:space="preserve">Горошек зелёный </t>
  </si>
  <si>
    <t>Огурец в нарезке</t>
  </si>
  <si>
    <t>Фрукты свежие (яблоки)</t>
  </si>
  <si>
    <t xml:space="preserve">Плоды свежие (яблоко) </t>
  </si>
  <si>
    <t>порциями (капуста квашеная)</t>
  </si>
  <si>
    <t>Хлеб пш. (батон)</t>
  </si>
  <si>
    <t xml:space="preserve">Икра свекольная </t>
  </si>
  <si>
    <t xml:space="preserve">Морковь по-корейски </t>
  </si>
  <si>
    <t xml:space="preserve">Морковь с яблоком </t>
  </si>
  <si>
    <t>Икра кабачковая  (Пром.производства)</t>
  </si>
  <si>
    <t xml:space="preserve">Хлеб пш. (батон ) </t>
  </si>
  <si>
    <t xml:space="preserve">и соус шоколадный </t>
  </si>
  <si>
    <t>Плоды свежие (яблоко)</t>
  </si>
  <si>
    <t xml:space="preserve">Огурец с капустой </t>
  </si>
  <si>
    <t>морковь по - корейски</t>
  </si>
  <si>
    <t>капуста квашеная</t>
  </si>
  <si>
    <t>огурец в нарезке</t>
  </si>
  <si>
    <t>икра свекольная</t>
  </si>
  <si>
    <t>морковь с яблоком</t>
  </si>
  <si>
    <t>капуста с морковью в нарезке</t>
  </si>
  <si>
    <t xml:space="preserve">огурец с капустой </t>
  </si>
  <si>
    <t>свекла с яблоком</t>
  </si>
  <si>
    <t>икра кабачковая</t>
  </si>
  <si>
    <t>и  /  соус абрикосовый</t>
  </si>
  <si>
    <t>749/ 22</t>
  </si>
  <si>
    <t>741/ 22</t>
  </si>
  <si>
    <t>749 / 22</t>
  </si>
  <si>
    <t xml:space="preserve"> (печенье)</t>
  </si>
  <si>
    <t xml:space="preserve">Икра кабачковая </t>
  </si>
  <si>
    <t>Огурец с капустой</t>
  </si>
  <si>
    <t>Огурец  в нарезке</t>
  </si>
  <si>
    <t>Печень * по-строгановски</t>
  </si>
  <si>
    <t xml:space="preserve">(печенье) </t>
  </si>
  <si>
    <t>Отвар шиповника</t>
  </si>
  <si>
    <t>морковью в нарезке</t>
  </si>
  <si>
    <t>СОУС: лук репчат.</t>
  </si>
  <si>
    <t xml:space="preserve">     Говядина тушёная с капустой</t>
  </si>
  <si>
    <t xml:space="preserve">СУХОФРУКТЫ </t>
  </si>
  <si>
    <t xml:space="preserve">ЗИМА - ВЕСНА  2025 г.  </t>
  </si>
  <si>
    <t xml:space="preserve"> СанПиН 2.3./2.4.  3590 - 20</t>
  </si>
  <si>
    <t>Макароны отварные и /овощи</t>
  </si>
  <si>
    <t>консервирован. Отварные (сложный гарнир)</t>
  </si>
  <si>
    <t xml:space="preserve">Кофейный напиток с </t>
  </si>
  <si>
    <t xml:space="preserve"> Сборник технических нормативов. ФГАУ НЦЗД Минздрава </t>
  </si>
  <si>
    <t xml:space="preserve">РОССИИ, ФГБУН ФИЦ Питания, биотехнологии и безопасности пищи, Отраслевой союз развития </t>
  </si>
  <si>
    <t xml:space="preserve">социального питания, НП СРО «АПСПОЗ» —  М.: Издатель Научный центр здоровья детей, </t>
  </si>
  <si>
    <t>2022. - 698 с. Под редакцией:   профессора   Академика  РАН      Г.Г. Онищенко     В.А.Тутельяна</t>
  </si>
  <si>
    <t>396/17</t>
  </si>
  <si>
    <t>Жаркое по-домашнему</t>
  </si>
  <si>
    <t>Свинина б/к замор</t>
  </si>
  <si>
    <t>масса жаренного мяса 40 гр.</t>
  </si>
  <si>
    <t>259 /17</t>
  </si>
  <si>
    <t>424/22</t>
  </si>
  <si>
    <t xml:space="preserve">Запеканка из творога с </t>
  </si>
  <si>
    <r>
      <t>Запеканка из творога с какао и /</t>
    </r>
    <r>
      <rPr>
        <b/>
        <sz val="8"/>
        <rFont val="Arial Cyr"/>
        <charset val="204"/>
      </rPr>
      <t>**соус абрикосовый</t>
    </r>
  </si>
  <si>
    <t>Какао порошок</t>
  </si>
  <si>
    <t>Запеканка из творога с</t>
  </si>
  <si>
    <t>Сухари панировочные</t>
  </si>
  <si>
    <t>Сметана</t>
  </si>
  <si>
    <t>Суфле из печени</t>
  </si>
  <si>
    <t>488/22</t>
  </si>
  <si>
    <t>0,225 шт.</t>
  </si>
  <si>
    <t xml:space="preserve">ванилин </t>
  </si>
  <si>
    <t xml:space="preserve">Молоко кипячёное </t>
  </si>
  <si>
    <r>
      <t>Запеканка из творога с какао и /</t>
    </r>
    <r>
      <rPr>
        <b/>
        <sz val="8"/>
        <rFont val="Arial Cyr"/>
        <charset val="204"/>
      </rPr>
      <t>соус абрикосовый</t>
    </r>
  </si>
  <si>
    <t>гарбуша филе</t>
  </si>
  <si>
    <t xml:space="preserve">(вафли) </t>
  </si>
  <si>
    <t>вафли</t>
  </si>
  <si>
    <t>Чиполлетти из говядины</t>
  </si>
  <si>
    <t>птица филе</t>
  </si>
  <si>
    <t>яблоко</t>
  </si>
  <si>
    <t>дрожжи сухие</t>
  </si>
  <si>
    <t>блины со сметаной</t>
  </si>
  <si>
    <t>Сок  фруктовый</t>
  </si>
  <si>
    <t>Картофель по- деревенски</t>
  </si>
  <si>
    <t xml:space="preserve">                         Ризотто</t>
  </si>
  <si>
    <t xml:space="preserve">Капуста  тушёная  </t>
  </si>
  <si>
    <t xml:space="preserve">                       Капуста  тушёная  </t>
  </si>
  <si>
    <t xml:space="preserve">Рыба тушённаяя в томате </t>
  </si>
  <si>
    <t xml:space="preserve">горбуша </t>
  </si>
  <si>
    <t>сок малиновый</t>
  </si>
  <si>
    <t>сухофр/малиновый</t>
  </si>
  <si>
    <t>с сыром</t>
  </si>
  <si>
    <t>сыр тв. Сортов</t>
  </si>
  <si>
    <t>499 /22</t>
  </si>
  <si>
    <t>Говядина тушная</t>
  </si>
  <si>
    <t>Говядина б/к замор</t>
  </si>
  <si>
    <t>ски  с сыром</t>
  </si>
  <si>
    <t>Картофель по-деревен-</t>
  </si>
  <si>
    <t>0,1125 шт.</t>
  </si>
  <si>
    <t>СОУС;</t>
  </si>
  <si>
    <t>кондитерка вафли</t>
  </si>
  <si>
    <t>Солянка домашняя</t>
  </si>
  <si>
    <t>221/22</t>
  </si>
  <si>
    <t>огурец конс</t>
  </si>
  <si>
    <t xml:space="preserve"> бульон</t>
  </si>
  <si>
    <t>Гарбуша б/г</t>
  </si>
  <si>
    <t>121 /21</t>
  </si>
  <si>
    <t>горбуша б/г</t>
  </si>
  <si>
    <t xml:space="preserve">бульон рыбный </t>
  </si>
  <si>
    <t xml:space="preserve">Дрожжи </t>
  </si>
  <si>
    <t xml:space="preserve">Омлет с сыром </t>
  </si>
  <si>
    <t>масса ошпарен. морков 48,5 г.</t>
  </si>
  <si>
    <t>484/21</t>
  </si>
  <si>
    <t>Кисель малиновый</t>
  </si>
  <si>
    <t>кисель концентрат малиновый</t>
  </si>
  <si>
    <t>с яблоком</t>
  </si>
  <si>
    <t>концентрат киселя</t>
  </si>
  <si>
    <t>малиновый</t>
  </si>
  <si>
    <t xml:space="preserve"> с яблоком</t>
  </si>
  <si>
    <t xml:space="preserve">Кисель малиновый </t>
  </si>
  <si>
    <t xml:space="preserve">Омлет с сыром   </t>
  </si>
  <si>
    <t>Блины со сметаной</t>
  </si>
  <si>
    <t>Кисель малиновый с яблоком</t>
  </si>
  <si>
    <t>Запеканка из творога с какао</t>
  </si>
  <si>
    <t>224/22</t>
  </si>
  <si>
    <t>466/22</t>
  </si>
  <si>
    <t>в нарезке</t>
  </si>
  <si>
    <t xml:space="preserve">Сыр твёрдых сортов </t>
  </si>
  <si>
    <t>консервированные отварные</t>
  </si>
  <si>
    <t>Сок  фруктовый (абрикосовый)</t>
  </si>
  <si>
    <t>Бутерброд с сыром (сыр твердых сортов</t>
  </si>
  <si>
    <t>Горбуша б/г</t>
  </si>
  <si>
    <t>яйцо шт./гр.</t>
  </si>
  <si>
    <t>221 / 22</t>
  </si>
  <si>
    <t>Кондитерское изделие (вафли)</t>
  </si>
  <si>
    <t>259 / 17</t>
  </si>
  <si>
    <t>Кондитерские изделия (вафли)</t>
  </si>
  <si>
    <t xml:space="preserve"> (вафли)</t>
  </si>
  <si>
    <t>Возрастная категория:   12  лет и старше</t>
  </si>
  <si>
    <t xml:space="preserve">                               Возрастная категория:    12  лет  и  старше</t>
  </si>
  <si>
    <t xml:space="preserve">   Возрастная категория:   с   12  лет  и старше                 Сезон:    ЗИМА  -  ВЕСНА  2025 -____г.г.</t>
  </si>
  <si>
    <t xml:space="preserve">      Возрастная категория:  12  лет и старше</t>
  </si>
  <si>
    <t>12 - 18 л</t>
  </si>
  <si>
    <t xml:space="preserve">  Возрастная категория: 12 лет и старше</t>
  </si>
  <si>
    <t>12- 18 л</t>
  </si>
  <si>
    <t>печень говяжья</t>
  </si>
  <si>
    <t xml:space="preserve">СОУС; </t>
  </si>
  <si>
    <t>масса п / ф  127,6  г.</t>
  </si>
  <si>
    <t>масса тушёной рыбы 85 г.</t>
  </si>
  <si>
    <t>масса тушёных овощей 35 г.</t>
  </si>
  <si>
    <t>299/21</t>
  </si>
  <si>
    <t>масса припущенного томата 4,174 г.</t>
  </si>
  <si>
    <t>масса припущенной моркови 17,1 г.</t>
  </si>
  <si>
    <t>масса п/ф рыбы с  овощами 140,8 г.</t>
  </si>
  <si>
    <t>масса полуфабриката 120 г.</t>
  </si>
  <si>
    <t>масса полуфабриката 112,6 гр.</t>
  </si>
  <si>
    <t>масса готового соуса 60 гр.</t>
  </si>
  <si>
    <t>масса р-ра лим/кислоты 5,4 гр.</t>
  </si>
  <si>
    <t>0,104 шт.</t>
  </si>
  <si>
    <t>масса п/ф  184 г.</t>
  </si>
  <si>
    <t>масса готовой каши  125 гр.</t>
  </si>
  <si>
    <t>0,125 шт.</t>
  </si>
  <si>
    <t>0,021шт.</t>
  </si>
  <si>
    <t>масса полуфабриката 156 г.</t>
  </si>
  <si>
    <t>масса п/ф теста  104 гр.</t>
  </si>
  <si>
    <t>масса готовых блинов  80 гр.</t>
  </si>
  <si>
    <t>масса припущен. морков 8,75 г.</t>
  </si>
  <si>
    <t>масса припущен. лука 5 г.</t>
  </si>
  <si>
    <t>масса припущен. томата 4,75 г.</t>
  </si>
  <si>
    <t>масса 2 % р-ра лим/косл.  3,75 г.</t>
  </si>
  <si>
    <t>масса припущен. петрушки. 2,25 г.</t>
  </si>
  <si>
    <t>масса пассер. лука 8 г.</t>
  </si>
  <si>
    <t>масса пассер. томата 15 г.</t>
  </si>
  <si>
    <t>масса р-ра лим/ кислоты 12 г.</t>
  </si>
  <si>
    <t>масса пассер морков 9 г.</t>
  </si>
  <si>
    <t>масса пассер лука 5 г.</t>
  </si>
  <si>
    <t>масса после тепл. обр. 2,43 г.</t>
  </si>
  <si>
    <t>масса припущен. морков 9 г.</t>
  </si>
  <si>
    <t>масса припущен. лука 7,5 гр.</t>
  </si>
  <si>
    <t>масса припущен. морков 11,25 г.</t>
  </si>
  <si>
    <t>масса после тепл. обр. 2,25 г.</t>
  </si>
  <si>
    <t xml:space="preserve">СОУС: вода </t>
  </si>
  <si>
    <t xml:space="preserve">     Борщ с капустой и картофелем со сметаной</t>
  </si>
  <si>
    <t>масса р-ра  лим. кислоты 3,75 г.</t>
  </si>
  <si>
    <t>масса пассер лука 5,5 г.</t>
  </si>
  <si>
    <t>масса пассер морков 8,75 г.</t>
  </si>
  <si>
    <t>масса 2% р-ра лим/кислоты 3,75г.</t>
  </si>
  <si>
    <t>масса пассер томат 2 г.</t>
  </si>
  <si>
    <t>масса припущ. огурцов 12,75 г.</t>
  </si>
  <si>
    <t>масса пассер лука 2,5 г.</t>
  </si>
  <si>
    <t>масса отварной печени 98 г.</t>
  </si>
  <si>
    <t>масса пассерован. Лука 5 г.</t>
  </si>
  <si>
    <t>масса готовой рыбы 35 г.</t>
  </si>
  <si>
    <t>масса полуфабриката 121,8 гр.</t>
  </si>
  <si>
    <t>масса полуфабриката 125 гр.</t>
  </si>
  <si>
    <t>масса тушёного картоф. 150 гр.</t>
  </si>
  <si>
    <t>масса жаренного мяса 50 гр.</t>
  </si>
  <si>
    <t>масса готового мяса 60 гр.</t>
  </si>
  <si>
    <t>масса готовой. Капуст. 66,64 гр.</t>
  </si>
  <si>
    <t>масса соуса с овощ. 140 гр.</t>
  </si>
  <si>
    <t>масса отварной говядины 15,9 г.</t>
  </si>
  <si>
    <t>масса отварной птицы 9,1 г.</t>
  </si>
  <si>
    <t>масса готового мяса 75 гр.</t>
  </si>
  <si>
    <t>масса готов. каши с овощ. 125 гр.</t>
  </si>
  <si>
    <t>масса отварной птицы 18 г.</t>
  </si>
  <si>
    <t>Каша вязкая (ячневая)</t>
  </si>
  <si>
    <t>ячка</t>
  </si>
  <si>
    <t>масса готовых. Макарон 157,142 г.</t>
  </si>
  <si>
    <t>масса готовых. Овощей 22,858 г.</t>
  </si>
  <si>
    <t>консервированная</t>
  </si>
  <si>
    <t>масса припущен. овощей 90 г.</t>
  </si>
  <si>
    <t>СОУС</t>
  </si>
  <si>
    <t>масса готового соуса 54 г.</t>
  </si>
  <si>
    <t>масса котлетной массы 99,6 г.</t>
  </si>
  <si>
    <t>Масса соуса 48 гр.</t>
  </si>
  <si>
    <t>Биточки из печени и /соус</t>
  </si>
  <si>
    <t>молочный</t>
  </si>
  <si>
    <t xml:space="preserve">   Биточки из печени и / соус молочный</t>
  </si>
  <si>
    <t>масса готовой каши 45,6 гр.</t>
  </si>
  <si>
    <t>л/лист</t>
  </si>
  <si>
    <t>концентрат киселя малиновый</t>
  </si>
  <si>
    <t>и соус шоколадный</t>
  </si>
  <si>
    <t>масса готовой каши 93,42 г.</t>
  </si>
  <si>
    <t>масса пассер. Морк. 15,58 г.</t>
  </si>
  <si>
    <t>0,05 шт.</t>
  </si>
  <si>
    <t>масса п/ф 114 гр.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</si>
  <si>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</si>
  <si>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молоко сгущ</t>
  </si>
  <si>
    <t>котлетная масса 64,18 г.</t>
  </si>
  <si>
    <r>
      <rPr>
        <b/>
        <sz val="8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 вода</t>
    </r>
  </si>
  <si>
    <r>
      <rPr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</si>
  <si>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масса готов. голубцов 91,2, гр.</t>
  </si>
  <si>
    <t>Масса готового соуса 28,8 г.</t>
  </si>
  <si>
    <t>масса припущен. Капусты 50,4 гр.</t>
  </si>
  <si>
    <t>масса отварного риса  10,68 гр.</t>
  </si>
  <si>
    <t>масса пассер лука 5,28 гр.</t>
  </si>
  <si>
    <t>масса п / ф 100,8 гр.</t>
  </si>
  <si>
    <t>масса омлетн. смеси 245,1 г.</t>
  </si>
  <si>
    <t>326/17</t>
  </si>
  <si>
    <t>80 /10</t>
  </si>
  <si>
    <t>СОУС:  вода</t>
  </si>
  <si>
    <t>5 / 20</t>
  </si>
  <si>
    <t xml:space="preserve">                            ДВЕНАДЦАТИДНЕВНОЕ МЕНЮ ПРИГОТОВЛЯЕМЫХ БЛЮД </t>
  </si>
  <si>
    <t xml:space="preserve">     12 - ТИДНЕВНОЕ  МЕНЮ  ПРИГОТОВЛЯЕМЫХ  БЛЮД ШКОЛЬНЫХ    З А В Т Р А К О В - О Б Е Д О В - П О Л Д Н И К О В</t>
  </si>
  <si>
    <t>Говядина тушеная с картофелем</t>
  </si>
  <si>
    <t>501/22</t>
  </si>
  <si>
    <t>Оладьи и / соус</t>
  </si>
  <si>
    <t>шоколадный</t>
  </si>
  <si>
    <t>692 / 22</t>
  </si>
  <si>
    <t>картофелем</t>
  </si>
  <si>
    <t>465/21</t>
  </si>
  <si>
    <t xml:space="preserve">Кофейный напиток </t>
  </si>
  <si>
    <t>Свекла с яблоком</t>
  </si>
  <si>
    <t>93/ 22</t>
  </si>
  <si>
    <t>Щи "Новгородские" (со сметаной)</t>
  </si>
  <si>
    <t>287 /22</t>
  </si>
  <si>
    <t>Котлеты нежные</t>
  </si>
  <si>
    <t>373/21</t>
  </si>
  <si>
    <t>Плов с изюмом и /овощи</t>
  </si>
  <si>
    <t>194/17</t>
  </si>
  <si>
    <t xml:space="preserve">Щи "Новгородские" </t>
  </si>
  <si>
    <t>( со сметаной)</t>
  </si>
  <si>
    <t xml:space="preserve">Чай с молоком </t>
  </si>
  <si>
    <t>Среднее за 6 дней   (фактически)</t>
  </si>
  <si>
    <t>12- й   день</t>
  </si>
  <si>
    <t>162/17</t>
  </si>
  <si>
    <t>Запеканка капустная</t>
  </si>
  <si>
    <t>Котлеты нежные с</t>
  </si>
  <si>
    <t>Котлеты нежные с соусом</t>
  </si>
  <si>
    <t>420/21</t>
  </si>
  <si>
    <t>Соусом  томатным с овощами</t>
  </si>
  <si>
    <t xml:space="preserve"> томатным с овощами</t>
  </si>
  <si>
    <t>784 /22</t>
  </si>
  <si>
    <t>Кисель   из кураги</t>
  </si>
  <si>
    <t>12 -й</t>
  </si>
  <si>
    <t>Кукуруза сахарная</t>
  </si>
  <si>
    <t>54-21з/ 22</t>
  </si>
  <si>
    <t>Суп  картофельный с макаронами</t>
  </si>
  <si>
    <t>242/22</t>
  </si>
  <si>
    <t>Зразы с  яйцом</t>
  </si>
  <si>
    <t>532/22</t>
  </si>
  <si>
    <t>Овощи запечённые</t>
  </si>
  <si>
    <t>315/22</t>
  </si>
  <si>
    <t>54-21з/22</t>
  </si>
  <si>
    <t>Суп  картофельный</t>
  </si>
  <si>
    <t xml:space="preserve">Оладьи  и / </t>
  </si>
  <si>
    <t xml:space="preserve"> с макаронами</t>
  </si>
  <si>
    <t xml:space="preserve">соус шоколадный </t>
  </si>
  <si>
    <t>692/ 22</t>
  </si>
  <si>
    <t>Шарлотка с яблоками</t>
  </si>
  <si>
    <t>527/21</t>
  </si>
  <si>
    <t xml:space="preserve"> и /соус абрикосовый</t>
  </si>
  <si>
    <t>687/22</t>
  </si>
  <si>
    <t>Среднее за 12 дней (фактически)</t>
  </si>
  <si>
    <t xml:space="preserve">меню завтраки   12-тидневка </t>
  </si>
  <si>
    <t>1- я неделя</t>
  </si>
  <si>
    <t>Д Е Н Ь 7  - й</t>
  </si>
  <si>
    <t>Д Е Н Ь 8  - й</t>
  </si>
  <si>
    <t>Д Е Н Ь  9 - й</t>
  </si>
  <si>
    <t>Д Е Н Ь  11  - й</t>
  </si>
  <si>
    <t>2- я неделя</t>
  </si>
  <si>
    <t>Д Е Н Ь  12  - й</t>
  </si>
  <si>
    <t>9 - й день</t>
  </si>
  <si>
    <t>10- й день</t>
  </si>
  <si>
    <t>11 - й   день</t>
  </si>
  <si>
    <t xml:space="preserve">               12 - ТИДНЕВНАЯ  М Е Н Ю  -  Р А С К Л А Д К А    ДЛЯ ПИТАНИЯ ДЕТЕЙ  ШКОЛЬНЫХ </t>
  </si>
  <si>
    <t xml:space="preserve">           СанПиН  2.3 /2.4. 3590 - 20</t>
  </si>
  <si>
    <t xml:space="preserve">12 - ТИДНЕВНОЕ   М Е Н Ю </t>
  </si>
  <si>
    <t xml:space="preserve">              Говядина тушёная с картофелем</t>
  </si>
  <si>
    <r>
      <t xml:space="preserve">Оладьи и </t>
    </r>
    <r>
      <rPr>
        <b/>
        <sz val="8"/>
        <rFont val="Arial Cyr"/>
        <charset val="204"/>
      </rPr>
      <t>соус  шоколад.</t>
    </r>
  </si>
  <si>
    <t xml:space="preserve">   ОБЕД - ПОЛДНИК</t>
  </si>
  <si>
    <t xml:space="preserve">Говядина тушеная с </t>
  </si>
  <si>
    <t>томат паста</t>
  </si>
  <si>
    <t>Картофель</t>
  </si>
  <si>
    <t xml:space="preserve">  вода</t>
  </si>
  <si>
    <t>масса отварн карт. 90,338 г.</t>
  </si>
  <si>
    <t>лук репч</t>
  </si>
  <si>
    <t>м/раститель</t>
  </si>
  <si>
    <t xml:space="preserve">специи зелень сушёная </t>
  </si>
  <si>
    <t>СОУС шоколадный</t>
  </si>
  <si>
    <t>СОУС: сахар</t>
  </si>
  <si>
    <t>молоко сгущ.</t>
  </si>
  <si>
    <t>ВСЕГО ОВОЩИ</t>
  </si>
  <si>
    <t>Щи "Новгородские"</t>
  </si>
  <si>
    <r>
      <t>Плов с изюмом и</t>
    </r>
    <r>
      <rPr>
        <b/>
        <sz val="8"/>
        <rFont val="Arial Cyr"/>
        <charset val="204"/>
      </rPr>
      <t xml:space="preserve"> /овощи</t>
    </r>
  </si>
  <si>
    <t>Сок абрикосовый)</t>
  </si>
  <si>
    <t>(со сметаной )</t>
  </si>
  <si>
    <t>бедро птицы</t>
  </si>
  <si>
    <t>капуста б/к св.</t>
  </si>
  <si>
    <t>изюм</t>
  </si>
  <si>
    <t>сухарь панир.</t>
  </si>
  <si>
    <t>яйца шт./гр</t>
  </si>
  <si>
    <t>0,1475 шт.</t>
  </si>
  <si>
    <t xml:space="preserve">м/растительное </t>
  </si>
  <si>
    <r>
      <t xml:space="preserve">яйца </t>
    </r>
    <r>
      <rPr>
        <b/>
        <sz val="9"/>
        <rFont val="Arial Cyr"/>
        <charset val="204"/>
      </rPr>
      <t>шт</t>
    </r>
    <r>
      <rPr>
        <sz val="9"/>
        <rFont val="Arial Cyr"/>
        <family val="2"/>
        <charset val="204"/>
      </rPr>
      <t xml:space="preserve">./ </t>
    </r>
    <r>
      <rPr>
        <sz val="9"/>
        <color rgb="FFC00000"/>
        <rFont val="Arial Cyr"/>
        <charset val="204"/>
      </rPr>
      <t>гр.</t>
    </r>
  </si>
  <si>
    <t xml:space="preserve">                   Свекла с яблоком</t>
  </si>
  <si>
    <t>Свекла св.</t>
  </si>
  <si>
    <t>Кислота лимонная</t>
  </si>
  <si>
    <t>молоко сгущённое</t>
  </si>
  <si>
    <t>Масло растительное</t>
  </si>
  <si>
    <t>специи (зелень сушёная)</t>
  </si>
  <si>
    <t>корица</t>
  </si>
  <si>
    <t>Котлеты нежные  с соусом томатным с овощами</t>
  </si>
  <si>
    <t>капуста б/коч.</t>
  </si>
  <si>
    <t>сухари</t>
  </si>
  <si>
    <t>крахмал кар</t>
  </si>
  <si>
    <t>Кисель из кураги</t>
  </si>
  <si>
    <t>Сок (яблочный)</t>
  </si>
  <si>
    <t>кабачек</t>
  </si>
  <si>
    <t>лимонная кислота</t>
  </si>
  <si>
    <t>Зразы с яйцом</t>
  </si>
  <si>
    <t>печень гов</t>
  </si>
  <si>
    <t>Зелень св.</t>
  </si>
  <si>
    <t>какао-порошок</t>
  </si>
  <si>
    <t xml:space="preserve">Кукуруза </t>
  </si>
  <si>
    <t>картофель св.</t>
  </si>
  <si>
    <t>морковь  св.</t>
  </si>
  <si>
    <t xml:space="preserve"> лук репчатый</t>
  </si>
  <si>
    <t>Шарлотка с яблоком  и  / соус абрикосовый</t>
  </si>
  <si>
    <t xml:space="preserve">корица </t>
  </si>
  <si>
    <t>Хлеб пш. Батон</t>
  </si>
  <si>
    <t>СУХОФРУКТЫ курога</t>
  </si>
  <si>
    <r>
      <rPr>
        <sz val="10"/>
        <color rgb="FF000000"/>
        <rFont val="Calibri"/>
        <family val="2"/>
        <charset val="204"/>
      </rPr>
      <t>соус:</t>
    </r>
    <r>
      <rPr>
        <sz val="8"/>
        <color rgb="FF000000"/>
        <rFont val="Calibri"/>
        <family val="2"/>
        <charset val="204"/>
      </rPr>
      <t xml:space="preserve"> сок</t>
    </r>
  </si>
  <si>
    <t>0,2 шт.</t>
  </si>
  <si>
    <t>9 -й</t>
  </si>
  <si>
    <t>11 -й</t>
  </si>
  <si>
    <t xml:space="preserve">                       К     ДВЕНАДЦАТИДНЕВНОМУ  МЕНЮ ПРИГОТОВЛЯЕМЫХ БЛЮД </t>
  </si>
  <si>
    <t xml:space="preserve">                  ПРИЛОЖЕНИЕ К  ДВЕНАДЦАТИДНЕВНОМУ  МЕНЮ ПРИГОТОВЛЯЕМЫХ БЛЮД </t>
  </si>
  <si>
    <t xml:space="preserve">   ДЛЯ  УЧАЩИХСЯ  В ОБЩЕОБРАЗОВАТЕЛЬНОМ УЧРЕЖДЕНИЕ   З А В Т Р А К О В  -  О Б Е Д О В    И    П О Л Д Н И К О В</t>
  </si>
  <si>
    <t xml:space="preserve">               12- ТИДНЕВКА</t>
  </si>
  <si>
    <t xml:space="preserve">    меню   12 - тидневка</t>
  </si>
  <si>
    <t>11-й</t>
  </si>
  <si>
    <t>12-й</t>
  </si>
  <si>
    <t>КОМПАНОВКА  12- ТИДНЕВНОЕ ЦИКЛИЧНОЕ МЕНЮ ШКОЛЬНЫХ    З А В Т Р А К О В  - О Б Е Д О В - П О Л Д Н И К О В</t>
  </si>
  <si>
    <t>11 - й день</t>
  </si>
  <si>
    <t>9- й   день</t>
  </si>
  <si>
    <t xml:space="preserve"> 8 - й день</t>
  </si>
  <si>
    <t xml:space="preserve">                    12- й   день</t>
  </si>
  <si>
    <t>меню  12 - тидневка  ЗИМА - ВЕСНА  2025 г.   СанПиН 2.3./2.4.  3590 - 20</t>
  </si>
  <si>
    <t>масса припущен. Кап. 180 г.</t>
  </si>
  <si>
    <t>масса п /ф 212 гр.</t>
  </si>
  <si>
    <t>масса пассер. Лука 9 гр.</t>
  </si>
  <si>
    <t>0,13275 шт.</t>
  </si>
  <si>
    <t>масса отварных макарон 171,428 гр.</t>
  </si>
  <si>
    <t>масса отварн говядины 24,07 г.</t>
  </si>
  <si>
    <t>масса готовой печени 81,08 гр.</t>
  </si>
  <si>
    <t>масса готового соуса  38,92 гр.</t>
  </si>
  <si>
    <t>80/10</t>
  </si>
  <si>
    <t>масса  п / ф  60,8 гр.</t>
  </si>
  <si>
    <t>масса пассер. Морк. 0,875 гр.</t>
  </si>
  <si>
    <t>масса пассер. Лука 0,5 гр.</t>
  </si>
  <si>
    <t>СОУС; сахар</t>
  </si>
  <si>
    <t>2,5 шт.</t>
  </si>
  <si>
    <t>масса омлетн. Смеси 160 гр.</t>
  </si>
  <si>
    <t>0,11725 шт.</t>
  </si>
  <si>
    <t>и / овощи консерв. Отварн.</t>
  </si>
  <si>
    <t>масса п / ф 120  гр.</t>
  </si>
  <si>
    <t>0,3125 шт.</t>
  </si>
  <si>
    <t>масса пассер. лука 10 гр.</t>
  </si>
  <si>
    <t>масса п / ф 125 гр.</t>
  </si>
  <si>
    <t>Масса свеклы очищ. 64,7 гр.</t>
  </si>
  <si>
    <t>масса отварной печени 18,89 гр.</t>
  </si>
  <si>
    <t>масса  п / ф  80,8 гр.</t>
  </si>
  <si>
    <t>0,16 шт.</t>
  </si>
  <si>
    <t>225/17</t>
  </si>
  <si>
    <t>0,08 шт.</t>
  </si>
  <si>
    <t>масса отварной печени 29,41 гр.</t>
  </si>
  <si>
    <t>масса п/ф 122,8 гр.</t>
  </si>
  <si>
    <t>масса пассер морков 38,95 г.</t>
  </si>
  <si>
    <t>масса пасер. Лука 26,46гр.</t>
  </si>
  <si>
    <t>масса фарша из макарон 70 г.</t>
  </si>
  <si>
    <t>масса п/ф 138 гр.</t>
  </si>
  <si>
    <t xml:space="preserve">Котлеты картофельные с творогом </t>
  </si>
  <si>
    <t xml:space="preserve"> с творогом </t>
  </si>
  <si>
    <t>масса п/ф 154 гр.</t>
  </si>
  <si>
    <t>0,14 шт.</t>
  </si>
  <si>
    <t>масса п/ф 150 гр.</t>
  </si>
  <si>
    <t>масса фарша 12 гр.</t>
  </si>
  <si>
    <t>картофель отварн. Протёрт.  126,387 гр.</t>
  </si>
  <si>
    <t>масса отварного риса  28,183 гр.</t>
  </si>
  <si>
    <t>масса  капусты отварн. 42,5  гр.</t>
  </si>
  <si>
    <t>масса пассер лука с масл 4,45 гр.</t>
  </si>
  <si>
    <t xml:space="preserve">томат </t>
  </si>
  <si>
    <t xml:space="preserve">СОУС: </t>
  </si>
  <si>
    <t>масса полуфабриката 100,8 гр.</t>
  </si>
  <si>
    <t>масса готов. голубцов 91,2 гр.</t>
  </si>
  <si>
    <t>СОУС:</t>
  </si>
  <si>
    <t xml:space="preserve">Молоко </t>
  </si>
  <si>
    <t>0,45 шт.</t>
  </si>
  <si>
    <t>0,047шт.</t>
  </si>
  <si>
    <t>524/22</t>
  </si>
  <si>
    <t xml:space="preserve"> Голубцы ленивые с соусом</t>
  </si>
  <si>
    <t>Голубцы ленивые с соусом</t>
  </si>
  <si>
    <t>524 /22</t>
  </si>
  <si>
    <t>Котлеты картофельные с творогом</t>
  </si>
  <si>
    <t>457/21</t>
  </si>
  <si>
    <t>90 /25</t>
  </si>
  <si>
    <t>54-2з/22</t>
  </si>
  <si>
    <t>52 / 22</t>
  </si>
  <si>
    <t>152 /17</t>
  </si>
  <si>
    <t>масса тушёного картоф. 98,626 гр.</t>
  </si>
  <si>
    <t>масса припущен. Моркови 25,374 гр.</t>
  </si>
  <si>
    <t>масса пасерован. лука 11 гр.</t>
  </si>
  <si>
    <t xml:space="preserve">масса п / ф 141,7 гр. </t>
  </si>
  <si>
    <t>ТТК 478/22</t>
  </si>
  <si>
    <t>масса картоф. с соусом  175,93 г.</t>
  </si>
  <si>
    <t>масса п / ф 111,7 гр.</t>
  </si>
  <si>
    <t>масса п /ф 146  гр.</t>
  </si>
  <si>
    <t>299/22</t>
  </si>
  <si>
    <t>481/22</t>
  </si>
  <si>
    <t xml:space="preserve">      ЗАВТРАК</t>
  </si>
  <si>
    <t>ОБЕД- ПОЛДНИК</t>
  </si>
  <si>
    <t xml:space="preserve">Блины </t>
  </si>
  <si>
    <r>
      <t xml:space="preserve">какао и  </t>
    </r>
    <r>
      <rPr>
        <sz val="7"/>
        <rFont val="Arial Cyr"/>
        <charset val="204"/>
      </rPr>
      <t>/соус абрикосовый</t>
    </r>
  </si>
  <si>
    <t>0,1495 шт.</t>
  </si>
  <si>
    <t>масса полуфабриката 264,5 гр.</t>
  </si>
  <si>
    <t xml:space="preserve"> соус абрикосовый</t>
  </si>
  <si>
    <t>Блины  / и</t>
  </si>
  <si>
    <t>соус абрикосовый</t>
  </si>
  <si>
    <t>масса теста 110,5 гр.</t>
  </si>
  <si>
    <t>масса готовых блинов 85 гр.</t>
  </si>
  <si>
    <t>и  / соус абрикосовый</t>
  </si>
  <si>
    <t xml:space="preserve">Биточки рыбные </t>
  </si>
  <si>
    <t xml:space="preserve">Рыба тушёная в томате с овощами </t>
  </si>
  <si>
    <t>Уха с крупой</t>
  </si>
  <si>
    <t>какао и / соус абрикосовый</t>
  </si>
  <si>
    <t xml:space="preserve">с овощами </t>
  </si>
  <si>
    <t xml:space="preserve">Рыба запечённая </t>
  </si>
  <si>
    <r>
      <t>Шницель рыбный</t>
    </r>
    <r>
      <rPr>
        <sz val="7"/>
        <rFont val="Arial Cyr"/>
        <charset val="204"/>
      </rPr>
      <t xml:space="preserve"> </t>
    </r>
  </si>
  <si>
    <r>
      <t>Шницель рыбный</t>
    </r>
    <r>
      <rPr>
        <b/>
        <sz val="7"/>
        <rFont val="Arial Cyr"/>
        <charset val="204"/>
      </rPr>
      <t xml:space="preserve"> </t>
    </r>
  </si>
  <si>
    <t>Биточки рыбные</t>
  </si>
  <si>
    <t xml:space="preserve">Рыба тушённая в томате с овощами </t>
  </si>
  <si>
    <t xml:space="preserve">Уха с крупой </t>
  </si>
  <si>
    <t>3,013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</si>
</sst>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0.0000000"/>
    <numFmt numFmtId="171" formatCode="0.0000000000"/>
    <numFmt numFmtId="172" formatCode="0.00000000"/>
  </numFmts>
  <fonts count="262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sz val="7"/>
      <color rgb="FF000000"/>
      <name val="Times New Roman"/>
      <family val="1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002060"/>
      <name val="Calibri"/>
      <family val="2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charset val="204"/>
    </font>
    <font>
      <b/>
      <sz val="10"/>
      <color rgb="FF000000"/>
      <name val="Liberation Sans"/>
      <charset val="204"/>
    </font>
    <font>
      <b/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b/>
      <sz val="18"/>
      <color rgb="FF000000"/>
      <name val="Liberation Sans"/>
      <charset val="204"/>
    </font>
    <font>
      <b/>
      <sz val="12"/>
      <color rgb="FF000000"/>
      <name val="Liberation Sans"/>
      <charset val="204"/>
    </font>
    <font>
      <u/>
      <sz val="10"/>
      <color rgb="FF0000EE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b/>
      <i/>
      <u/>
      <sz val="10"/>
      <color rgb="FF000000"/>
      <name val="Liberation Sans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8"/>
      <color rgb="FF000000"/>
      <name val="Arial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i/>
      <sz val="8"/>
      <color rgb="FF000000"/>
      <name val="Calibri"/>
      <family val="2"/>
      <charset val="204"/>
    </font>
    <font>
      <i/>
      <sz val="8"/>
      <name val="Arial Cyr"/>
      <charset val="204"/>
    </font>
    <font>
      <i/>
      <sz val="7"/>
      <name val="Arial Cyr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sz val="7"/>
      <color theme="1"/>
      <name val="Times New Roman"/>
      <family val="1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rgb="FF000000"/>
      <name val="Calibri"/>
      <family val="2"/>
      <charset val="204"/>
      <scheme val="minor"/>
    </font>
    <font>
      <b/>
      <sz val="7"/>
      <color rgb="FF002060"/>
      <name val="Arial Cyr"/>
      <family val="2"/>
      <charset val="204"/>
    </font>
    <font>
      <b/>
      <sz val="7"/>
      <color rgb="FF002060"/>
      <name val="Arial Cyr"/>
      <charset val="204"/>
    </font>
    <font>
      <sz val="1"/>
      <name val="Arial Cyr"/>
      <family val="2"/>
      <charset val="204"/>
    </font>
    <font>
      <b/>
      <sz val="10"/>
      <color rgb="FFC00000"/>
      <name val="Arial Cyr"/>
      <charset val="204"/>
    </font>
    <font>
      <sz val="7"/>
      <color rgb="FF002060"/>
      <name val="Arial Cyr"/>
      <family val="2"/>
      <charset val="204"/>
    </font>
    <font>
      <b/>
      <sz val="7"/>
      <color rgb="FFFF000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i/>
      <sz val="6.5"/>
      <name val="Arial Cyr"/>
      <charset val="204"/>
    </font>
    <font>
      <sz val="8.5"/>
      <color rgb="FF000000"/>
      <name val="Calibri"/>
      <family val="2"/>
      <charset val="204"/>
    </font>
    <font>
      <b/>
      <i/>
      <sz val="6"/>
      <name val="Arial Cyr"/>
      <charset val="204"/>
    </font>
    <font>
      <b/>
      <sz val="7"/>
      <name val="Cambria"/>
      <family val="1"/>
      <charset val="204"/>
    </font>
    <font>
      <b/>
      <sz val="10"/>
      <color theme="1"/>
      <name val="Calibri"/>
      <family val="2"/>
      <charset val="204"/>
    </font>
    <font>
      <b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7"/>
      <name val="Calibri"/>
      <family val="2"/>
      <charset val="204"/>
    </font>
    <font>
      <b/>
      <i/>
      <sz val="6.5"/>
      <name val="Calibri"/>
      <family val="2"/>
      <charset val="204"/>
    </font>
    <font>
      <b/>
      <sz val="8.5"/>
      <name val="Arial Cyr"/>
      <charset val="204"/>
    </font>
    <font>
      <sz val="1"/>
      <color rgb="FF000000"/>
      <name val="Calibri"/>
      <family val="2"/>
      <charset val="204"/>
    </font>
    <font>
      <b/>
      <sz val="10"/>
      <color rgb="FF0070C0"/>
      <name val="Arial Cyr"/>
      <charset val="204"/>
    </font>
    <font>
      <sz val="11"/>
      <color rgb="FF0070C0"/>
      <name val="Arial Cyr"/>
      <family val="2"/>
      <charset val="204"/>
    </font>
    <font>
      <sz val="11"/>
      <color rgb="FFC00000"/>
      <name val="Arial Cyr"/>
      <family val="2"/>
      <charset val="204"/>
    </font>
    <font>
      <sz val="7"/>
      <color rgb="FFC00000"/>
      <name val="Calibri"/>
      <family val="2"/>
      <charset val="204"/>
    </font>
    <font>
      <sz val="7"/>
      <color rgb="FF0070C0"/>
      <name val="Calibri"/>
      <family val="2"/>
      <charset val="204"/>
    </font>
    <font>
      <b/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sz val="7"/>
      <color rgb="FF000000"/>
      <name val="Arial"/>
      <family val="2"/>
      <charset val="204"/>
    </font>
    <font>
      <b/>
      <sz val="11"/>
      <color rgb="FF0070C0"/>
      <name val="Calibri"/>
      <family val="2"/>
      <charset val="204"/>
    </font>
    <font>
      <sz val="7"/>
      <name val="Arial"/>
      <family val="2"/>
      <charset val="204"/>
    </font>
    <font>
      <sz val="7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7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9"/>
      <color rgb="FFFF0000"/>
      <name val="Arial Cyr"/>
      <family val="2"/>
      <charset val="204"/>
    </font>
    <font>
      <b/>
      <sz val="12"/>
      <color rgb="FF000000"/>
      <name val="Arial"/>
      <family val="2"/>
      <charset val="204"/>
    </font>
    <font>
      <sz val="9"/>
      <color rgb="FFC00000"/>
      <name val="Arial Cyr"/>
      <family val="2"/>
      <charset val="204"/>
    </font>
    <font>
      <b/>
      <sz val="9"/>
      <color rgb="FF000000"/>
      <name val="Arial"/>
      <family val="2"/>
      <charset val="204"/>
    </font>
    <font>
      <b/>
      <sz val="6"/>
      <name val="Calibri"/>
      <family val="2"/>
      <charset val="204"/>
    </font>
    <font>
      <sz val="8"/>
      <color rgb="FF000000"/>
      <name val="Arial Cyr"/>
      <charset val="204"/>
    </font>
    <font>
      <b/>
      <sz val="8.5"/>
      <name val="Arial Cyr"/>
      <family val="2"/>
      <charset val="204"/>
    </font>
    <font>
      <b/>
      <sz val="6.5"/>
      <name val="Arial Cyr"/>
      <charset val="204"/>
    </font>
    <font>
      <sz val="8.5"/>
      <name val="Arial Cyr"/>
      <family val="2"/>
      <charset val="204"/>
    </font>
    <font>
      <b/>
      <i/>
      <sz val="7"/>
      <name val="Calibri"/>
      <family val="2"/>
      <charset val="204"/>
      <scheme val="minor"/>
    </font>
    <font>
      <b/>
      <sz val="8.5"/>
      <color rgb="FF000000"/>
      <name val="Calibri"/>
      <family val="2"/>
      <charset val="204"/>
    </font>
    <font>
      <sz val="1"/>
      <name val="Arial"/>
      <family val="2"/>
      <charset val="204"/>
    </font>
    <font>
      <sz val="8"/>
      <name val="Arial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sz val="8"/>
      <color rgb="FFFF0000"/>
      <name val="Calibri"/>
      <family val="2"/>
      <charset val="204"/>
    </font>
    <font>
      <sz val="4.5"/>
      <color rgb="FF000000"/>
      <name val="Calibri"/>
      <family val="2"/>
      <charset val="204"/>
    </font>
    <font>
      <b/>
      <sz val="7"/>
      <color rgb="FFC00000"/>
      <name val="Calibri"/>
      <family val="2"/>
      <charset val="204"/>
    </font>
    <font>
      <sz val="9"/>
      <name val="Arial"/>
      <family val="2"/>
      <charset val="204"/>
    </font>
    <font>
      <sz val="6.5"/>
      <color rgb="FF000000"/>
      <name val="Calibri"/>
      <family val="2"/>
      <charset val="204"/>
      <scheme val="minor"/>
    </font>
    <font>
      <sz val="7"/>
      <color rgb="FF002060"/>
      <name val="Calibri"/>
      <family val="2"/>
      <charset val="204"/>
    </font>
    <font>
      <b/>
      <sz val="7"/>
      <name val="Calibri"/>
      <family val="2"/>
      <charset val="204"/>
      <scheme val="minor"/>
    </font>
    <font>
      <b/>
      <sz val="7"/>
      <color rgb="FF00206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"/>
      <name val="Calibri"/>
      <family val="2"/>
      <charset val="204"/>
      <scheme val="minor"/>
    </font>
    <font>
      <b/>
      <sz val="7"/>
      <name val="Arial Narrow"/>
      <family val="2"/>
      <charset val="204"/>
    </font>
    <font>
      <sz val="9"/>
      <color rgb="FFC00000"/>
      <name val="Arial Cyr"/>
      <charset val="204"/>
    </font>
    <font>
      <b/>
      <i/>
      <sz val="7"/>
      <name val="Cambria"/>
      <family val="1"/>
      <charset val="204"/>
    </font>
    <font>
      <b/>
      <sz val="8"/>
      <name val="Cambria"/>
      <family val="1"/>
      <charset val="204"/>
    </font>
    <font>
      <b/>
      <sz val="8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8"/>
      <name val="Arial Narrow"/>
      <family val="2"/>
      <charset val="204"/>
    </font>
    <font>
      <b/>
      <i/>
      <sz val="8"/>
      <name val="Arial Cyr"/>
      <charset val="204"/>
    </font>
    <font>
      <b/>
      <sz val="12"/>
      <name val="Cambria"/>
      <family val="1"/>
      <charset val="204"/>
    </font>
    <font>
      <b/>
      <sz val="8.5"/>
      <color rgb="FF000000"/>
      <name val="Arial"/>
      <family val="2"/>
      <charset val="204"/>
    </font>
    <font>
      <i/>
      <sz val="9"/>
      <color rgb="FF000000"/>
      <name val="Calibri"/>
      <family val="2"/>
      <charset val="204"/>
    </font>
    <font>
      <b/>
      <sz val="14"/>
      <name val="Calibri"/>
      <family val="2"/>
      <charset val="204"/>
    </font>
    <font>
      <i/>
      <sz val="10"/>
      <color rgb="FF000000"/>
      <name val="Calibri"/>
      <family val="2"/>
      <charset val="204"/>
    </font>
    <font>
      <sz val="7"/>
      <color rgb="FF000000"/>
      <name val="Arial Cyr"/>
      <charset val="204"/>
    </font>
    <font>
      <sz val="6"/>
      <color rgb="FF000000"/>
      <name val="Arial"/>
      <family val="2"/>
      <charset val="204"/>
    </font>
    <font>
      <b/>
      <sz val="16"/>
      <name val="Calibri"/>
      <family val="2"/>
      <charset val="204"/>
    </font>
    <font>
      <sz val="9.5"/>
      <color rgb="FF000000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  <fill>
      <patternFill patternType="solid">
        <fgColor theme="0" tint="-4.9989318521683403E-2"/>
        <bgColor rgb="FFFDEADA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rgb="FFC3D69B"/>
      </patternFill>
    </fill>
  </fills>
  <borders count="8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40">
    <xf numFmtId="0" fontId="0" fillId="0" borderId="0"/>
    <xf numFmtId="9" fontId="62" fillId="0" borderId="0" applyFont="0" applyFill="0" applyBorder="0" applyAlignment="0" applyProtection="0"/>
    <xf numFmtId="0" fontId="130" fillId="0" borderId="0"/>
    <xf numFmtId="0" fontId="131" fillId="0" borderId="0" applyNumberFormat="0" applyBorder="0" applyProtection="0"/>
    <xf numFmtId="0" fontId="132" fillId="29" borderId="0" applyNumberFormat="0" applyBorder="0" applyProtection="0"/>
    <xf numFmtId="0" fontId="132" fillId="30" borderId="0" applyNumberFormat="0" applyBorder="0" applyProtection="0"/>
    <xf numFmtId="0" fontId="131" fillId="31" borderId="0" applyNumberFormat="0" applyBorder="0" applyProtection="0"/>
    <xf numFmtId="0" fontId="133" fillId="32" borderId="0" applyNumberFormat="0" applyBorder="0" applyProtection="0"/>
    <xf numFmtId="0" fontId="132" fillId="33" borderId="0" applyNumberFormat="0" applyBorder="0" applyProtection="0"/>
    <xf numFmtId="0" fontId="134" fillId="0" borderId="0" applyNumberFormat="0" applyBorder="0" applyProtection="0"/>
    <xf numFmtId="0" fontId="135" fillId="34" borderId="0" applyNumberFormat="0" applyBorder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38" fillId="0" borderId="0" applyNumberFormat="0" applyBorder="0" applyProtection="0"/>
    <xf numFmtId="0" fontId="139" fillId="0" borderId="0" applyNumberFormat="0" applyBorder="0" applyProtection="0"/>
    <xf numFmtId="0" fontId="140" fillId="35" borderId="0" applyNumberFormat="0" applyBorder="0" applyProtection="0"/>
    <xf numFmtId="0" fontId="141" fillId="35" borderId="80" applyNumberFormat="0" applyProtection="0"/>
    <xf numFmtId="0" fontId="142" fillId="0" borderId="0" applyNumberFormat="0" applyBorder="0" applyProtection="0"/>
    <xf numFmtId="0" fontId="130" fillId="0" borderId="0" applyNumberFormat="0" applyFont="0" applyBorder="0" applyProtection="0"/>
    <xf numFmtId="0" fontId="130" fillId="0" borderId="0" applyNumberFormat="0" applyFont="0" applyBorder="0" applyProtection="0"/>
    <xf numFmtId="0" fontId="133" fillId="0" borderId="0" applyNumberFormat="0" applyBorder="0" applyProtection="0"/>
    <xf numFmtId="0" fontId="222" fillId="0" borderId="0"/>
    <xf numFmtId="0" fontId="223" fillId="0" borderId="0" applyNumberFormat="0" applyBorder="0" applyProtection="0"/>
    <xf numFmtId="0" fontId="224" fillId="29" borderId="0" applyNumberFormat="0" applyBorder="0" applyProtection="0"/>
    <xf numFmtId="0" fontId="224" fillId="30" borderId="0" applyNumberFormat="0" applyBorder="0" applyProtection="0"/>
    <xf numFmtId="0" fontId="223" fillId="31" borderId="0" applyNumberFormat="0" applyBorder="0" applyProtection="0"/>
    <xf numFmtId="0" fontId="225" fillId="32" borderId="0" applyNumberFormat="0" applyBorder="0" applyProtection="0"/>
    <xf numFmtId="0" fontId="224" fillId="33" borderId="0" applyNumberFormat="0" applyBorder="0" applyProtection="0"/>
    <xf numFmtId="0" fontId="226" fillId="0" borderId="0" applyNumberFormat="0" applyBorder="0" applyProtection="0"/>
    <xf numFmtId="0" fontId="227" fillId="34" borderId="0" applyNumberFormat="0" applyBorder="0" applyProtection="0"/>
    <xf numFmtId="0" fontId="228" fillId="0" borderId="0" applyNumberFormat="0" applyBorder="0" applyProtection="0"/>
    <xf numFmtId="0" fontId="229" fillId="0" borderId="0" applyNumberFormat="0" applyBorder="0" applyProtection="0"/>
    <xf numFmtId="0" fontId="230" fillId="0" borderId="0" applyNumberFormat="0" applyBorder="0" applyProtection="0"/>
    <xf numFmtId="0" fontId="231" fillId="0" borderId="0" applyNumberFormat="0" applyBorder="0" applyProtection="0"/>
    <xf numFmtId="0" fontId="232" fillId="35" borderId="0" applyNumberFormat="0" applyBorder="0" applyProtection="0"/>
    <xf numFmtId="0" fontId="233" fillId="35" borderId="80" applyNumberFormat="0" applyProtection="0"/>
    <xf numFmtId="0" fontId="234" fillId="0" borderId="0" applyNumberFormat="0" applyBorder="0" applyProtection="0"/>
    <xf numFmtId="0" fontId="222" fillId="0" borderId="0" applyNumberFormat="0" applyFont="0" applyBorder="0" applyProtection="0"/>
    <xf numFmtId="0" fontId="222" fillId="0" borderId="0" applyNumberFormat="0" applyFont="0" applyBorder="0" applyProtection="0"/>
    <xf numFmtId="0" fontId="225" fillId="0" borderId="0" applyNumberFormat="0" applyBorder="0" applyProtection="0"/>
  </cellStyleXfs>
  <cellXfs count="4509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5" xfId="0" applyBorder="1"/>
    <xf numFmtId="0" fontId="23" fillId="0" borderId="0" xfId="0" applyFont="1" applyBorder="1"/>
    <xf numFmtId="0" fontId="0" fillId="0" borderId="0" xfId="0" applyBorder="1" applyAlignment="1">
      <alignment horizontal="right"/>
    </xf>
    <xf numFmtId="164" fontId="2" fillId="0" borderId="0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28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8" xfId="0" applyBorder="1"/>
    <xf numFmtId="49" fontId="14" fillId="0" borderId="0" xfId="0" applyNumberFormat="1" applyFont="1" applyBorder="1" applyAlignment="1">
      <alignment horizontal="left"/>
    </xf>
    <xf numFmtId="0" fontId="0" fillId="0" borderId="30" xfId="0" applyBorder="1"/>
    <xf numFmtId="0" fontId="36" fillId="0" borderId="3" xfId="0" applyFont="1" applyBorder="1" applyAlignment="1">
      <alignment horizontal="left"/>
    </xf>
    <xf numFmtId="0" fontId="0" fillId="0" borderId="22" xfId="0" applyBorder="1"/>
    <xf numFmtId="0" fontId="22" fillId="0" borderId="0" xfId="0" applyFont="1"/>
    <xf numFmtId="0" fontId="33" fillId="0" borderId="0" xfId="0" applyFont="1"/>
    <xf numFmtId="0" fontId="17" fillId="0" borderId="0" xfId="0" applyFont="1"/>
    <xf numFmtId="0" fontId="7" fillId="0" borderId="0" xfId="0" applyFont="1" applyBorder="1" applyAlignment="1">
      <alignment horizontal="right"/>
    </xf>
    <xf numFmtId="0" fontId="42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3" xfId="0" applyFont="1" applyBorder="1"/>
    <xf numFmtId="0" fontId="7" fillId="0" borderId="23" xfId="0" applyFont="1" applyBorder="1" applyAlignment="1">
      <alignment horizontal="center"/>
    </xf>
    <xf numFmtId="0" fontId="0" fillId="0" borderId="24" xfId="0" applyBorder="1"/>
    <xf numFmtId="0" fontId="7" fillId="0" borderId="10" xfId="0" applyFont="1" applyBorder="1" applyAlignment="1">
      <alignment horizontal="left"/>
    </xf>
    <xf numFmtId="0" fontId="0" fillId="0" borderId="13" xfId="0" applyBorder="1"/>
    <xf numFmtId="0" fontId="0" fillId="0" borderId="0" xfId="0" applyAlignment="1">
      <alignment horizontal="right"/>
    </xf>
    <xf numFmtId="0" fontId="2" fillId="0" borderId="0" xfId="0" applyFont="1"/>
    <xf numFmtId="0" fontId="1" fillId="0" borderId="0" xfId="0" applyFont="1" applyAlignment="1">
      <alignment horizontal="right"/>
    </xf>
    <xf numFmtId="0" fontId="2" fillId="0" borderId="17" xfId="0" applyFont="1" applyBorder="1"/>
    <xf numFmtId="0" fontId="48" fillId="0" borderId="0" xfId="0" applyFont="1" applyBorder="1"/>
    <xf numFmtId="0" fontId="0" fillId="0" borderId="17" xfId="0" applyBorder="1"/>
    <xf numFmtId="0" fontId="0" fillId="0" borderId="23" xfId="0" applyBorder="1"/>
    <xf numFmtId="0" fontId="45" fillId="0" borderId="0" xfId="0" applyFont="1" applyBorder="1"/>
    <xf numFmtId="0" fontId="47" fillId="0" borderId="0" xfId="0" applyFont="1" applyBorder="1"/>
    <xf numFmtId="0" fontId="0" fillId="0" borderId="2" xfId="0" applyBorder="1"/>
    <xf numFmtId="0" fontId="54" fillId="0" borderId="0" xfId="0" applyFont="1" applyBorder="1"/>
    <xf numFmtId="0" fontId="17" fillId="0" borderId="0" xfId="0" applyFont="1" applyBorder="1"/>
    <xf numFmtId="0" fontId="2" fillId="0" borderId="10" xfId="0" applyFont="1" applyBorder="1"/>
    <xf numFmtId="0" fontId="0" fillId="0" borderId="0" xfId="0" applyFill="1"/>
    <xf numFmtId="2" fontId="10" fillId="0" borderId="20" xfId="0" applyNumberFormat="1" applyFont="1" applyBorder="1" applyAlignment="1">
      <alignment horizontal="center"/>
    </xf>
    <xf numFmtId="2" fontId="18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7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4" xfId="0" applyFill="1" applyBorder="1"/>
    <xf numFmtId="0" fontId="0" fillId="0" borderId="22" xfId="0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0" fillId="0" borderId="3" xfId="0" applyFill="1" applyBorder="1"/>
    <xf numFmtId="0" fontId="3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3" fillId="0" borderId="0" xfId="0" applyFont="1" applyFill="1" applyBorder="1"/>
    <xf numFmtId="0" fontId="0" fillId="0" borderId="0" xfId="0" applyFill="1" applyBorder="1" applyAlignment="1">
      <alignment horizontal="left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0" fontId="2" fillId="0" borderId="19" xfId="0" applyFont="1" applyFill="1" applyBorder="1"/>
    <xf numFmtId="0" fontId="76" fillId="0" borderId="0" xfId="0" applyFont="1" applyFill="1" applyBorder="1" applyAlignment="1">
      <alignment horizontal="left"/>
    </xf>
    <xf numFmtId="0" fontId="69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8" fillId="0" borderId="0" xfId="0" applyFont="1" applyBorder="1"/>
    <xf numFmtId="0" fontId="80" fillId="0" borderId="0" xfId="0" applyFont="1" applyFill="1" applyBorder="1" applyAlignment="1">
      <alignment horizontal="left"/>
    </xf>
    <xf numFmtId="0" fontId="7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46" fillId="0" borderId="0" xfId="0" applyFont="1" applyFill="1" applyBorder="1"/>
    <xf numFmtId="2" fontId="35" fillId="0" borderId="1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30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19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7" fillId="0" borderId="0" xfId="0" applyFont="1" applyBorder="1" applyAlignment="1">
      <alignment horizontal="left"/>
    </xf>
    <xf numFmtId="0" fontId="48" fillId="0" borderId="37" xfId="0" applyFont="1" applyFill="1" applyBorder="1"/>
    <xf numFmtId="0" fontId="50" fillId="0" borderId="0" xfId="0" applyFont="1" applyFill="1" applyBorder="1" applyAlignment="1"/>
    <xf numFmtId="0" fontId="14" fillId="0" borderId="44" xfId="0" applyFont="1" applyFill="1" applyBorder="1" applyAlignment="1">
      <alignment horizontal="left"/>
    </xf>
    <xf numFmtId="0" fontId="47" fillId="0" borderId="3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2" fillId="0" borderId="45" xfId="0" applyFont="1" applyFill="1" applyBorder="1" applyAlignment="1">
      <alignment horizontal="center"/>
    </xf>
    <xf numFmtId="0" fontId="2" fillId="0" borderId="48" xfId="0" applyFont="1" applyFill="1" applyBorder="1"/>
    <xf numFmtId="0" fontId="0" fillId="0" borderId="47" xfId="0" applyBorder="1"/>
    <xf numFmtId="0" fontId="47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center"/>
    </xf>
    <xf numFmtId="166" fontId="89" fillId="0" borderId="0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3" xfId="0" applyBorder="1"/>
    <xf numFmtId="0" fontId="2" fillId="0" borderId="53" xfId="0" applyFont="1" applyFill="1" applyBorder="1"/>
    <xf numFmtId="0" fontId="22" fillId="0" borderId="53" xfId="0" applyFont="1" applyFill="1" applyBorder="1"/>
    <xf numFmtId="0" fontId="2" fillId="0" borderId="55" xfId="0" applyFont="1" applyBorder="1"/>
    <xf numFmtId="0" fontId="14" fillId="0" borderId="58" xfId="0" applyFont="1" applyFill="1" applyBorder="1" applyAlignment="1">
      <alignment horizontal="left"/>
    </xf>
    <xf numFmtId="0" fontId="54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3" fillId="0" borderId="0" xfId="0" applyFont="1" applyFill="1" applyBorder="1"/>
    <xf numFmtId="0" fontId="84" fillId="0" borderId="0" xfId="0" applyFont="1" applyFill="1" applyBorder="1"/>
    <xf numFmtId="0" fontId="48" fillId="0" borderId="0" xfId="0" applyFont="1" applyFill="1" applyBorder="1"/>
    <xf numFmtId="0" fontId="78" fillId="0" borderId="0" xfId="0" applyFont="1" applyFill="1" applyBorder="1"/>
    <xf numFmtId="0" fontId="79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7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7" fillId="0" borderId="0" xfId="0" applyFont="1" applyFill="1" applyBorder="1"/>
    <xf numFmtId="0" fontId="66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2" fontId="22" fillId="0" borderId="0" xfId="0" applyNumberFormat="1" applyFont="1" applyFill="1" applyBorder="1" applyAlignment="1">
      <alignment horizontal="left"/>
    </xf>
    <xf numFmtId="2" fontId="76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8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2" fillId="0" borderId="0" xfId="0" applyFont="1" applyFill="1" applyBorder="1" applyAlignment="1"/>
    <xf numFmtId="0" fontId="48" fillId="0" borderId="0" xfId="0" applyFont="1" applyFill="1" applyBorder="1" applyAlignment="1">
      <alignment horizontal="left"/>
    </xf>
    <xf numFmtId="0" fontId="50" fillId="0" borderId="0" xfId="0" applyFont="1" applyFill="1" applyBorder="1"/>
    <xf numFmtId="0" fontId="65" fillId="0" borderId="0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2" fillId="0" borderId="0" xfId="0" applyNumberFormat="1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54" fillId="0" borderId="0" xfId="0" applyFont="1" applyFill="1" applyBorder="1" applyAlignment="1">
      <alignment horizontal="left"/>
    </xf>
    <xf numFmtId="1" fontId="36" fillId="0" borderId="53" xfId="0" applyNumberFormat="1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0" fillId="0" borderId="18" xfId="0" applyFill="1" applyBorder="1"/>
    <xf numFmtId="0" fontId="2" fillId="0" borderId="67" xfId="0" applyFont="1" applyFill="1" applyBorder="1" applyAlignment="1">
      <alignment horizontal="left"/>
    </xf>
    <xf numFmtId="0" fontId="22" fillId="0" borderId="67" xfId="0" applyFont="1" applyFill="1" applyBorder="1" applyAlignment="1">
      <alignment horizontal="left"/>
    </xf>
    <xf numFmtId="0" fontId="28" fillId="0" borderId="69" xfId="0" applyFont="1" applyFill="1" applyBorder="1" applyAlignment="1">
      <alignment horizontal="left"/>
    </xf>
    <xf numFmtId="0" fontId="0" fillId="0" borderId="73" xfId="0" applyBorder="1"/>
    <xf numFmtId="0" fontId="7" fillId="0" borderId="67" xfId="0" applyFont="1" applyBorder="1"/>
    <xf numFmtId="0" fontId="2" fillId="0" borderId="61" xfId="0" applyFont="1" applyFill="1" applyBorder="1" applyAlignment="1">
      <alignment horizontal="center"/>
    </xf>
    <xf numFmtId="0" fontId="2" fillId="0" borderId="67" xfId="0" applyFont="1" applyBorder="1"/>
    <xf numFmtId="0" fontId="17" fillId="0" borderId="67" xfId="0" applyFont="1" applyBorder="1" applyAlignment="1">
      <alignment horizontal="center"/>
    </xf>
    <xf numFmtId="0" fontId="0" fillId="0" borderId="17" xfId="0" applyFill="1" applyBorder="1"/>
    <xf numFmtId="2" fontId="35" fillId="0" borderId="20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/>
    </xf>
    <xf numFmtId="0" fontId="14" fillId="0" borderId="44" xfId="0" applyFont="1" applyBorder="1" applyAlignment="1">
      <alignment horizontal="left"/>
    </xf>
    <xf numFmtId="0" fontId="14" fillId="0" borderId="58" xfId="0" applyFont="1" applyBorder="1" applyAlignment="1">
      <alignment horizontal="left"/>
    </xf>
    <xf numFmtId="0" fontId="2" fillId="0" borderId="70" xfId="0" applyFont="1" applyFill="1" applyBorder="1"/>
    <xf numFmtId="0" fontId="2" fillId="0" borderId="71" xfId="0" applyFont="1" applyFill="1" applyBorder="1" applyAlignment="1">
      <alignment horizontal="left"/>
    </xf>
    <xf numFmtId="0" fontId="33" fillId="0" borderId="67" xfId="0" applyFont="1" applyBorder="1" applyAlignment="1">
      <alignment horizontal="left"/>
    </xf>
    <xf numFmtId="0" fontId="2" fillId="0" borderId="67" xfId="0" applyFont="1" applyFill="1" applyBorder="1"/>
    <xf numFmtId="0" fontId="2" fillId="0" borderId="2" xfId="0" applyFont="1" applyBorder="1" applyAlignment="1">
      <alignment horizontal="left"/>
    </xf>
    <xf numFmtId="0" fontId="29" fillId="0" borderId="0" xfId="0" applyFont="1" applyFill="1" applyBorder="1"/>
    <xf numFmtId="0" fontId="28" fillId="0" borderId="72" xfId="0" applyFont="1" applyFill="1" applyBorder="1" applyAlignment="1">
      <alignment horizontal="left"/>
    </xf>
    <xf numFmtId="0" fontId="2" fillId="0" borderId="71" xfId="0" applyFont="1" applyBorder="1"/>
    <xf numFmtId="0" fontId="2" fillId="0" borderId="61" xfId="0" applyFont="1" applyBorder="1" applyAlignment="1">
      <alignment horizontal="center"/>
    </xf>
    <xf numFmtId="0" fontId="22" fillId="0" borderId="61" xfId="0" applyFont="1" applyFill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2" fillId="0" borderId="61" xfId="0" applyFont="1" applyBorder="1" applyAlignment="1">
      <alignment horizontal="center"/>
    </xf>
    <xf numFmtId="0" fontId="33" fillId="0" borderId="67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0" fontId="50" fillId="0" borderId="0" xfId="0" applyFont="1" applyFill="1" applyBorder="1" applyAlignment="1">
      <alignment horizontal="left"/>
    </xf>
    <xf numFmtId="0" fontId="65" fillId="0" borderId="0" xfId="0" applyFont="1" applyFill="1" applyBorder="1"/>
    <xf numFmtId="0" fontId="81" fillId="0" borderId="0" xfId="0" applyFont="1" applyFill="1" applyBorder="1" applyAlignment="1">
      <alignment horizontal="left"/>
    </xf>
    <xf numFmtId="0" fontId="2" fillId="0" borderId="71" xfId="0" applyFont="1" applyFill="1" applyBorder="1"/>
    <xf numFmtId="0" fontId="2" fillId="0" borderId="33" xfId="0" applyFont="1" applyBorder="1" applyAlignment="1">
      <alignment horizontal="center"/>
    </xf>
    <xf numFmtId="0" fontId="0" fillId="0" borderId="68" xfId="0" applyBorder="1"/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9" fillId="0" borderId="0" xfId="0" applyFont="1" applyFill="1" applyBorder="1"/>
    <xf numFmtId="0" fontId="9" fillId="0" borderId="0" xfId="0" applyFont="1" applyFill="1" applyBorder="1"/>
    <xf numFmtId="0" fontId="24" fillId="0" borderId="0" xfId="0" applyFont="1" applyFill="1" applyBorder="1"/>
    <xf numFmtId="0" fontId="61" fillId="0" borderId="0" xfId="0" applyFont="1" applyFill="1" applyBorder="1"/>
    <xf numFmtId="0" fontId="76" fillId="0" borderId="0" xfId="0" applyFont="1" applyFill="1" applyBorder="1"/>
    <xf numFmtId="165" fontId="82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5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81" fillId="0" borderId="0" xfId="0" applyNumberFormat="1" applyFont="1" applyFill="1" applyBorder="1" applyAlignment="1">
      <alignment horizontal="left"/>
    </xf>
    <xf numFmtId="167" fontId="82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8" fillId="0" borderId="0" xfId="0" applyFont="1" applyFill="1" applyBorder="1"/>
    <xf numFmtId="0" fontId="70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47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2" fontId="5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67" fillId="0" borderId="0" xfId="0" applyFont="1"/>
    <xf numFmtId="0" fontId="55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2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8" fillId="0" borderId="0" xfId="0" applyFont="1"/>
    <xf numFmtId="2" fontId="14" fillId="0" borderId="0" xfId="0" applyNumberFormat="1" applyFont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66" fontId="31" fillId="0" borderId="0" xfId="0" applyNumberFormat="1" applyFont="1"/>
    <xf numFmtId="165" fontId="31" fillId="0" borderId="0" xfId="0" applyNumberFormat="1" applyFont="1"/>
    <xf numFmtId="2" fontId="31" fillId="0" borderId="0" xfId="0" applyNumberFormat="1" applyFont="1"/>
    <xf numFmtId="0" fontId="33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48" xfId="0" applyFont="1" applyBorder="1"/>
    <xf numFmtId="0" fontId="14" fillId="0" borderId="67" xfId="0" applyFont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2" fillId="0" borderId="69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0" fontId="2" fillId="0" borderId="69" xfId="0" applyFont="1" applyFill="1" applyBorder="1" applyAlignment="1">
      <alignment horizontal="center"/>
    </xf>
    <xf numFmtId="2" fontId="14" fillId="0" borderId="67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8" fillId="0" borderId="0" xfId="0" applyFont="1" applyBorder="1" applyAlignment="1">
      <alignment horizontal="left"/>
    </xf>
    <xf numFmtId="0" fontId="8" fillId="0" borderId="15" xfId="0" applyFont="1" applyBorder="1"/>
    <xf numFmtId="0" fontId="33" fillId="0" borderId="71" xfId="0" applyFont="1" applyBorder="1" applyAlignment="1">
      <alignment horizontal="left"/>
    </xf>
    <xf numFmtId="0" fontId="47" fillId="0" borderId="3" xfId="0" applyFont="1" applyFill="1" applyBorder="1" applyAlignment="1">
      <alignment horizontal="center"/>
    </xf>
    <xf numFmtId="0" fontId="50" fillId="0" borderId="0" xfId="0" applyFont="1" applyBorder="1"/>
    <xf numFmtId="0" fontId="75" fillId="0" borderId="0" xfId="0" applyFont="1" applyBorder="1" applyAlignment="1">
      <alignment horizontal="left"/>
    </xf>
    <xf numFmtId="0" fontId="67" fillId="0" borderId="0" xfId="0" applyFont="1" applyBorder="1"/>
    <xf numFmtId="0" fontId="80" fillId="0" borderId="0" xfId="0" applyFont="1" applyBorder="1" applyAlignment="1">
      <alignment horizontal="left"/>
    </xf>
    <xf numFmtId="0" fontId="79" fillId="0" borderId="0" xfId="0" applyFont="1" applyBorder="1" applyAlignment="1">
      <alignment horizontal="left"/>
    </xf>
    <xf numFmtId="0" fontId="33" fillId="0" borderId="45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2" fontId="0" fillId="0" borderId="0" xfId="0" applyNumberFormat="1"/>
    <xf numFmtId="0" fontId="22" fillId="0" borderId="45" xfId="0" applyFont="1" applyBorder="1" applyAlignment="1">
      <alignment horizontal="center"/>
    </xf>
    <xf numFmtId="166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/>
    </xf>
    <xf numFmtId="165" fontId="40" fillId="0" borderId="0" xfId="0" applyNumberFormat="1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2" fontId="86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3" fillId="0" borderId="48" xfId="0" applyFont="1" applyBorder="1" applyAlignment="1">
      <alignment horizontal="left"/>
    </xf>
    <xf numFmtId="0" fontId="17" fillId="0" borderId="0" xfId="0" applyFont="1" applyFill="1" applyBorder="1" applyAlignment="1"/>
    <xf numFmtId="0" fontId="22" fillId="0" borderId="69" xfId="0" applyFont="1" applyBorder="1" applyAlignment="1">
      <alignment horizontal="center"/>
    </xf>
    <xf numFmtId="0" fontId="44" fillId="0" borderId="0" xfId="0" applyFont="1" applyFill="1" applyBorder="1"/>
    <xf numFmtId="165" fontId="4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center"/>
    </xf>
    <xf numFmtId="0" fontId="93" fillId="0" borderId="0" xfId="0" applyFont="1" applyFill="1" applyBorder="1"/>
    <xf numFmtId="2" fontId="47" fillId="0" borderId="0" xfId="0" applyNumberFormat="1" applyFont="1" applyFill="1" applyBorder="1" applyAlignment="1">
      <alignment horizontal="center"/>
    </xf>
    <xf numFmtId="0" fontId="96" fillId="0" borderId="0" xfId="0" applyFont="1" applyFill="1" applyBorder="1"/>
    <xf numFmtId="49" fontId="14" fillId="0" borderId="0" xfId="0" applyNumberFormat="1" applyFont="1" applyFill="1" applyBorder="1" applyAlignment="1"/>
    <xf numFmtId="1" fontId="22" fillId="0" borderId="0" xfId="0" applyNumberFormat="1" applyFont="1" applyFill="1" applyBorder="1" applyAlignment="1">
      <alignment horizontal="left"/>
    </xf>
    <xf numFmtId="0" fontId="51" fillId="0" borderId="0" xfId="0" applyFont="1" applyFill="1" applyBorder="1"/>
    <xf numFmtId="168" fontId="49" fillId="0" borderId="0" xfId="0" applyNumberFormat="1" applyFont="1" applyFill="1" applyBorder="1"/>
    <xf numFmtId="0" fontId="52" fillId="0" borderId="0" xfId="0" applyFont="1" applyFill="1" applyBorder="1"/>
    <xf numFmtId="165" fontId="17" fillId="0" borderId="0" xfId="0" applyNumberFormat="1" applyFont="1" applyFill="1" applyBorder="1"/>
    <xf numFmtId="165" fontId="11" fillId="0" borderId="0" xfId="0" applyNumberFormat="1" applyFont="1" applyFill="1" applyBorder="1"/>
    <xf numFmtId="0" fontId="69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2" fontId="33" fillId="0" borderId="0" xfId="0" applyNumberFormat="1" applyFont="1" applyFill="1"/>
    <xf numFmtId="0" fontId="17" fillId="0" borderId="44" xfId="0" applyFont="1" applyBorder="1"/>
    <xf numFmtId="168" fontId="81" fillId="0" borderId="0" xfId="0" applyNumberFormat="1" applyFont="1" applyFill="1" applyBorder="1" applyAlignment="1">
      <alignment horizontal="left"/>
    </xf>
    <xf numFmtId="169" fontId="22" fillId="0" borderId="0" xfId="0" applyNumberFormat="1" applyFont="1" applyFill="1"/>
    <xf numFmtId="166" fontId="0" fillId="0" borderId="0" xfId="0" applyNumberFormat="1"/>
    <xf numFmtId="0" fontId="0" fillId="0" borderId="44" xfId="0" applyBorder="1"/>
    <xf numFmtId="0" fontId="67" fillId="0" borderId="0" xfId="0" applyFont="1" applyAlignment="1">
      <alignment horizontal="left"/>
    </xf>
    <xf numFmtId="0" fontId="46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47" fillId="0" borderId="24" xfId="0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50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47" fillId="0" borderId="2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2" fontId="18" fillId="0" borderId="7" xfId="0" applyNumberFormat="1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17" fillId="0" borderId="2" xfId="0" applyFont="1" applyBorder="1" applyAlignment="1">
      <alignment horizontal="right"/>
    </xf>
    <xf numFmtId="0" fontId="47" fillId="0" borderId="23" xfId="0" applyFont="1" applyBorder="1" applyAlignment="1">
      <alignment horizontal="center"/>
    </xf>
    <xf numFmtId="2" fontId="36" fillId="0" borderId="23" xfId="0" applyNumberFormat="1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/>
    </xf>
    <xf numFmtId="0" fontId="2" fillId="0" borderId="57" xfId="0" applyFont="1" applyBorder="1"/>
    <xf numFmtId="1" fontId="36" fillId="0" borderId="57" xfId="0" applyNumberFormat="1" applyFont="1" applyBorder="1" applyAlignment="1">
      <alignment horizontal="center"/>
    </xf>
    <xf numFmtId="2" fontId="16" fillId="0" borderId="23" xfId="0" applyNumberFormat="1" applyFont="1" applyBorder="1" applyAlignment="1">
      <alignment horizontal="center" vertical="center" wrapText="1"/>
    </xf>
    <xf numFmtId="0" fontId="2" fillId="0" borderId="58" xfId="0" applyFont="1" applyBorder="1"/>
    <xf numFmtId="1" fontId="36" fillId="0" borderId="58" xfId="0" applyNumberFormat="1" applyFont="1" applyBorder="1" applyAlignment="1">
      <alignment horizontal="center"/>
    </xf>
    <xf numFmtId="0" fontId="2" fillId="0" borderId="77" xfId="0" applyFont="1" applyBorder="1"/>
    <xf numFmtId="0" fontId="8" fillId="0" borderId="23" xfId="0" applyFont="1" applyBorder="1" applyAlignment="1">
      <alignment horizontal="left"/>
    </xf>
    <xf numFmtId="2" fontId="35" fillId="0" borderId="17" xfId="0" applyNumberFormat="1" applyFont="1" applyBorder="1" applyAlignment="1">
      <alignment horizontal="center" vertical="center"/>
    </xf>
    <xf numFmtId="166" fontId="35" fillId="0" borderId="32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57" xfId="0" applyBorder="1" applyAlignment="1">
      <alignment horizontal="center"/>
    </xf>
    <xf numFmtId="2" fontId="35" fillId="0" borderId="34" xfId="0" applyNumberFormat="1" applyFont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47" fillId="0" borderId="9" xfId="0" applyFont="1" applyBorder="1"/>
    <xf numFmtId="1" fontId="105" fillId="0" borderId="78" xfId="0" applyNumberFormat="1" applyFont="1" applyBorder="1" applyAlignment="1">
      <alignment horizontal="center"/>
    </xf>
    <xf numFmtId="1" fontId="105" fillId="0" borderId="57" xfId="0" applyNumberFormat="1" applyFont="1" applyBorder="1" applyAlignment="1">
      <alignment horizontal="center"/>
    </xf>
    <xf numFmtId="0" fontId="14" fillId="0" borderId="54" xfId="0" applyFont="1" applyBorder="1" applyAlignment="1">
      <alignment horizontal="center"/>
    </xf>
    <xf numFmtId="2" fontId="14" fillId="0" borderId="55" xfId="0" applyNumberFormat="1" applyFont="1" applyBorder="1" applyAlignment="1">
      <alignment horizontal="center"/>
    </xf>
    <xf numFmtId="1" fontId="36" fillId="0" borderId="2" xfId="0" applyNumberFormat="1" applyFont="1" applyBorder="1" applyAlignment="1">
      <alignment horizontal="center"/>
    </xf>
    <xf numFmtId="1" fontId="36" fillId="0" borderId="78" xfId="0" applyNumberFormat="1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58" xfId="0" applyBorder="1" applyAlignment="1">
      <alignment horizontal="center"/>
    </xf>
    <xf numFmtId="2" fontId="0" fillId="0" borderId="0" xfId="0" applyNumberFormat="1" applyAlignment="1">
      <alignment horizontal="left"/>
    </xf>
    <xf numFmtId="1" fontId="54" fillId="0" borderId="78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1" fillId="0" borderId="17" xfId="0" applyFont="1" applyBorder="1"/>
    <xf numFmtId="0" fontId="36" fillId="0" borderId="18" xfId="0" applyFont="1" applyBorder="1" applyAlignment="1">
      <alignment horizontal="right"/>
    </xf>
    <xf numFmtId="0" fontId="0" fillId="0" borderId="18" xfId="0" applyBorder="1" applyAlignment="1">
      <alignment horizontal="left"/>
    </xf>
    <xf numFmtId="0" fontId="36" fillId="0" borderId="24" xfId="0" applyFont="1" applyBorder="1" applyAlignment="1">
      <alignment horizontal="right"/>
    </xf>
    <xf numFmtId="0" fontId="50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36" fillId="0" borderId="0" xfId="0" applyFont="1" applyAlignment="1">
      <alignment horizontal="right"/>
    </xf>
    <xf numFmtId="166" fontId="54" fillId="0" borderId="0" xfId="0" applyNumberFormat="1" applyFont="1" applyBorder="1" applyAlignment="1">
      <alignment horizontal="center"/>
    </xf>
    <xf numFmtId="0" fontId="54" fillId="0" borderId="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166" fontId="31" fillId="0" borderId="0" xfId="0" applyNumberFormat="1" applyFont="1" applyBorder="1"/>
    <xf numFmtId="2" fontId="31" fillId="0" borderId="0" xfId="0" applyNumberFormat="1" applyFont="1" applyBorder="1"/>
    <xf numFmtId="0" fontId="54" fillId="0" borderId="57" xfId="0" applyFont="1" applyBorder="1" applyAlignment="1">
      <alignment horizontal="center"/>
    </xf>
    <xf numFmtId="0" fontId="7" fillId="0" borderId="25" xfId="0" applyFont="1" applyBorder="1"/>
    <xf numFmtId="0" fontId="7" fillId="0" borderId="74" xfId="0" applyFont="1" applyBorder="1"/>
    <xf numFmtId="0" fontId="2" fillId="0" borderId="23" xfId="0" applyFont="1" applyBorder="1" applyAlignment="1">
      <alignment horizontal="center"/>
    </xf>
    <xf numFmtId="0" fontId="7" fillId="0" borderId="74" xfId="0" applyFont="1" applyBorder="1" applyAlignment="1">
      <alignment horizontal="center"/>
    </xf>
    <xf numFmtId="0" fontId="7" fillId="0" borderId="26" xfId="0" applyFont="1" applyBorder="1"/>
    <xf numFmtId="0" fontId="0" fillId="0" borderId="29" xfId="0" applyBorder="1" applyAlignment="1">
      <alignment horizontal="center"/>
    </xf>
    <xf numFmtId="0" fontId="7" fillId="0" borderId="20" xfId="0" applyFont="1" applyBorder="1"/>
    <xf numFmtId="0" fontId="2" fillId="0" borderId="39" xfId="0" applyFont="1" applyBorder="1"/>
    <xf numFmtId="0" fontId="0" fillId="0" borderId="73" xfId="0" applyBorder="1" applyAlignment="1">
      <alignment horizontal="center"/>
    </xf>
    <xf numFmtId="0" fontId="7" fillId="0" borderId="55" xfId="0" applyFont="1" applyBorder="1"/>
    <xf numFmtId="0" fontId="57" fillId="0" borderId="0" xfId="0" applyFont="1" applyBorder="1"/>
    <xf numFmtId="0" fontId="74" fillId="0" borderId="0" xfId="0" applyFont="1" applyFill="1" applyBorder="1"/>
    <xf numFmtId="0" fontId="29" fillId="0" borderId="0" xfId="0" applyFont="1" applyFill="1" applyBorder="1" applyAlignment="1">
      <alignment horizontal="left"/>
    </xf>
    <xf numFmtId="0" fontId="100" fillId="0" borderId="0" xfId="0" applyFont="1" applyFill="1" applyBorder="1"/>
    <xf numFmtId="0" fontId="57" fillId="0" borderId="0" xfId="0" applyFont="1" applyFill="1" applyBorder="1" applyAlignment="1">
      <alignment horizontal="left"/>
    </xf>
    <xf numFmtId="166" fontId="28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71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166" fontId="94" fillId="0" borderId="0" xfId="0" applyNumberFormat="1" applyFont="1" applyFill="1" applyBorder="1" applyAlignment="1">
      <alignment horizontal="center"/>
    </xf>
    <xf numFmtId="165" fontId="94" fillId="0" borderId="0" xfId="0" applyNumberFormat="1" applyFont="1" applyFill="1" applyBorder="1" applyAlignment="1">
      <alignment horizontal="center"/>
    </xf>
    <xf numFmtId="2" fontId="94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5" fillId="0" borderId="0" xfId="0" applyNumberFormat="1" applyFont="1" applyFill="1" applyBorder="1" applyAlignment="1">
      <alignment horizontal="left"/>
    </xf>
    <xf numFmtId="2" fontId="65" fillId="0" borderId="0" xfId="0" applyNumberFormat="1" applyFont="1" applyFill="1" applyBorder="1" applyAlignment="1">
      <alignment horizontal="left"/>
    </xf>
    <xf numFmtId="1" fontId="65" fillId="0" borderId="0" xfId="0" applyNumberFormat="1" applyFont="1" applyFill="1" applyBorder="1" applyAlignment="1">
      <alignment horizontal="left"/>
    </xf>
    <xf numFmtId="0" fontId="84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5" fillId="0" borderId="0" xfId="0" applyFont="1" applyFill="1" applyBorder="1" applyAlignment="1">
      <alignment vertical="center"/>
    </xf>
    <xf numFmtId="2" fontId="85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0" fontId="27" fillId="0" borderId="0" xfId="0" applyFont="1" applyFill="1" applyBorder="1"/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166" fontId="31" fillId="0" borderId="0" xfId="0" applyNumberFormat="1" applyFont="1" applyFill="1" applyBorder="1"/>
    <xf numFmtId="165" fontId="31" fillId="0" borderId="0" xfId="0" applyNumberFormat="1" applyFont="1" applyFill="1" applyBorder="1"/>
    <xf numFmtId="2" fontId="31" fillId="0" borderId="0" xfId="0" applyNumberFormat="1" applyFont="1" applyFill="1" applyBorder="1"/>
    <xf numFmtId="165" fontId="30" fillId="0" borderId="0" xfId="0" applyNumberFormat="1" applyFont="1" applyFill="1" applyBorder="1"/>
    <xf numFmtId="2" fontId="21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Fill="1" applyBorder="1" applyAlignment="1">
      <alignment horizontal="center" vertical="center"/>
    </xf>
    <xf numFmtId="166" fontId="40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7" fillId="0" borderId="0" xfId="0" applyNumberFormat="1" applyFont="1" applyFill="1" applyBorder="1"/>
    <xf numFmtId="2" fontId="77" fillId="0" borderId="0" xfId="0" applyNumberFormat="1" applyFont="1" applyFill="1" applyBorder="1"/>
    <xf numFmtId="166" fontId="30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left"/>
    </xf>
    <xf numFmtId="165" fontId="17" fillId="0" borderId="0" xfId="0" applyNumberFormat="1" applyFont="1" applyFill="1" applyBorder="1" applyAlignment="1">
      <alignment horizontal="center"/>
    </xf>
    <xf numFmtId="2" fontId="88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30" fillId="0" borderId="0" xfId="0" applyNumberFormat="1" applyFont="1" applyFill="1" applyBorder="1"/>
    <xf numFmtId="0" fontId="37" fillId="0" borderId="0" xfId="0" applyFont="1" applyFill="1" applyBorder="1" applyAlignment="1">
      <alignment horizontal="center"/>
    </xf>
    <xf numFmtId="0" fontId="25" fillId="0" borderId="0" xfId="0" applyFont="1" applyFill="1" applyBorder="1"/>
    <xf numFmtId="2" fontId="59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2" fontId="72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6" fillId="0" borderId="0" xfId="0" applyNumberFormat="1" applyFont="1" applyFill="1" applyBorder="1" applyAlignment="1">
      <alignment horizontal="center"/>
    </xf>
    <xf numFmtId="165" fontId="38" fillId="0" borderId="0" xfId="0" applyNumberFormat="1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60" fillId="0" borderId="0" xfId="0" applyFont="1" applyFill="1" applyBorder="1"/>
    <xf numFmtId="166" fontId="92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166" fontId="98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0" fontId="33" fillId="0" borderId="0" xfId="0" applyFont="1" applyBorder="1" applyAlignment="1">
      <alignment horizontal="center"/>
    </xf>
    <xf numFmtId="0" fontId="33" fillId="0" borderId="0" xfId="0" applyFont="1" applyBorder="1"/>
    <xf numFmtId="0" fontId="54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7" fillId="0" borderId="0" xfId="0" applyNumberFormat="1" applyFont="1" applyBorder="1" applyAlignment="1">
      <alignment horizontal="center"/>
    </xf>
    <xf numFmtId="9" fontId="36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0" fontId="47" fillId="0" borderId="32" xfId="0" applyFont="1" applyBorder="1" applyAlignment="1">
      <alignment horizontal="center"/>
    </xf>
    <xf numFmtId="0" fontId="8" fillId="0" borderId="17" xfId="0" applyFont="1" applyBorder="1"/>
    <xf numFmtId="0" fontId="0" fillId="0" borderId="47" xfId="0" applyFill="1" applyBorder="1"/>
    <xf numFmtId="49" fontId="14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 wrapText="1"/>
    </xf>
    <xf numFmtId="166" fontId="18" fillId="0" borderId="7" xfId="0" applyNumberFormat="1" applyFont="1" applyBorder="1" applyAlignment="1">
      <alignment horizontal="center"/>
    </xf>
    <xf numFmtId="166" fontId="10" fillId="0" borderId="25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8" fillId="0" borderId="0" xfId="0" applyFont="1" applyBorder="1" applyAlignment="1">
      <alignment horizontal="left"/>
    </xf>
    <xf numFmtId="166" fontId="18" fillId="0" borderId="31" xfId="0" applyNumberFormat="1" applyFont="1" applyBorder="1" applyAlignment="1">
      <alignment horizontal="center"/>
    </xf>
    <xf numFmtId="0" fontId="50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166" fontId="18" fillId="0" borderId="0" xfId="0" applyNumberFormat="1" applyFont="1" applyFill="1" applyBorder="1" applyAlignment="1">
      <alignment horizontal="center"/>
    </xf>
    <xf numFmtId="164" fontId="14" fillId="0" borderId="0" xfId="0" applyNumberFormat="1" applyFont="1" applyBorder="1" applyAlignment="1">
      <alignment horizontal="right"/>
    </xf>
    <xf numFmtId="0" fontId="46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48" fillId="0" borderId="0" xfId="0" applyNumberFormat="1" applyFont="1" applyBorder="1" applyAlignment="1">
      <alignment horizontal="center"/>
    </xf>
    <xf numFmtId="0" fontId="4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left"/>
    </xf>
    <xf numFmtId="0" fontId="8" fillId="0" borderId="17" xfId="0" applyFont="1" applyBorder="1" applyAlignment="1">
      <alignment horizontal="right"/>
    </xf>
    <xf numFmtId="166" fontId="18" fillId="0" borderId="51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0" fillId="0" borderId="17" xfId="0" applyBorder="1" applyAlignment="1">
      <alignment horizontal="left"/>
    </xf>
    <xf numFmtId="1" fontId="54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8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center"/>
    </xf>
    <xf numFmtId="2" fontId="22" fillId="0" borderId="0" xfId="0" applyNumberFormat="1" applyFont="1" applyBorder="1" applyAlignment="1">
      <alignment horizontal="left"/>
    </xf>
    <xf numFmtId="2" fontId="76" fillId="0" borderId="0" xfId="0" applyNumberFormat="1" applyFont="1" applyBorder="1" applyAlignment="1">
      <alignment horizontal="left"/>
    </xf>
    <xf numFmtId="165" fontId="22" fillId="0" borderId="0" xfId="0" applyNumberFormat="1" applyFont="1" applyBorder="1" applyAlignment="1">
      <alignment horizontal="left"/>
    </xf>
    <xf numFmtId="0" fontId="70" fillId="0" borderId="0" xfId="0" applyFont="1" applyBorder="1"/>
    <xf numFmtId="0" fontId="0" fillId="0" borderId="78" xfId="0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3" fillId="0" borderId="40" xfId="0" applyFont="1" applyBorder="1" applyAlignment="1">
      <alignment horizontal="left"/>
    </xf>
    <xf numFmtId="0" fontId="17" fillId="0" borderId="17" xfId="0" applyFont="1" applyFill="1" applyBorder="1"/>
    <xf numFmtId="0" fontId="61" fillId="0" borderId="0" xfId="0" applyFont="1" applyBorder="1" applyAlignment="1">
      <alignment horizontal="left"/>
    </xf>
    <xf numFmtId="0" fontId="101" fillId="0" borderId="0" xfId="0" applyFont="1" applyFill="1" applyBorder="1"/>
    <xf numFmtId="167" fontId="0" fillId="0" borderId="0" xfId="0" applyNumberFormat="1" applyFill="1" applyBorder="1"/>
    <xf numFmtId="2" fontId="102" fillId="0" borderId="0" xfId="0" applyNumberFormat="1" applyFont="1" applyFill="1" applyBorder="1" applyAlignment="1">
      <alignment horizontal="center"/>
    </xf>
    <xf numFmtId="0" fontId="61" fillId="0" borderId="0" xfId="0" applyFont="1" applyFill="1" applyBorder="1" applyAlignment="1">
      <alignment horizontal="left"/>
    </xf>
    <xf numFmtId="0" fontId="7" fillId="0" borderId="70" xfId="0" applyFont="1" applyBorder="1"/>
    <xf numFmtId="0" fontId="64" fillId="0" borderId="0" xfId="0" applyFont="1" applyFill="1" applyBorder="1"/>
    <xf numFmtId="0" fontId="63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61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3" fillId="0" borderId="0" xfId="0" applyNumberFormat="1" applyFont="1" applyFill="1" applyBorder="1"/>
    <xf numFmtId="2" fontId="61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/>
    <xf numFmtId="165" fontId="61" fillId="0" borderId="0" xfId="0" applyNumberFormat="1" applyFont="1" applyFill="1" applyBorder="1" applyAlignment="1">
      <alignment horizontal="center"/>
    </xf>
    <xf numFmtId="167" fontId="63" fillId="0" borderId="0" xfId="0" applyNumberFormat="1" applyFont="1" applyFill="1" applyBorder="1"/>
    <xf numFmtId="1" fontId="61" fillId="0" borderId="0" xfId="0" applyNumberFormat="1" applyFont="1" applyFill="1" applyBorder="1" applyAlignment="1">
      <alignment horizontal="center"/>
    </xf>
    <xf numFmtId="1" fontId="43" fillId="0" borderId="0" xfId="0" applyNumberFormat="1" applyFont="1" applyFill="1" applyBorder="1" applyAlignment="1">
      <alignment horizontal="center"/>
    </xf>
    <xf numFmtId="165" fontId="43" fillId="0" borderId="0" xfId="0" applyNumberFormat="1" applyFont="1" applyFill="1" applyBorder="1" applyAlignment="1">
      <alignment horizontal="center"/>
    </xf>
    <xf numFmtId="2" fontId="84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/>
    <xf numFmtId="2" fontId="43" fillId="0" borderId="0" xfId="0" applyNumberFormat="1" applyFont="1" applyFill="1" applyBorder="1" applyAlignment="1">
      <alignment horizontal="center"/>
    </xf>
    <xf numFmtId="2" fontId="111" fillId="0" borderId="0" xfId="0" applyNumberFormat="1" applyFont="1" applyFill="1" applyBorder="1"/>
    <xf numFmtId="168" fontId="63" fillId="0" borderId="0" xfId="0" applyNumberFormat="1" applyFont="1" applyFill="1" applyBorder="1"/>
    <xf numFmtId="2" fontId="74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 applyAlignment="1">
      <alignment horizontal="right"/>
    </xf>
    <xf numFmtId="1" fontId="33" fillId="0" borderId="0" xfId="0" applyNumberFormat="1" applyFont="1" applyFill="1" applyBorder="1" applyAlignment="1">
      <alignment horizontal="left"/>
    </xf>
    <xf numFmtId="166" fontId="43" fillId="0" borderId="0" xfId="0" applyNumberFormat="1" applyFont="1" applyFill="1" applyBorder="1" applyAlignment="1">
      <alignment horizontal="center"/>
    </xf>
    <xf numFmtId="167" fontId="43" fillId="0" borderId="0" xfId="0" applyNumberFormat="1" applyFont="1" applyFill="1" applyBorder="1" applyAlignment="1">
      <alignment horizontal="center"/>
    </xf>
    <xf numFmtId="166" fontId="74" fillId="0" borderId="0" xfId="0" applyNumberFormat="1" applyFont="1" applyFill="1" applyBorder="1" applyAlignment="1">
      <alignment horizontal="center"/>
    </xf>
    <xf numFmtId="0" fontId="43" fillId="0" borderId="48" xfId="0" applyFont="1" applyBorder="1" applyAlignment="1">
      <alignment horizontal="center"/>
    </xf>
    <xf numFmtId="2" fontId="2" fillId="0" borderId="67" xfId="0" applyNumberFormat="1" applyFont="1" applyBorder="1" applyAlignment="1">
      <alignment horizontal="center"/>
    </xf>
    <xf numFmtId="2" fontId="2" fillId="0" borderId="55" xfId="0" applyNumberFormat="1" applyFont="1" applyBorder="1" applyAlignment="1">
      <alignment horizontal="center"/>
    </xf>
    <xf numFmtId="1" fontId="2" fillId="0" borderId="55" xfId="0" applyNumberFormat="1" applyFont="1" applyBorder="1" applyAlignment="1">
      <alignment horizontal="center"/>
    </xf>
    <xf numFmtId="0" fontId="2" fillId="0" borderId="18" xfId="0" applyFont="1" applyFill="1" applyBorder="1" applyAlignment="1">
      <alignment horizontal="right"/>
    </xf>
    <xf numFmtId="2" fontId="81" fillId="0" borderId="0" xfId="0" applyNumberFormat="1" applyFont="1" applyBorder="1" applyAlignment="1">
      <alignment horizontal="left"/>
    </xf>
    <xf numFmtId="0" fontId="17" fillId="0" borderId="22" xfId="0" applyFont="1" applyFill="1" applyBorder="1"/>
    <xf numFmtId="2" fontId="36" fillId="0" borderId="3" xfId="0" applyNumberFormat="1" applyFont="1" applyBorder="1" applyAlignment="1">
      <alignment horizontal="center"/>
    </xf>
    <xf numFmtId="9" fontId="36" fillId="0" borderId="3" xfId="0" applyNumberFormat="1" applyFont="1" applyBorder="1" applyAlignment="1">
      <alignment horizontal="center"/>
    </xf>
    <xf numFmtId="0" fontId="36" fillId="0" borderId="0" xfId="0" applyFont="1" applyBorder="1" applyAlignment="1">
      <alignment horizontal="right"/>
    </xf>
    <xf numFmtId="0" fontId="0" fillId="0" borderId="24" xfId="0" applyBorder="1" applyAlignment="1">
      <alignment horizontal="left"/>
    </xf>
    <xf numFmtId="0" fontId="7" fillId="0" borderId="18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2" fontId="35" fillId="0" borderId="21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10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4" fillId="0" borderId="0" xfId="0" applyNumberFormat="1" applyFont="1" applyAlignment="1">
      <alignment horizontal="center"/>
    </xf>
    <xf numFmtId="0" fontId="57" fillId="0" borderId="0" xfId="0" applyFont="1" applyBorder="1" applyAlignment="1">
      <alignment horizontal="left"/>
    </xf>
    <xf numFmtId="2" fontId="20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left"/>
    </xf>
    <xf numFmtId="0" fontId="91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0" fillId="0" borderId="41" xfId="0" applyBorder="1" applyAlignment="1">
      <alignment horizontal="right"/>
    </xf>
    <xf numFmtId="0" fontId="81" fillId="0" borderId="0" xfId="0" applyFont="1" applyBorder="1" applyAlignment="1">
      <alignment horizontal="left"/>
    </xf>
    <xf numFmtId="0" fontId="48" fillId="0" borderId="2" xfId="0" applyFont="1" applyFill="1" applyBorder="1"/>
    <xf numFmtId="0" fontId="22" fillId="0" borderId="45" xfId="0" applyFont="1" applyFill="1" applyBorder="1" applyAlignment="1">
      <alignment horizontal="center"/>
    </xf>
    <xf numFmtId="0" fontId="22" fillId="0" borderId="71" xfId="0" applyFont="1" applyFill="1" applyBorder="1" applyAlignment="1">
      <alignment horizontal="left"/>
    </xf>
    <xf numFmtId="0" fontId="0" fillId="0" borderId="18" xfId="0" applyFill="1" applyBorder="1" applyAlignment="1">
      <alignment horizontal="center"/>
    </xf>
    <xf numFmtId="167" fontId="0" fillId="0" borderId="0" xfId="0" applyNumberFormat="1" applyFill="1"/>
    <xf numFmtId="0" fontId="0" fillId="0" borderId="51" xfId="0" applyBorder="1"/>
    <xf numFmtId="2" fontId="0" fillId="0" borderId="0" xfId="0" applyNumberFormat="1" applyBorder="1" applyAlignment="1">
      <alignment horizontal="center"/>
    </xf>
    <xf numFmtId="0" fontId="54" fillId="0" borderId="78" xfId="0" applyFont="1" applyBorder="1" applyAlignment="1">
      <alignment horizontal="center"/>
    </xf>
    <xf numFmtId="0" fontId="20" fillId="2" borderId="3" xfId="0" applyFont="1" applyFill="1" applyBorder="1" applyAlignment="1">
      <alignment horizontal="right"/>
    </xf>
    <xf numFmtId="0" fontId="0" fillId="0" borderId="15" xfId="0" applyBorder="1" applyAlignment="1">
      <alignment horizontal="left"/>
    </xf>
    <xf numFmtId="0" fontId="20" fillId="2" borderId="33" xfId="0" applyFont="1" applyFill="1" applyBorder="1" applyAlignment="1">
      <alignment horizontal="right"/>
    </xf>
    <xf numFmtId="2" fontId="16" fillId="0" borderId="9" xfId="0" applyNumberFormat="1" applyFont="1" applyBorder="1" applyAlignment="1">
      <alignment horizontal="center" vertical="center" wrapText="1"/>
    </xf>
    <xf numFmtId="0" fontId="66" fillId="0" borderId="0" xfId="0" applyFont="1" applyAlignment="1">
      <alignment horizontal="left"/>
    </xf>
    <xf numFmtId="0" fontId="0" fillId="0" borderId="9" xfId="0" applyBorder="1"/>
    <xf numFmtId="0" fontId="47" fillId="0" borderId="17" xfId="0" applyFont="1" applyBorder="1" applyAlignment="1">
      <alignment horizontal="center"/>
    </xf>
    <xf numFmtId="0" fontId="67" fillId="0" borderId="3" xfId="0" applyFont="1" applyBorder="1" applyAlignment="1">
      <alignment horizontal="center"/>
    </xf>
    <xf numFmtId="0" fontId="90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61" fillId="0" borderId="17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19" xfId="0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20" xfId="0" applyFont="1" applyBorder="1"/>
    <xf numFmtId="2" fontId="18" fillId="0" borderId="67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 vertical="center"/>
    </xf>
    <xf numFmtId="1" fontId="35" fillId="0" borderId="20" xfId="0" applyNumberFormat="1" applyFont="1" applyBorder="1" applyAlignment="1">
      <alignment horizontal="center" vertical="center"/>
    </xf>
    <xf numFmtId="165" fontId="35" fillId="0" borderId="2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2" fontId="18" fillId="0" borderId="63" xfId="0" applyNumberFormat="1" applyFont="1" applyBorder="1" applyAlignment="1">
      <alignment horizontal="center"/>
    </xf>
    <xf numFmtId="2" fontId="18" fillId="0" borderId="65" xfId="0" applyNumberFormat="1" applyFont="1" applyBorder="1" applyAlignment="1">
      <alignment horizontal="center"/>
    </xf>
    <xf numFmtId="0" fontId="0" fillId="0" borderId="20" xfId="0" applyBorder="1" applyAlignment="1">
      <alignment horizontal="left"/>
    </xf>
    <xf numFmtId="2" fontId="35" fillId="0" borderId="29" xfId="0" applyNumberFormat="1" applyFont="1" applyBorder="1" applyAlignment="1">
      <alignment horizontal="center" vertical="center"/>
    </xf>
    <xf numFmtId="0" fontId="0" fillId="0" borderId="20" xfId="0" applyBorder="1"/>
    <xf numFmtId="166" fontId="18" fillId="0" borderId="20" xfId="0" applyNumberFormat="1" applyFont="1" applyBorder="1" applyAlignment="1">
      <alignment horizontal="center"/>
    </xf>
    <xf numFmtId="0" fontId="17" fillId="0" borderId="48" xfId="0" applyFont="1" applyBorder="1" applyAlignment="1">
      <alignment horizontal="center"/>
    </xf>
    <xf numFmtId="0" fontId="8" fillId="0" borderId="22" xfId="0" applyFont="1" applyBorder="1" applyAlignment="1">
      <alignment horizontal="right"/>
    </xf>
    <xf numFmtId="0" fontId="14" fillId="0" borderId="20" xfId="0" applyFont="1" applyBorder="1"/>
    <xf numFmtId="2" fontId="35" fillId="0" borderId="19" xfId="0" applyNumberFormat="1" applyFont="1" applyBorder="1" applyAlignment="1">
      <alignment horizontal="center"/>
    </xf>
    <xf numFmtId="2" fontId="35" fillId="0" borderId="20" xfId="0" applyNumberFormat="1" applyFont="1" applyBorder="1" applyAlignment="1">
      <alignment horizontal="center"/>
    </xf>
    <xf numFmtId="2" fontId="36" fillId="0" borderId="0" xfId="0" applyNumberFormat="1" applyFont="1" applyAlignment="1">
      <alignment horizontal="center"/>
    </xf>
    <xf numFmtId="9" fontId="36" fillId="0" borderId="0" xfId="0" applyNumberFormat="1" applyFont="1" applyAlignment="1">
      <alignment horizontal="center"/>
    </xf>
    <xf numFmtId="166" fontId="18" fillId="0" borderId="48" xfId="0" applyNumberFormat="1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48" xfId="0" applyFont="1" applyBorder="1" applyAlignment="1">
      <alignment horizontal="center"/>
    </xf>
    <xf numFmtId="0" fontId="14" fillId="0" borderId="34" xfId="0" applyFont="1" applyBorder="1"/>
    <xf numFmtId="0" fontId="14" fillId="0" borderId="32" xfId="0" applyFont="1" applyBorder="1"/>
    <xf numFmtId="166" fontId="18" fillId="0" borderId="20" xfId="0" applyNumberFormat="1" applyFont="1" applyBorder="1"/>
    <xf numFmtId="2" fontId="16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0" fontId="22" fillId="0" borderId="2" xfId="0" applyFont="1" applyBorder="1" applyAlignment="1">
      <alignment horizontal="center" vertical="center"/>
    </xf>
    <xf numFmtId="2" fontId="22" fillId="0" borderId="0" xfId="0" applyNumberFormat="1" applyFont="1" applyAlignment="1">
      <alignment horizontal="left"/>
    </xf>
    <xf numFmtId="0" fontId="48" fillId="0" borderId="66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0" fillId="0" borderId="58" xfId="0" applyBorder="1"/>
    <xf numFmtId="0" fontId="20" fillId="2" borderId="68" xfId="0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164" fontId="55" fillId="0" borderId="78" xfId="0" applyNumberFormat="1" applyFont="1" applyBorder="1" applyAlignment="1">
      <alignment horizontal="right"/>
    </xf>
    <xf numFmtId="2" fontId="18" fillId="0" borderId="71" xfId="0" applyNumberFormat="1" applyFont="1" applyBorder="1" applyAlignment="1">
      <alignment horizontal="center"/>
    </xf>
    <xf numFmtId="2" fontId="35" fillId="0" borderId="31" xfId="0" applyNumberFormat="1" applyFont="1" applyBorder="1" applyAlignment="1">
      <alignment horizontal="center" vertical="center"/>
    </xf>
    <xf numFmtId="166" fontId="0" fillId="0" borderId="0" xfId="0" applyNumberFormat="1" applyFill="1" applyBorder="1" applyAlignment="1">
      <alignment horizontal="left"/>
    </xf>
    <xf numFmtId="165" fontId="35" fillId="0" borderId="32" xfId="0" applyNumberFormat="1" applyFont="1" applyBorder="1" applyAlignment="1">
      <alignment horizontal="center" vertical="center"/>
    </xf>
    <xf numFmtId="2" fontId="35" fillId="0" borderId="25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/>
    </xf>
    <xf numFmtId="2" fontId="17" fillId="0" borderId="55" xfId="0" applyNumberFormat="1" applyFont="1" applyBorder="1" applyAlignment="1">
      <alignment horizontal="center"/>
    </xf>
    <xf numFmtId="165" fontId="17" fillId="0" borderId="55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102" fillId="0" borderId="0" xfId="0" applyNumberFormat="1" applyFont="1" applyAlignment="1">
      <alignment horizontal="left"/>
    </xf>
    <xf numFmtId="2" fontId="17" fillId="0" borderId="56" xfId="0" applyNumberFormat="1" applyFont="1" applyBorder="1" applyAlignment="1">
      <alignment horizontal="center"/>
    </xf>
    <xf numFmtId="2" fontId="17" fillId="0" borderId="71" xfId="0" applyNumberFormat="1" applyFont="1" applyBorder="1" applyAlignment="1">
      <alignment horizontal="center"/>
    </xf>
    <xf numFmtId="0" fontId="33" fillId="0" borderId="53" xfId="0" applyFont="1" applyBorder="1"/>
    <xf numFmtId="166" fontId="0" fillId="0" borderId="0" xfId="0" applyNumberFormat="1" applyFill="1" applyBorder="1" applyAlignment="1">
      <alignment horizontal="right"/>
    </xf>
    <xf numFmtId="2" fontId="35" fillId="0" borderId="29" xfId="0" applyNumberFormat="1" applyFont="1" applyBorder="1" applyAlignment="1">
      <alignment horizontal="center"/>
    </xf>
    <xf numFmtId="2" fontId="35" fillId="0" borderId="21" xfId="0" applyNumberFormat="1" applyFont="1" applyBorder="1" applyAlignment="1">
      <alignment horizontal="center"/>
    </xf>
    <xf numFmtId="0" fontId="7" fillId="0" borderId="66" xfId="0" applyFont="1" applyBorder="1" applyAlignment="1">
      <alignment horizontal="center"/>
    </xf>
    <xf numFmtId="2" fontId="36" fillId="0" borderId="0" xfId="0" applyNumberFormat="1" applyFont="1" applyBorder="1"/>
    <xf numFmtId="166" fontId="2" fillId="0" borderId="0" xfId="0" applyNumberFormat="1" applyFont="1" applyBorder="1"/>
    <xf numFmtId="166" fontId="22" fillId="0" borderId="0" xfId="0" applyNumberFormat="1" applyFont="1" applyAlignment="1">
      <alignment horizontal="left"/>
    </xf>
    <xf numFmtId="2" fontId="18" fillId="0" borderId="51" xfId="0" applyNumberFormat="1" applyFont="1" applyBorder="1" applyAlignment="1">
      <alignment horizontal="center"/>
    </xf>
    <xf numFmtId="0" fontId="103" fillId="0" borderId="0" xfId="0" applyFont="1" applyFill="1" applyBorder="1" applyAlignment="1">
      <alignment horizontal="left"/>
    </xf>
    <xf numFmtId="167" fontId="18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/>
    <xf numFmtId="0" fontId="54" fillId="0" borderId="0" xfId="0" applyFont="1" applyAlignment="1">
      <alignment horizontal="left"/>
    </xf>
    <xf numFmtId="0" fontId="17" fillId="0" borderId="7" xfId="0" applyFont="1" applyBorder="1" applyAlignment="1">
      <alignment horizontal="center"/>
    </xf>
    <xf numFmtId="0" fontId="17" fillId="0" borderId="7" xfId="0" applyFont="1" applyBorder="1"/>
    <xf numFmtId="167" fontId="22" fillId="0" borderId="0" xfId="0" applyNumberFormat="1" applyFont="1" applyAlignment="1">
      <alignment horizontal="center"/>
    </xf>
    <xf numFmtId="2" fontId="18" fillId="0" borderId="67" xfId="0" applyNumberFormat="1" applyFont="1" applyFill="1" applyBorder="1" applyAlignment="1">
      <alignment horizontal="center"/>
    </xf>
    <xf numFmtId="0" fontId="2" fillId="0" borderId="40" xfId="0" applyFont="1" applyFill="1" applyBorder="1"/>
    <xf numFmtId="0" fontId="54" fillId="0" borderId="2" xfId="0" applyFont="1" applyBorder="1"/>
    <xf numFmtId="0" fontId="54" fillId="0" borderId="23" xfId="0" applyFont="1" applyBorder="1"/>
    <xf numFmtId="0" fontId="54" fillId="0" borderId="23" xfId="0" applyFont="1" applyFill="1" applyBorder="1"/>
    <xf numFmtId="0" fontId="54" fillId="0" borderId="23" xfId="0" applyFont="1" applyBorder="1" applyAlignment="1">
      <alignment horizontal="center"/>
    </xf>
    <xf numFmtId="0" fontId="0" fillId="0" borderId="7" xfId="0" applyBorder="1"/>
    <xf numFmtId="0" fontId="17" fillId="0" borderId="51" xfId="0" applyFont="1" applyBorder="1" applyAlignment="1">
      <alignment horizontal="center"/>
    </xf>
    <xf numFmtId="0" fontId="54" fillId="0" borderId="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0" fillId="0" borderId="39" xfId="0" applyBorder="1"/>
    <xf numFmtId="166" fontId="14" fillId="0" borderId="55" xfId="0" applyNumberFormat="1" applyFont="1" applyBorder="1" applyAlignment="1">
      <alignment horizontal="center"/>
    </xf>
    <xf numFmtId="0" fontId="54" fillId="0" borderId="24" xfId="0" applyFont="1" applyBorder="1" applyAlignment="1">
      <alignment horizontal="center"/>
    </xf>
    <xf numFmtId="2" fontId="18" fillId="0" borderId="55" xfId="0" applyNumberFormat="1" applyFont="1" applyBorder="1" applyAlignment="1">
      <alignment horizontal="center"/>
    </xf>
    <xf numFmtId="0" fontId="55" fillId="0" borderId="58" xfId="0" applyFont="1" applyBorder="1" applyAlignment="1">
      <alignment horizontal="right"/>
    </xf>
    <xf numFmtId="0" fontId="17" fillId="0" borderId="58" xfId="0" applyFont="1" applyBorder="1" applyAlignment="1">
      <alignment horizontal="right"/>
    </xf>
    <xf numFmtId="0" fontId="14" fillId="0" borderId="58" xfId="0" applyFont="1" applyBorder="1" applyAlignment="1">
      <alignment horizontal="right"/>
    </xf>
    <xf numFmtId="0" fontId="55" fillId="0" borderId="73" xfId="0" applyFont="1" applyBorder="1" applyAlignment="1">
      <alignment horizontal="right"/>
    </xf>
    <xf numFmtId="0" fontId="33" fillId="0" borderId="53" xfId="0" applyFont="1" applyFill="1" applyBorder="1"/>
    <xf numFmtId="0" fontId="67" fillId="0" borderId="0" xfId="0" applyFont="1" applyFill="1" applyBorder="1" applyAlignment="1">
      <alignment horizontal="center"/>
    </xf>
    <xf numFmtId="1" fontId="105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35" fillId="0" borderId="22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4" xfId="0" applyFont="1" applyBorder="1"/>
    <xf numFmtId="0" fontId="10" fillId="0" borderId="0" xfId="0" applyFont="1" applyBorder="1" applyAlignment="1">
      <alignment horizontal="center"/>
    </xf>
    <xf numFmtId="0" fontId="61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6" xfId="0" applyBorder="1" applyAlignment="1">
      <alignment horizontal="left"/>
    </xf>
    <xf numFmtId="0" fontId="61" fillId="0" borderId="47" xfId="0" applyFont="1" applyBorder="1" applyAlignment="1">
      <alignment horizontal="left"/>
    </xf>
    <xf numFmtId="0" fontId="48" fillId="0" borderId="2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/>
    </xf>
    <xf numFmtId="2" fontId="20" fillId="2" borderId="67" xfId="0" applyNumberFormat="1" applyFont="1" applyFill="1" applyBorder="1" applyAlignment="1">
      <alignment horizontal="center"/>
    </xf>
    <xf numFmtId="2" fontId="20" fillId="2" borderId="53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center"/>
    </xf>
    <xf numFmtId="9" fontId="36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120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right"/>
    </xf>
    <xf numFmtId="0" fontId="118" fillId="0" borderId="0" xfId="0" applyFont="1" applyFill="1" applyBorder="1" applyAlignment="1">
      <alignment horizontal="left"/>
    </xf>
    <xf numFmtId="165" fontId="98" fillId="0" borderId="0" xfId="0" applyNumberFormat="1" applyFont="1" applyFill="1" applyBorder="1" applyAlignment="1">
      <alignment horizontal="center"/>
    </xf>
    <xf numFmtId="2" fontId="98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2" fontId="92" fillId="0" borderId="0" xfId="0" applyNumberFormat="1" applyFont="1" applyFill="1" applyBorder="1" applyAlignment="1">
      <alignment horizontal="center"/>
    </xf>
    <xf numFmtId="165" fontId="92" fillId="0" borderId="0" xfId="0" applyNumberFormat="1" applyFont="1" applyFill="1" applyBorder="1" applyAlignment="1">
      <alignment horizontal="center"/>
    </xf>
    <xf numFmtId="0" fontId="36" fillId="0" borderId="3" xfId="0" applyFont="1" applyBorder="1" applyAlignment="1">
      <alignment horizontal="right"/>
    </xf>
    <xf numFmtId="0" fontId="35" fillId="0" borderId="14" xfId="0" applyFont="1" applyBorder="1"/>
    <xf numFmtId="166" fontId="35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7" fillId="0" borderId="37" xfId="0" applyFont="1" applyBorder="1" applyAlignment="1">
      <alignment horizontal="center"/>
    </xf>
    <xf numFmtId="0" fontId="22" fillId="0" borderId="23" xfId="0" applyFont="1" applyBorder="1"/>
    <xf numFmtId="0" fontId="43" fillId="0" borderId="51" xfId="0" applyFont="1" applyBorder="1" applyAlignment="1">
      <alignment horizontal="center"/>
    </xf>
    <xf numFmtId="2" fontId="2" fillId="0" borderId="63" xfId="0" applyNumberFormat="1" applyFont="1" applyBorder="1" applyAlignment="1">
      <alignment horizontal="center"/>
    </xf>
    <xf numFmtId="2" fontId="2" fillId="0" borderId="59" xfId="0" applyNumberFormat="1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1" xfId="0" applyFont="1" applyBorder="1"/>
    <xf numFmtId="0" fontId="7" fillId="0" borderId="39" xfId="0" applyFont="1" applyBorder="1"/>
    <xf numFmtId="0" fontId="7" fillId="0" borderId="39" xfId="0" applyFont="1" applyBorder="1" applyAlignment="1">
      <alignment horizontal="center"/>
    </xf>
    <xf numFmtId="0" fontId="7" fillId="0" borderId="12" xfId="0" applyFont="1" applyBorder="1"/>
    <xf numFmtId="0" fontId="7" fillId="0" borderId="23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43" fillId="0" borderId="51" xfId="0" applyNumberFormat="1" applyFont="1" applyBorder="1" applyAlignment="1">
      <alignment horizontal="center"/>
    </xf>
    <xf numFmtId="9" fontId="7" fillId="0" borderId="23" xfId="0" applyNumberFormat="1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22" fillId="5" borderId="2" xfId="0" applyFont="1" applyFill="1" applyBorder="1" applyAlignment="1">
      <alignment horizontal="center"/>
    </xf>
    <xf numFmtId="0" fontId="22" fillId="5" borderId="23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0" fillId="0" borderId="27" xfId="0" applyBorder="1"/>
    <xf numFmtId="0" fontId="0" fillId="0" borderId="43" xfId="0" applyBorder="1"/>
    <xf numFmtId="0" fontId="46" fillId="0" borderId="2" xfId="0" applyFont="1" applyBorder="1" applyAlignment="1">
      <alignment horizontal="center"/>
    </xf>
    <xf numFmtId="0" fontId="46" fillId="0" borderId="29" xfId="0" applyFont="1" applyBorder="1" applyAlignment="1">
      <alignment horizontal="left"/>
    </xf>
    <xf numFmtId="0" fontId="46" fillId="0" borderId="8" xfId="0" applyFont="1" applyBorder="1" applyAlignment="1">
      <alignment horizontal="center"/>
    </xf>
    <xf numFmtId="0" fontId="48" fillId="0" borderId="73" xfId="0" applyFont="1" applyBorder="1"/>
    <xf numFmtId="0" fontId="78" fillId="0" borderId="56" xfId="0" applyFont="1" applyBorder="1" applyAlignment="1">
      <alignment horizontal="center"/>
    </xf>
    <xf numFmtId="0" fontId="78" fillId="0" borderId="59" xfId="0" applyFont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6" fillId="0" borderId="0" xfId="0" applyFont="1" applyBorder="1" applyAlignment="1">
      <alignment horizontal="center"/>
    </xf>
    <xf numFmtId="0" fontId="76" fillId="0" borderId="45" xfId="0" applyFont="1" applyBorder="1" applyAlignment="1">
      <alignment horizontal="center"/>
    </xf>
    <xf numFmtId="0" fontId="76" fillId="0" borderId="0" xfId="0" applyFont="1"/>
    <xf numFmtId="0" fontId="28" fillId="0" borderId="0" xfId="0" applyFont="1" applyFill="1" applyBorder="1"/>
    <xf numFmtId="0" fontId="76" fillId="0" borderId="0" xfId="0" applyFont="1" applyBorder="1"/>
    <xf numFmtId="0" fontId="76" fillId="0" borderId="63" xfId="0" applyFont="1" applyBorder="1" applyAlignment="1">
      <alignment horizontal="center"/>
    </xf>
    <xf numFmtId="0" fontId="29" fillId="0" borderId="0" xfId="0" applyFont="1"/>
    <xf numFmtId="0" fontId="29" fillId="0" borderId="0" xfId="0" applyFont="1" applyBorder="1"/>
    <xf numFmtId="0" fontId="27" fillId="0" borderId="0" xfId="0" applyFont="1" applyFill="1" applyBorder="1" applyAlignment="1">
      <alignment horizontal="center"/>
    </xf>
    <xf numFmtId="0" fontId="77" fillId="0" borderId="0" xfId="0" applyFont="1" applyFill="1" applyBorder="1"/>
    <xf numFmtId="0" fontId="29" fillId="0" borderId="0" xfId="0" applyFont="1" applyBorder="1" applyAlignment="1">
      <alignment horizontal="right"/>
    </xf>
    <xf numFmtId="0" fontId="46" fillId="0" borderId="49" xfId="0" applyFont="1" applyBorder="1" applyAlignment="1">
      <alignment horizontal="center"/>
    </xf>
    <xf numFmtId="0" fontId="46" fillId="0" borderId="53" xfId="0" applyFont="1" applyBorder="1" applyAlignment="1">
      <alignment horizontal="center"/>
    </xf>
    <xf numFmtId="0" fontId="46" fillId="7" borderId="53" xfId="0" applyFont="1" applyFill="1" applyBorder="1" applyAlignment="1">
      <alignment horizontal="center"/>
    </xf>
    <xf numFmtId="0" fontId="46" fillId="6" borderId="53" xfId="0" applyFont="1" applyFill="1" applyBorder="1" applyAlignment="1">
      <alignment horizontal="center"/>
    </xf>
    <xf numFmtId="166" fontId="46" fillId="0" borderId="53" xfId="0" applyNumberFormat="1" applyFont="1" applyBorder="1" applyAlignment="1">
      <alignment horizontal="center"/>
    </xf>
    <xf numFmtId="168" fontId="115" fillId="0" borderId="58" xfId="0" applyNumberFormat="1" applyFont="1" applyBorder="1" applyAlignment="1">
      <alignment horizontal="center"/>
    </xf>
    <xf numFmtId="167" fontId="125" fillId="7" borderId="53" xfId="0" applyNumberFormat="1" applyFont="1" applyFill="1" applyBorder="1" applyAlignment="1">
      <alignment horizontal="center"/>
    </xf>
    <xf numFmtId="166" fontId="125" fillId="7" borderId="53" xfId="0" applyNumberFormat="1" applyFont="1" applyFill="1" applyBorder="1" applyAlignment="1">
      <alignment horizontal="center"/>
    </xf>
    <xf numFmtId="0" fontId="110" fillId="7" borderId="53" xfId="0" applyFont="1" applyFill="1" applyBorder="1" applyAlignment="1">
      <alignment horizontal="center"/>
    </xf>
    <xf numFmtId="0" fontId="0" fillId="0" borderId="54" xfId="0" applyBorder="1"/>
    <xf numFmtId="0" fontId="7" fillId="7" borderId="57" xfId="0" applyFont="1" applyFill="1" applyBorder="1"/>
    <xf numFmtId="0" fontId="45" fillId="7" borderId="57" xfId="0" applyFont="1" applyFill="1" applyBorder="1"/>
    <xf numFmtId="0" fontId="22" fillId="7" borderId="57" xfId="0" applyFont="1" applyFill="1" applyBorder="1"/>
    <xf numFmtId="0" fontId="2" fillId="7" borderId="57" xfId="0" applyFont="1" applyFill="1" applyBorder="1"/>
    <xf numFmtId="0" fontId="46" fillId="0" borderId="19" xfId="0" applyFont="1" applyBorder="1" applyAlignment="1">
      <alignment horizontal="center"/>
    </xf>
    <xf numFmtId="167" fontId="115" fillId="0" borderId="63" xfId="0" applyNumberFormat="1" applyFont="1" applyBorder="1" applyAlignment="1">
      <alignment horizontal="center"/>
    </xf>
    <xf numFmtId="167" fontId="125" fillId="7" borderId="68" xfId="0" applyNumberFormat="1" applyFont="1" applyFill="1" applyBorder="1" applyAlignment="1">
      <alignment horizontal="center"/>
    </xf>
    <xf numFmtId="166" fontId="125" fillId="7" borderId="68" xfId="0" applyNumberFormat="1" applyFont="1" applyFill="1" applyBorder="1" applyAlignment="1">
      <alignment horizontal="center"/>
    </xf>
    <xf numFmtId="0" fontId="110" fillId="7" borderId="68" xfId="0" applyFont="1" applyFill="1" applyBorder="1" applyAlignment="1">
      <alignment horizontal="center"/>
    </xf>
    <xf numFmtId="0" fontId="54" fillId="0" borderId="54" xfId="0" applyFont="1" applyBorder="1"/>
    <xf numFmtId="167" fontId="46" fillId="7" borderId="53" xfId="0" applyNumberFormat="1" applyFont="1" applyFill="1" applyBorder="1" applyAlignment="1">
      <alignment horizontal="center"/>
    </xf>
    <xf numFmtId="1" fontId="46" fillId="0" borderId="54" xfId="0" applyNumberFormat="1" applyFont="1" applyBorder="1" applyAlignment="1">
      <alignment horizontal="center"/>
    </xf>
    <xf numFmtId="0" fontId="33" fillId="0" borderId="49" xfId="0" applyFont="1" applyBorder="1"/>
    <xf numFmtId="0" fontId="33" fillId="0" borderId="70" xfId="0" applyFont="1" applyBorder="1"/>
    <xf numFmtId="0" fontId="50" fillId="0" borderId="49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50" fillId="0" borderId="70" xfId="0" applyFont="1" applyBorder="1" applyAlignment="1">
      <alignment horizontal="center"/>
    </xf>
    <xf numFmtId="0" fontId="50" fillId="0" borderId="19" xfId="0" applyFont="1" applyBorder="1" applyAlignment="1">
      <alignment horizontal="center"/>
    </xf>
    <xf numFmtId="0" fontId="50" fillId="0" borderId="29" xfId="0" applyFont="1" applyBorder="1" applyAlignment="1">
      <alignment horizontal="left"/>
    </xf>
    <xf numFmtId="0" fontId="48" fillId="0" borderId="30" xfId="0" applyFont="1" applyBorder="1"/>
    <xf numFmtId="0" fontId="78" fillId="0" borderId="26" xfId="0" applyFont="1" applyBorder="1" applyAlignment="1">
      <alignment horizontal="center"/>
    </xf>
    <xf numFmtId="0" fontId="50" fillId="0" borderId="73" xfId="0" applyFont="1" applyBorder="1"/>
    <xf numFmtId="0" fontId="50" fillId="5" borderId="73" xfId="0" applyFont="1" applyFill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0" fontId="50" fillId="5" borderId="19" xfId="0" applyFont="1" applyFill="1" applyBorder="1" applyAlignment="1">
      <alignment horizontal="center"/>
    </xf>
    <xf numFmtId="2" fontId="76" fillId="5" borderId="8" xfId="0" applyNumberFormat="1" applyFont="1" applyFill="1" applyBorder="1" applyAlignment="1">
      <alignment horizontal="center"/>
    </xf>
    <xf numFmtId="0" fontId="7" fillId="0" borderId="57" xfId="0" applyFont="1" applyBorder="1"/>
    <xf numFmtId="0" fontId="50" fillId="5" borderId="53" xfId="0" applyFont="1" applyFill="1" applyBorder="1" applyAlignment="1">
      <alignment horizontal="center"/>
    </xf>
    <xf numFmtId="2" fontId="76" fillId="5" borderId="61" xfId="0" applyNumberFormat="1" applyFont="1" applyFill="1" applyBorder="1" applyAlignment="1">
      <alignment horizontal="center"/>
    </xf>
    <xf numFmtId="0" fontId="7" fillId="12" borderId="57" xfId="0" applyFont="1" applyFill="1" applyBorder="1"/>
    <xf numFmtId="0" fontId="50" fillId="7" borderId="53" xfId="0" applyFont="1" applyFill="1" applyBorder="1" applyAlignment="1">
      <alignment horizontal="center"/>
    </xf>
    <xf numFmtId="2" fontId="76" fillId="7" borderId="61" xfId="0" applyNumberFormat="1" applyFont="1" applyFill="1" applyBorder="1" applyAlignment="1">
      <alignment horizontal="center"/>
    </xf>
    <xf numFmtId="0" fontId="50" fillId="6" borderId="53" xfId="0" applyFont="1" applyFill="1" applyBorder="1" applyAlignment="1">
      <alignment horizontal="center"/>
    </xf>
    <xf numFmtId="2" fontId="76" fillId="6" borderId="61" xfId="0" applyNumberFormat="1" applyFont="1" applyFill="1" applyBorder="1" applyAlignment="1">
      <alignment horizontal="center"/>
    </xf>
    <xf numFmtId="0" fontId="7" fillId="0" borderId="57" xfId="0" applyFont="1" applyBorder="1" applyAlignment="1">
      <alignment horizontal="left"/>
    </xf>
    <xf numFmtId="2" fontId="76" fillId="9" borderId="61" xfId="0" applyNumberFormat="1" applyFont="1" applyFill="1" applyBorder="1" applyAlignment="1">
      <alignment horizontal="center"/>
    </xf>
    <xf numFmtId="0" fontId="50" fillId="5" borderId="70" xfId="0" applyFont="1" applyFill="1" applyBorder="1" applyAlignment="1">
      <alignment horizontal="center"/>
    </xf>
    <xf numFmtId="2" fontId="76" fillId="9" borderId="45" xfId="0" applyNumberFormat="1" applyFont="1" applyFill="1" applyBorder="1" applyAlignment="1">
      <alignment horizontal="center"/>
    </xf>
    <xf numFmtId="0" fontId="50" fillId="5" borderId="54" xfId="0" applyFont="1" applyFill="1" applyBorder="1" applyAlignment="1">
      <alignment horizontal="center"/>
    </xf>
    <xf numFmtId="2" fontId="76" fillId="5" borderId="62" xfId="0" applyNumberFormat="1" applyFont="1" applyFill="1" applyBorder="1" applyAlignment="1">
      <alignment horizontal="center"/>
    </xf>
    <xf numFmtId="0" fontId="28" fillId="0" borderId="0" xfId="0" applyFont="1" applyAlignment="1">
      <alignment horizontal="left"/>
    </xf>
    <xf numFmtId="0" fontId="50" fillId="5" borderId="14" xfId="0" applyFont="1" applyFill="1" applyBorder="1"/>
    <xf numFmtId="0" fontId="46" fillId="5" borderId="16" xfId="0" applyFont="1" applyFill="1" applyBorder="1" applyAlignment="1">
      <alignment horizontal="center"/>
    </xf>
    <xf numFmtId="0" fontId="33" fillId="3" borderId="42" xfId="0" applyFont="1" applyFill="1" applyBorder="1"/>
    <xf numFmtId="0" fontId="33" fillId="3" borderId="57" xfId="0" applyFont="1" applyFill="1" applyBorder="1"/>
    <xf numFmtId="0" fontId="58" fillId="3" borderId="57" xfId="0" applyFont="1" applyFill="1" applyBorder="1"/>
    <xf numFmtId="0" fontId="50" fillId="5" borderId="52" xfId="0" applyFont="1" applyFill="1" applyBorder="1" applyAlignment="1">
      <alignment horizontal="center"/>
    </xf>
    <xf numFmtId="0" fontId="50" fillId="5" borderId="49" xfId="0" applyFont="1" applyFill="1" applyBorder="1" applyAlignment="1">
      <alignment horizontal="center"/>
    </xf>
    <xf numFmtId="166" fontId="50" fillId="5" borderId="53" xfId="0" applyNumberFormat="1" applyFont="1" applyFill="1" applyBorder="1" applyAlignment="1">
      <alignment horizontal="center"/>
    </xf>
    <xf numFmtId="0" fontId="76" fillId="5" borderId="69" xfId="0" applyFont="1" applyFill="1" applyBorder="1" applyAlignment="1">
      <alignment horizontal="center"/>
    </xf>
    <xf numFmtId="0" fontId="76" fillId="5" borderId="72" xfId="0" applyFont="1" applyFill="1" applyBorder="1" applyAlignment="1">
      <alignment horizontal="center"/>
    </xf>
    <xf numFmtId="0" fontId="50" fillId="14" borderId="52" xfId="0" applyFont="1" applyFill="1" applyBorder="1" applyAlignment="1">
      <alignment horizontal="center"/>
    </xf>
    <xf numFmtId="0" fontId="76" fillId="14" borderId="16" xfId="0" applyFont="1" applyFill="1" applyBorder="1" applyAlignment="1">
      <alignment horizontal="center"/>
    </xf>
    <xf numFmtId="0" fontId="22" fillId="11" borderId="42" xfId="0" applyFont="1" applyFill="1" applyBorder="1"/>
    <xf numFmtId="0" fontId="76" fillId="5" borderId="50" xfId="0" applyFont="1" applyFill="1" applyBorder="1" applyAlignment="1">
      <alignment horizontal="center"/>
    </xf>
    <xf numFmtId="0" fontId="22" fillId="11" borderId="78" xfId="0" applyFont="1" applyFill="1" applyBorder="1"/>
    <xf numFmtId="0" fontId="48" fillId="15" borderId="37" xfId="0" applyFont="1" applyFill="1" applyBorder="1"/>
    <xf numFmtId="0" fontId="50" fillId="4" borderId="52" xfId="0" applyFont="1" applyFill="1" applyBorder="1" applyAlignment="1">
      <alignment horizontal="center"/>
    </xf>
    <xf numFmtId="0" fontId="76" fillId="4" borderId="16" xfId="0" applyFont="1" applyFill="1" applyBorder="1" applyAlignment="1">
      <alignment horizontal="center"/>
    </xf>
    <xf numFmtId="0" fontId="2" fillId="16" borderId="42" xfId="0" applyFont="1" applyFill="1" applyBorder="1" applyAlignment="1">
      <alignment horizontal="center"/>
    </xf>
    <xf numFmtId="0" fontId="22" fillId="16" borderId="57" xfId="0" applyFont="1" applyFill="1" applyBorder="1"/>
    <xf numFmtId="0" fontId="22" fillId="17" borderId="78" xfId="0" applyFont="1" applyFill="1" applyBorder="1"/>
    <xf numFmtId="0" fontId="50" fillId="18" borderId="52" xfId="0" applyFont="1" applyFill="1" applyBorder="1" applyAlignment="1">
      <alignment horizontal="center"/>
    </xf>
    <xf numFmtId="0" fontId="76" fillId="18" borderId="16" xfId="0" applyFont="1" applyFill="1" applyBorder="1" applyAlignment="1">
      <alignment horizontal="center"/>
    </xf>
    <xf numFmtId="0" fontId="2" fillId="19" borderId="57" xfId="0" applyFont="1" applyFill="1" applyBorder="1"/>
    <xf numFmtId="0" fontId="2" fillId="19" borderId="78" xfId="0" applyFont="1" applyFill="1" applyBorder="1"/>
    <xf numFmtId="0" fontId="10" fillId="20" borderId="37" xfId="0" applyFont="1" applyFill="1" applyBorder="1"/>
    <xf numFmtId="0" fontId="50" fillId="7" borderId="52" xfId="0" applyFont="1" applyFill="1" applyBorder="1" applyAlignment="1">
      <alignment horizontal="center"/>
    </xf>
    <xf numFmtId="0" fontId="76" fillId="7" borderId="16" xfId="0" applyFont="1" applyFill="1" applyBorder="1" applyAlignment="1">
      <alignment horizontal="center"/>
    </xf>
    <xf numFmtId="0" fontId="2" fillId="21" borderId="57" xfId="0" applyFont="1" applyFill="1" applyBorder="1" applyAlignment="1">
      <alignment horizontal="center"/>
    </xf>
    <xf numFmtId="0" fontId="76" fillId="0" borderId="61" xfId="0" applyFont="1" applyBorder="1" applyAlignment="1">
      <alignment horizontal="center"/>
    </xf>
    <xf numFmtId="0" fontId="22" fillId="21" borderId="57" xfId="0" applyFont="1" applyFill="1" applyBorder="1"/>
    <xf numFmtId="166" fontId="65" fillId="0" borderId="53" xfId="0" applyNumberFormat="1" applyFont="1" applyBorder="1" applyAlignment="1">
      <alignment horizontal="center"/>
    </xf>
    <xf numFmtId="0" fontId="0" fillId="21" borderId="63" xfId="0" applyFill="1" applyBorder="1"/>
    <xf numFmtId="0" fontId="76" fillId="21" borderId="69" xfId="0" applyFont="1" applyFill="1" applyBorder="1" applyAlignment="1">
      <alignment horizontal="center"/>
    </xf>
    <xf numFmtId="0" fontId="76" fillId="21" borderId="68" xfId="0" applyFont="1" applyFill="1" applyBorder="1" applyAlignment="1">
      <alignment horizontal="center"/>
    </xf>
    <xf numFmtId="0" fontId="76" fillId="10" borderId="61" xfId="0" applyFont="1" applyFill="1" applyBorder="1" applyAlignment="1">
      <alignment horizontal="center"/>
    </xf>
    <xf numFmtId="0" fontId="22" fillId="22" borderId="57" xfId="0" applyFont="1" applyFill="1" applyBorder="1"/>
    <xf numFmtId="0" fontId="126" fillId="0" borderId="53" xfId="0" applyFont="1" applyBorder="1" applyAlignment="1">
      <alignment horizontal="center"/>
    </xf>
    <xf numFmtId="0" fontId="0" fillId="10" borderId="63" xfId="0" applyFill="1" applyBorder="1"/>
    <xf numFmtId="0" fontId="76" fillId="10" borderId="69" xfId="0" applyFont="1" applyFill="1" applyBorder="1" applyAlignment="1">
      <alignment horizontal="center"/>
    </xf>
    <xf numFmtId="166" fontId="50" fillId="0" borderId="53" xfId="0" applyNumberFormat="1" applyFont="1" applyBorder="1" applyAlignment="1">
      <alignment horizontal="center"/>
    </xf>
    <xf numFmtId="0" fontId="76" fillId="10" borderId="68" xfId="0" applyFont="1" applyFill="1" applyBorder="1" applyAlignment="1">
      <alignment horizontal="center"/>
    </xf>
    <xf numFmtId="0" fontId="22" fillId="23" borderId="57" xfId="0" applyFont="1" applyFill="1" applyBorder="1"/>
    <xf numFmtId="0" fontId="0" fillId="10" borderId="78" xfId="0" applyFill="1" applyBorder="1"/>
    <xf numFmtId="0" fontId="126" fillId="0" borderId="70" xfId="0" applyFont="1" applyBorder="1" applyAlignment="1">
      <alignment horizontal="center"/>
    </xf>
    <xf numFmtId="0" fontId="0" fillId="10" borderId="65" xfId="0" applyFill="1" applyBorder="1"/>
    <xf numFmtId="0" fontId="76" fillId="10" borderId="72" xfId="0" applyFont="1" applyFill="1" applyBorder="1" applyAlignment="1">
      <alignment horizontal="center"/>
    </xf>
    <xf numFmtId="0" fontId="76" fillId="10" borderId="33" xfId="0" applyFont="1" applyFill="1" applyBorder="1" applyAlignment="1">
      <alignment horizontal="center"/>
    </xf>
    <xf numFmtId="0" fontId="76" fillId="10" borderId="45" xfId="0" applyFont="1" applyFill="1" applyBorder="1" applyAlignment="1">
      <alignment horizontal="center"/>
    </xf>
    <xf numFmtId="0" fontId="48" fillId="23" borderId="37" xfId="0" applyFont="1" applyFill="1" applyBorder="1"/>
    <xf numFmtId="0" fontId="126" fillId="10" borderId="52" xfId="0" applyFont="1" applyFill="1" applyBorder="1" applyAlignment="1">
      <alignment horizontal="center"/>
    </xf>
    <xf numFmtId="0" fontId="29" fillId="10" borderId="76" xfId="0" applyFont="1" applyFill="1" applyBorder="1" applyAlignment="1">
      <alignment horizontal="center"/>
    </xf>
    <xf numFmtId="0" fontId="33" fillId="10" borderId="52" xfId="0" applyFont="1" applyFill="1" applyBorder="1"/>
    <xf numFmtId="0" fontId="76" fillId="10" borderId="16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center"/>
    </xf>
    <xf numFmtId="0" fontId="76" fillId="10" borderId="15" xfId="0" applyFont="1" applyFill="1" applyBorder="1" applyAlignment="1">
      <alignment horizontal="center"/>
    </xf>
    <xf numFmtId="2" fontId="29" fillId="10" borderId="28" xfId="0" applyNumberFormat="1" applyFont="1" applyFill="1" applyBorder="1" applyAlignment="1">
      <alignment horizontal="center"/>
    </xf>
    <xf numFmtId="0" fontId="76" fillId="10" borderId="28" xfId="0" applyFont="1" applyFill="1" applyBorder="1" applyAlignment="1">
      <alignment horizontal="center"/>
    </xf>
    <xf numFmtId="0" fontId="126" fillId="0" borderId="49" xfId="0" applyFont="1" applyBorder="1" applyAlignment="1">
      <alignment horizontal="center"/>
    </xf>
    <xf numFmtId="0" fontId="0" fillId="11" borderId="1" xfId="0" applyFill="1" applyBorder="1"/>
    <xf numFmtId="0" fontId="76" fillId="11" borderId="50" xfId="0" applyFont="1" applyFill="1" applyBorder="1" applyAlignment="1">
      <alignment horizontal="center"/>
    </xf>
    <xf numFmtId="0" fontId="76" fillId="4" borderId="46" xfId="0" applyFont="1" applyFill="1" applyBorder="1" applyAlignment="1">
      <alignment horizontal="center"/>
    </xf>
    <xf numFmtId="0" fontId="0" fillId="11" borderId="33" xfId="0" applyFill="1" applyBorder="1"/>
    <xf numFmtId="0" fontId="76" fillId="11" borderId="72" xfId="0" applyFont="1" applyFill="1" applyBorder="1" applyAlignment="1">
      <alignment horizontal="center"/>
    </xf>
    <xf numFmtId="0" fontId="76" fillId="4" borderId="45" xfId="0" applyFont="1" applyFill="1" applyBorder="1" applyAlignment="1">
      <alignment horizontal="center"/>
    </xf>
    <xf numFmtId="0" fontId="47" fillId="4" borderId="15" xfId="0" applyFont="1" applyFill="1" applyBorder="1" applyAlignment="1">
      <alignment horizontal="center"/>
    </xf>
    <xf numFmtId="0" fontId="29" fillId="4" borderId="15" xfId="0" applyFont="1" applyFill="1" applyBorder="1" applyAlignment="1">
      <alignment horizontal="center"/>
    </xf>
    <xf numFmtId="0" fontId="127" fillId="4" borderId="76" xfId="0" applyFont="1" applyFill="1" applyBorder="1" applyAlignment="1">
      <alignment horizontal="center"/>
    </xf>
    <xf numFmtId="2" fontId="29" fillId="4" borderId="28" xfId="0" applyNumberFormat="1" applyFont="1" applyFill="1" applyBorder="1" applyAlignment="1">
      <alignment horizontal="center"/>
    </xf>
    <xf numFmtId="0" fontId="76" fillId="4" borderId="28" xfId="0" applyFont="1" applyFill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78" fillId="18" borderId="21" xfId="0" applyFont="1" applyFill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78" fillId="18" borderId="51" xfId="0" applyFont="1" applyFill="1" applyBorder="1" applyAlignment="1">
      <alignment horizontal="center"/>
    </xf>
    <xf numFmtId="0" fontId="53" fillId="0" borderId="58" xfId="0" applyFont="1" applyBorder="1" applyAlignment="1">
      <alignment horizontal="center"/>
    </xf>
    <xf numFmtId="0" fontId="76" fillId="16" borderId="69" xfId="0" applyFont="1" applyFill="1" applyBorder="1" applyAlignment="1">
      <alignment horizontal="center"/>
    </xf>
    <xf numFmtId="0" fontId="53" fillId="0" borderId="68" xfId="0" applyFont="1" applyBorder="1" applyAlignment="1">
      <alignment horizontal="center"/>
    </xf>
    <xf numFmtId="0" fontId="76" fillId="16" borderId="63" xfId="0" applyFont="1" applyFill="1" applyBorder="1" applyAlignment="1">
      <alignment horizontal="center"/>
    </xf>
    <xf numFmtId="0" fontId="76" fillId="18" borderId="61" xfId="0" applyFont="1" applyFill="1" applyBorder="1" applyAlignment="1">
      <alignment horizontal="center"/>
    </xf>
    <xf numFmtId="0" fontId="53" fillId="0" borderId="73" xfId="0" applyFont="1" applyBorder="1" applyAlignment="1">
      <alignment horizontal="center"/>
    </xf>
    <xf numFmtId="0" fontId="76" fillId="18" borderId="56" xfId="0" applyFont="1" applyFill="1" applyBorder="1" applyAlignment="1">
      <alignment horizontal="center"/>
    </xf>
    <xf numFmtId="0" fontId="53" fillId="0" borderId="33" xfId="0" applyFont="1" applyBorder="1" applyAlignment="1">
      <alignment horizontal="center"/>
    </xf>
    <xf numFmtId="0" fontId="76" fillId="18" borderId="59" xfId="0" applyFont="1" applyFill="1" applyBorder="1" applyAlignment="1">
      <alignment horizontal="center"/>
    </xf>
    <xf numFmtId="0" fontId="76" fillId="18" borderId="45" xfId="0" applyFont="1" applyFill="1" applyBorder="1" applyAlignment="1">
      <alignment horizontal="center"/>
    </xf>
    <xf numFmtId="0" fontId="109" fillId="19" borderId="1" xfId="0" applyFont="1" applyFill="1" applyBorder="1" applyAlignment="1">
      <alignment horizontal="center"/>
    </xf>
    <xf numFmtId="0" fontId="76" fillId="19" borderId="50" xfId="0" applyFont="1" applyFill="1" applyBorder="1" applyAlignment="1">
      <alignment horizontal="center"/>
    </xf>
    <xf numFmtId="0" fontId="76" fillId="19" borderId="1" xfId="0" applyFont="1" applyFill="1" applyBorder="1" applyAlignment="1">
      <alignment horizontal="center"/>
    </xf>
    <xf numFmtId="0" fontId="76" fillId="0" borderId="46" xfId="0" applyFont="1" applyBorder="1" applyAlignment="1">
      <alignment horizontal="center"/>
    </xf>
    <xf numFmtId="0" fontId="109" fillId="19" borderId="68" xfId="0" applyFont="1" applyFill="1" applyBorder="1" applyAlignment="1">
      <alignment horizontal="center"/>
    </xf>
    <xf numFmtId="0" fontId="76" fillId="19" borderId="69" xfId="0" applyFont="1" applyFill="1" applyBorder="1" applyAlignment="1">
      <alignment horizontal="center"/>
    </xf>
    <xf numFmtId="0" fontId="76" fillId="19" borderId="68" xfId="0" applyFont="1" applyFill="1" applyBorder="1" applyAlignment="1">
      <alignment horizontal="center"/>
    </xf>
    <xf numFmtId="2" fontId="65" fillId="0" borderId="53" xfId="0" applyNumberFormat="1" applyFont="1" applyBorder="1" applyAlignment="1">
      <alignment horizontal="center"/>
    </xf>
    <xf numFmtId="1" fontId="109" fillId="19" borderId="68" xfId="0" applyNumberFormat="1" applyFont="1" applyFill="1" applyBorder="1" applyAlignment="1">
      <alignment horizontal="center"/>
    </xf>
    <xf numFmtId="1" fontId="76" fillId="19" borderId="69" xfId="0" applyNumberFormat="1" applyFont="1" applyFill="1" applyBorder="1" applyAlignment="1">
      <alignment horizontal="center"/>
    </xf>
    <xf numFmtId="1" fontId="76" fillId="19" borderId="68" xfId="0" applyNumberFormat="1" applyFont="1" applyFill="1" applyBorder="1" applyAlignment="1">
      <alignment horizontal="center"/>
    </xf>
    <xf numFmtId="1" fontId="76" fillId="7" borderId="68" xfId="0" applyNumberFormat="1" applyFont="1" applyFill="1" applyBorder="1" applyAlignment="1">
      <alignment horizontal="center"/>
    </xf>
    <xf numFmtId="2" fontId="109" fillId="19" borderId="33" xfId="0" applyNumberFormat="1" applyFont="1" applyFill="1" applyBorder="1" applyAlignment="1">
      <alignment horizontal="center"/>
    </xf>
    <xf numFmtId="2" fontId="76" fillId="19" borderId="72" xfId="0" applyNumberFormat="1" applyFont="1" applyFill="1" applyBorder="1" applyAlignment="1">
      <alignment horizontal="center"/>
    </xf>
    <xf numFmtId="2" fontId="76" fillId="19" borderId="33" xfId="0" applyNumberFormat="1" applyFont="1" applyFill="1" applyBorder="1" applyAlignment="1">
      <alignment horizontal="center"/>
    </xf>
    <xf numFmtId="0" fontId="126" fillId="7" borderId="79" xfId="0" applyFont="1" applyFill="1" applyBorder="1" applyAlignment="1">
      <alignment horizontal="center"/>
    </xf>
    <xf numFmtId="0" fontId="109" fillId="7" borderId="15" xfId="0" applyFont="1" applyFill="1" applyBorder="1" applyAlignment="1">
      <alignment horizontal="center"/>
    </xf>
    <xf numFmtId="0" fontId="126" fillId="7" borderId="52" xfId="0" applyFont="1" applyFill="1" applyBorder="1" applyAlignment="1">
      <alignment horizontal="center"/>
    </xf>
    <xf numFmtId="0" fontId="76" fillId="7" borderId="15" xfId="0" applyFont="1" applyFill="1" applyBorder="1" applyAlignment="1">
      <alignment horizontal="center"/>
    </xf>
    <xf numFmtId="2" fontId="29" fillId="7" borderId="28" xfId="0" applyNumberFormat="1" applyFont="1" applyFill="1" applyBorder="1" applyAlignment="1">
      <alignment horizontal="center"/>
    </xf>
    <xf numFmtId="0" fontId="76" fillId="7" borderId="28" xfId="0" applyFont="1" applyFill="1" applyBorder="1" applyAlignment="1">
      <alignment horizontal="center"/>
    </xf>
    <xf numFmtId="0" fontId="76" fillId="6" borderId="50" xfId="0" applyFont="1" applyFill="1" applyBorder="1" applyAlignment="1">
      <alignment horizontal="center"/>
    </xf>
    <xf numFmtId="2" fontId="76" fillId="0" borderId="8" xfId="0" applyNumberFormat="1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6" borderId="69" xfId="0" applyFont="1" applyFill="1" applyBorder="1" applyAlignment="1">
      <alignment horizontal="center"/>
    </xf>
    <xf numFmtId="2" fontId="76" fillId="0" borderId="61" xfId="0" applyNumberFormat="1" applyFont="1" applyBorder="1" applyAlignment="1">
      <alignment horizontal="center"/>
    </xf>
    <xf numFmtId="0" fontId="76" fillId="6" borderId="72" xfId="0" applyFont="1" applyFill="1" applyBorder="1" applyAlignment="1">
      <alignment horizontal="center"/>
    </xf>
    <xf numFmtId="2" fontId="76" fillId="0" borderId="45" xfId="0" applyNumberFormat="1" applyFont="1" applyBorder="1" applyAlignment="1">
      <alignment horizontal="center"/>
    </xf>
    <xf numFmtId="0" fontId="50" fillId="0" borderId="0" xfId="0" applyFont="1"/>
    <xf numFmtId="0" fontId="78" fillId="0" borderId="0" xfId="0" applyFont="1" applyAlignment="1">
      <alignment horizontal="left"/>
    </xf>
    <xf numFmtId="0" fontId="108" fillId="0" borderId="0" xfId="0" applyFont="1"/>
    <xf numFmtId="0" fontId="76" fillId="0" borderId="1" xfId="0" applyFont="1" applyBorder="1" applyAlignment="1">
      <alignment horizontal="center"/>
    </xf>
    <xf numFmtId="0" fontId="76" fillId="0" borderId="4" xfId="0" applyFont="1" applyBorder="1" applyAlignment="1">
      <alignment horizontal="center"/>
    </xf>
    <xf numFmtId="0" fontId="80" fillId="0" borderId="68" xfId="0" applyFont="1" applyBorder="1" applyAlignment="1">
      <alignment horizontal="center"/>
    </xf>
    <xf numFmtId="0" fontId="80" fillId="0" borderId="61" xfId="0" applyFont="1" applyBorder="1" applyAlignment="1">
      <alignment horizontal="center"/>
    </xf>
    <xf numFmtId="165" fontId="76" fillId="0" borderId="33" xfId="0" applyNumberFormat="1" applyFont="1" applyBorder="1" applyAlignment="1">
      <alignment horizontal="center"/>
    </xf>
    <xf numFmtId="165" fontId="76" fillId="0" borderId="68" xfId="0" applyNumberFormat="1" applyFont="1" applyBorder="1" applyAlignment="1">
      <alignment horizontal="center"/>
    </xf>
    <xf numFmtId="0" fontId="76" fillId="7" borderId="61" xfId="0" applyFont="1" applyFill="1" applyBorder="1" applyAlignment="1">
      <alignment horizontal="center"/>
    </xf>
    <xf numFmtId="0" fontId="76" fillId="7" borderId="68" xfId="0" applyFont="1" applyFill="1" applyBorder="1" applyAlignment="1">
      <alignment horizontal="center"/>
    </xf>
    <xf numFmtId="0" fontId="76" fillId="0" borderId="68" xfId="0" applyFont="1" applyBorder="1" applyAlignment="1">
      <alignment horizontal="center"/>
    </xf>
    <xf numFmtId="0" fontId="76" fillId="6" borderId="63" xfId="0" applyFont="1" applyFill="1" applyBorder="1" applyAlignment="1">
      <alignment horizontal="center"/>
    </xf>
    <xf numFmtId="0" fontId="76" fillId="6" borderId="61" xfId="0" applyFont="1" applyFill="1" applyBorder="1" applyAlignment="1">
      <alignment horizontal="center"/>
    </xf>
    <xf numFmtId="0" fontId="76" fillId="6" borderId="68" xfId="0" applyFont="1" applyFill="1" applyBorder="1" applyAlignment="1">
      <alignment horizontal="center"/>
    </xf>
    <xf numFmtId="2" fontId="76" fillId="0" borderId="63" xfId="0" applyNumberFormat="1" applyFont="1" applyBorder="1" applyAlignment="1">
      <alignment horizontal="center"/>
    </xf>
    <xf numFmtId="2" fontId="76" fillId="0" borderId="68" xfId="0" applyNumberFormat="1" applyFont="1" applyBorder="1" applyAlignment="1">
      <alignment horizontal="center"/>
    </xf>
    <xf numFmtId="165" fontId="76" fillId="0" borderId="63" xfId="0" applyNumberFormat="1" applyFont="1" applyBorder="1" applyAlignment="1">
      <alignment horizontal="center"/>
    </xf>
    <xf numFmtId="1" fontId="76" fillId="0" borderId="61" xfId="0" applyNumberFormat="1" applyFont="1" applyBorder="1" applyAlignment="1">
      <alignment horizontal="center"/>
    </xf>
    <xf numFmtId="1" fontId="76" fillId="0" borderId="68" xfId="0" applyNumberFormat="1" applyFont="1" applyBorder="1" applyAlignment="1">
      <alignment horizontal="center"/>
    </xf>
    <xf numFmtId="165" fontId="76" fillId="0" borderId="61" xfId="0" applyNumberFormat="1" applyFont="1" applyBorder="1" applyAlignment="1">
      <alignment horizontal="center"/>
    </xf>
    <xf numFmtId="168" fontId="76" fillId="0" borderId="63" xfId="0" applyNumberFormat="1" applyFont="1" applyBorder="1" applyAlignment="1">
      <alignment horizontal="center"/>
    </xf>
    <xf numFmtId="167" fontId="76" fillId="0" borderId="69" xfId="0" applyNumberFormat="1" applyFont="1" applyBorder="1" applyAlignment="1">
      <alignment horizontal="center"/>
    </xf>
    <xf numFmtId="167" fontId="76" fillId="0" borderId="63" xfId="0" applyNumberFormat="1" applyFont="1" applyBorder="1" applyAlignment="1">
      <alignment horizontal="center"/>
    </xf>
    <xf numFmtId="167" fontId="76" fillId="7" borderId="63" xfId="0" applyNumberFormat="1" applyFont="1" applyFill="1" applyBorder="1" applyAlignment="1">
      <alignment horizontal="center"/>
    </xf>
    <xf numFmtId="167" fontId="76" fillId="7" borderId="61" xfId="0" applyNumberFormat="1" applyFont="1" applyFill="1" applyBorder="1" applyAlignment="1">
      <alignment horizontal="center"/>
    </xf>
    <xf numFmtId="166" fontId="76" fillId="7" borderId="63" xfId="0" applyNumberFormat="1" applyFont="1" applyFill="1" applyBorder="1" applyAlignment="1">
      <alignment horizontal="center"/>
    </xf>
    <xf numFmtId="166" fontId="76" fillId="7" borderId="61" xfId="0" applyNumberFormat="1" applyFont="1" applyFill="1" applyBorder="1" applyAlignment="1">
      <alignment horizontal="center"/>
    </xf>
    <xf numFmtId="0" fontId="28" fillId="7" borderId="63" xfId="0" applyFont="1" applyFill="1" applyBorder="1" applyAlignment="1">
      <alignment horizontal="center"/>
    </xf>
    <xf numFmtId="0" fontId="28" fillId="7" borderId="61" xfId="0" applyFont="1" applyFill="1" applyBorder="1" applyAlignment="1">
      <alignment horizontal="center"/>
    </xf>
    <xf numFmtId="165" fontId="76" fillId="0" borderId="59" xfId="0" applyNumberFormat="1" applyFont="1" applyBorder="1" applyAlignment="1">
      <alignment horizontal="center"/>
    </xf>
    <xf numFmtId="165" fontId="76" fillId="0" borderId="62" xfId="0" applyNumberFormat="1" applyFont="1" applyBorder="1" applyAlignment="1">
      <alignment horizontal="center"/>
    </xf>
    <xf numFmtId="165" fontId="76" fillId="0" borderId="66" xfId="0" applyNumberFormat="1" applyFont="1" applyBorder="1" applyAlignment="1">
      <alignment horizontal="center"/>
    </xf>
    <xf numFmtId="1" fontId="76" fillId="0" borderId="62" xfId="0" applyNumberFormat="1" applyFont="1" applyBorder="1" applyAlignment="1">
      <alignment horizontal="center"/>
    </xf>
    <xf numFmtId="2" fontId="109" fillId="19" borderId="68" xfId="0" applyNumberFormat="1" applyFont="1" applyFill="1" applyBorder="1" applyAlignment="1">
      <alignment horizontal="center"/>
    </xf>
    <xf numFmtId="2" fontId="76" fillId="7" borderId="63" xfId="0" applyNumberFormat="1" applyFont="1" applyFill="1" applyBorder="1" applyAlignment="1">
      <alignment horizontal="center"/>
    </xf>
    <xf numFmtId="168" fontId="22" fillId="0" borderId="0" xfId="0" applyNumberFormat="1" applyFont="1" applyFill="1"/>
    <xf numFmtId="167" fontId="22" fillId="0" borderId="0" xfId="0" applyNumberFormat="1" applyFont="1" applyFill="1" applyBorder="1"/>
    <xf numFmtId="168" fontId="0" fillId="0" borderId="0" xfId="0" applyNumberFormat="1" applyFill="1"/>
    <xf numFmtId="167" fontId="22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22" fillId="24" borderId="78" xfId="0" applyFont="1" applyFill="1" applyBorder="1"/>
    <xf numFmtId="0" fontId="22" fillId="25" borderId="78" xfId="0" applyFont="1" applyFill="1" applyBorder="1"/>
    <xf numFmtId="0" fontId="48" fillId="7" borderId="37" xfId="0" applyFont="1" applyFill="1" applyBorder="1"/>
    <xf numFmtId="0" fontId="53" fillId="7" borderId="15" xfId="0" applyFont="1" applyFill="1" applyBorder="1" applyAlignment="1">
      <alignment horizontal="center"/>
    </xf>
    <xf numFmtId="0" fontId="78" fillId="7" borderId="21" xfId="0" applyFont="1" applyFill="1" applyBorder="1" applyAlignment="1">
      <alignment horizontal="center"/>
    </xf>
    <xf numFmtId="0" fontId="76" fillId="26" borderId="69" xfId="0" applyFont="1" applyFill="1" applyBorder="1" applyAlignment="1">
      <alignment horizontal="center"/>
    </xf>
    <xf numFmtId="0" fontId="76" fillId="7" borderId="56" xfId="0" applyFont="1" applyFill="1" applyBorder="1" applyAlignment="1">
      <alignment horizontal="center"/>
    </xf>
    <xf numFmtId="0" fontId="78" fillId="7" borderId="51" xfId="0" applyFont="1" applyFill="1" applyBorder="1" applyAlignment="1">
      <alignment horizontal="center"/>
    </xf>
    <xf numFmtId="0" fontId="76" fillId="26" borderId="63" xfId="0" applyFont="1" applyFill="1" applyBorder="1" applyAlignment="1">
      <alignment horizontal="center"/>
    </xf>
    <xf numFmtId="0" fontId="76" fillId="7" borderId="59" xfId="0" applyFont="1" applyFill="1" applyBorder="1" applyAlignment="1">
      <alignment horizontal="center"/>
    </xf>
    <xf numFmtId="0" fontId="76" fillId="7" borderId="46" xfId="0" applyFont="1" applyFill="1" applyBorder="1" applyAlignment="1">
      <alignment horizontal="center"/>
    </xf>
    <xf numFmtId="0" fontId="76" fillId="7" borderId="45" xfId="0" applyFont="1" applyFill="1" applyBorder="1" applyAlignment="1">
      <alignment horizontal="center"/>
    </xf>
    <xf numFmtId="0" fontId="113" fillId="24" borderId="42" xfId="0" applyFont="1" applyFill="1" applyBorder="1"/>
    <xf numFmtId="0" fontId="48" fillId="10" borderId="37" xfId="0" applyFont="1" applyFill="1" applyBorder="1"/>
    <xf numFmtId="0" fontId="53" fillId="10" borderId="15" xfId="0" applyFont="1" applyFill="1" applyBorder="1" applyAlignment="1">
      <alignment horizontal="center"/>
    </xf>
    <xf numFmtId="0" fontId="53" fillId="7" borderId="14" xfId="0" applyFont="1" applyFill="1" applyBorder="1" applyAlignment="1">
      <alignment horizontal="center"/>
    </xf>
    <xf numFmtId="0" fontId="0" fillId="27" borderId="57" xfId="0" applyFill="1" applyBorder="1"/>
    <xf numFmtId="0" fontId="2" fillId="19" borderId="77" xfId="0" applyFont="1" applyFill="1" applyBorder="1"/>
    <xf numFmtId="0" fontId="50" fillId="5" borderId="60" xfId="0" applyFont="1" applyFill="1" applyBorder="1" applyAlignment="1">
      <alignment horizontal="center"/>
    </xf>
    <xf numFmtId="0" fontId="50" fillId="5" borderId="30" xfId="0" applyFont="1" applyFill="1" applyBorder="1" applyAlignment="1">
      <alignment horizontal="center"/>
    </xf>
    <xf numFmtId="0" fontId="78" fillId="5" borderId="26" xfId="0" applyFont="1" applyFill="1" applyBorder="1" applyAlignment="1">
      <alignment horizontal="center"/>
    </xf>
    <xf numFmtId="0" fontId="0" fillId="6" borderId="4" xfId="0" applyFill="1" applyBorder="1"/>
    <xf numFmtId="0" fontId="0" fillId="6" borderId="68" xfId="0" applyFill="1" applyBorder="1"/>
    <xf numFmtId="0" fontId="0" fillId="6" borderId="33" xfId="0" applyFill="1" applyBorder="1"/>
    <xf numFmtId="2" fontId="0" fillId="28" borderId="51" xfId="0" applyNumberFormat="1" applyFill="1" applyBorder="1"/>
    <xf numFmtId="0" fontId="45" fillId="28" borderId="63" xfId="0" applyFont="1" applyFill="1" applyBorder="1"/>
    <xf numFmtId="0" fontId="2" fillId="28" borderId="63" xfId="0" applyFont="1" applyFill="1" applyBorder="1"/>
    <xf numFmtId="2" fontId="2" fillId="28" borderId="63" xfId="0" applyNumberFormat="1" applyFont="1" applyFill="1" applyBorder="1"/>
    <xf numFmtId="0" fontId="22" fillId="28" borderId="65" xfId="0" applyFont="1" applyFill="1" applyBorder="1"/>
    <xf numFmtId="2" fontId="102" fillId="6" borderId="69" xfId="0" applyNumberFormat="1" applyFont="1" applyFill="1" applyBorder="1" applyAlignment="1">
      <alignment horizontal="center"/>
    </xf>
    <xf numFmtId="2" fontId="102" fillId="6" borderId="16" xfId="0" applyNumberFormat="1" applyFont="1" applyFill="1" applyBorder="1" applyAlignment="1">
      <alignment horizontal="center"/>
    </xf>
    <xf numFmtId="0" fontId="33" fillId="0" borderId="65" xfId="0" applyFont="1" applyBorder="1"/>
    <xf numFmtId="0" fontId="7" fillId="0" borderId="41" xfId="0" applyFont="1" applyBorder="1"/>
    <xf numFmtId="0" fontId="33" fillId="0" borderId="70" xfId="0" applyFont="1" applyFill="1" applyBorder="1"/>
    <xf numFmtId="0" fontId="50" fillId="0" borderId="53" xfId="0" applyFont="1" applyFill="1" applyBorder="1" applyAlignment="1">
      <alignment horizontal="center"/>
    </xf>
    <xf numFmtId="0" fontId="50" fillId="0" borderId="70" xfId="0" applyFont="1" applyFill="1" applyBorder="1" applyAlignment="1">
      <alignment horizontal="center"/>
    </xf>
    <xf numFmtId="165" fontId="109" fillId="19" borderId="68" xfId="0" applyNumberFormat="1" applyFont="1" applyFill="1" applyBorder="1" applyAlignment="1">
      <alignment horizontal="center"/>
    </xf>
    <xf numFmtId="0" fontId="22" fillId="0" borderId="71" xfId="0" applyFont="1" applyBorder="1" applyAlignment="1">
      <alignment horizontal="left"/>
    </xf>
    <xf numFmtId="164" fontId="14" fillId="0" borderId="58" xfId="0" applyNumberFormat="1" applyFont="1" applyBorder="1" applyAlignment="1">
      <alignment horizontal="right"/>
    </xf>
    <xf numFmtId="0" fontId="45" fillId="0" borderId="0" xfId="0" applyFont="1"/>
    <xf numFmtId="0" fontId="22" fillId="0" borderId="55" xfId="0" applyFont="1" applyBorder="1" applyAlignment="1">
      <alignment horizontal="left"/>
    </xf>
    <xf numFmtId="0" fontId="50" fillId="0" borderId="30" xfId="0" applyFont="1" applyBorder="1" applyAlignment="1">
      <alignment horizontal="left"/>
    </xf>
    <xf numFmtId="165" fontId="126" fillId="0" borderId="53" xfId="0" applyNumberFormat="1" applyFont="1" applyBorder="1" applyAlignment="1">
      <alignment horizontal="center"/>
    </xf>
    <xf numFmtId="2" fontId="76" fillId="28" borderId="51" xfId="0" applyNumberFormat="1" applyFont="1" applyFill="1" applyBorder="1" applyAlignment="1">
      <alignment horizontal="center"/>
    </xf>
    <xf numFmtId="0" fontId="76" fillId="28" borderId="63" xfId="0" applyFont="1" applyFill="1" applyBorder="1" applyAlignment="1">
      <alignment horizontal="center"/>
    </xf>
    <xf numFmtId="0" fontId="75" fillId="28" borderId="63" xfId="0" applyFont="1" applyFill="1" applyBorder="1" applyAlignment="1">
      <alignment horizontal="center"/>
    </xf>
    <xf numFmtId="1" fontId="75" fillId="28" borderId="63" xfId="0" applyNumberFormat="1" applyFont="1" applyFill="1" applyBorder="1" applyAlignment="1">
      <alignment horizontal="center"/>
    </xf>
    <xf numFmtId="2" fontId="75" fillId="28" borderId="63" xfId="0" applyNumberFormat="1" applyFont="1" applyFill="1" applyBorder="1" applyAlignment="1">
      <alignment horizontal="center"/>
    </xf>
    <xf numFmtId="0" fontId="28" fillId="28" borderId="63" xfId="0" applyFont="1" applyFill="1" applyBorder="1" applyAlignment="1">
      <alignment horizontal="center"/>
    </xf>
    <xf numFmtId="2" fontId="28" fillId="28" borderId="63" xfId="0" applyNumberFormat="1" applyFont="1" applyFill="1" applyBorder="1" applyAlignment="1">
      <alignment horizontal="center"/>
    </xf>
    <xf numFmtId="0" fontId="76" fillId="28" borderId="65" xfId="0" applyFont="1" applyFill="1" applyBorder="1" applyAlignment="1">
      <alignment horizontal="center"/>
    </xf>
    <xf numFmtId="0" fontId="76" fillId="6" borderId="4" xfId="0" applyFont="1" applyFill="1" applyBorder="1" applyAlignment="1">
      <alignment horizontal="center"/>
    </xf>
    <xf numFmtId="0" fontId="76" fillId="6" borderId="33" xfId="0" applyFont="1" applyFill="1" applyBorder="1" applyAlignment="1">
      <alignment horizontal="center"/>
    </xf>
    <xf numFmtId="2" fontId="33" fillId="0" borderId="53" xfId="0" applyNumberFormat="1" applyFont="1" applyBorder="1"/>
    <xf numFmtId="2" fontId="46" fillId="0" borderId="53" xfId="0" applyNumberFormat="1" applyFont="1" applyBorder="1" applyAlignment="1">
      <alignment horizontal="center"/>
    </xf>
    <xf numFmtId="165" fontId="33" fillId="0" borderId="53" xfId="0" applyNumberFormat="1" applyFont="1" applyBorder="1"/>
    <xf numFmtId="2" fontId="76" fillId="0" borderId="33" xfId="0" applyNumberFormat="1" applyFont="1" applyBorder="1" applyAlignment="1">
      <alignment horizontal="center"/>
    </xf>
    <xf numFmtId="166" fontId="75" fillId="28" borderId="63" xfId="0" applyNumberFormat="1" applyFont="1" applyFill="1" applyBorder="1" applyAlignment="1">
      <alignment horizontal="center"/>
    </xf>
    <xf numFmtId="168" fontId="46" fillId="0" borderId="53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9" fontId="128" fillId="0" borderId="68" xfId="0" applyNumberFormat="1" applyFont="1" applyBorder="1" applyAlignment="1">
      <alignment horizontal="left"/>
    </xf>
    <xf numFmtId="2" fontId="17" fillId="0" borderId="22" xfId="0" applyNumberFormat="1" applyFont="1" applyBorder="1" applyAlignment="1">
      <alignment horizontal="center"/>
    </xf>
    <xf numFmtId="2" fontId="17" fillId="0" borderId="40" xfId="0" applyNumberFormat="1" applyFont="1" applyBorder="1" applyAlignment="1">
      <alignment horizontal="center"/>
    </xf>
    <xf numFmtId="0" fontId="50" fillId="0" borderId="33" xfId="0" applyFont="1" applyBorder="1" applyAlignment="1">
      <alignment horizontal="left"/>
    </xf>
    <xf numFmtId="0" fontId="50" fillId="0" borderId="22" xfId="0" applyFont="1" applyBorder="1" applyAlignment="1">
      <alignment horizontal="left"/>
    </xf>
    <xf numFmtId="0" fontId="50" fillId="0" borderId="66" xfId="0" applyFont="1" applyBorder="1" applyAlignment="1">
      <alignment horizontal="left"/>
    </xf>
    <xf numFmtId="0" fontId="14" fillId="0" borderId="66" xfId="0" applyFont="1" applyBorder="1" applyAlignment="1">
      <alignment horizontal="center"/>
    </xf>
    <xf numFmtId="166" fontId="14" fillId="0" borderId="54" xfId="0" applyNumberFormat="1" applyFont="1" applyBorder="1" applyAlignment="1">
      <alignment horizontal="center"/>
    </xf>
    <xf numFmtId="166" fontId="14" fillId="0" borderId="56" xfId="0" applyNumberFormat="1" applyFont="1" applyBorder="1" applyAlignment="1">
      <alignment horizontal="center"/>
    </xf>
    <xf numFmtId="166" fontId="0" fillId="0" borderId="0" xfId="0" applyNumberFormat="1" applyBorder="1"/>
    <xf numFmtId="9" fontId="128" fillId="0" borderId="68" xfId="0" applyNumberFormat="1" applyFont="1" applyBorder="1" applyAlignment="1">
      <alignment horizontal="center"/>
    </xf>
    <xf numFmtId="0" fontId="2" fillId="0" borderId="65" xfId="0" applyFont="1" applyBorder="1"/>
    <xf numFmtId="167" fontId="0" fillId="0" borderId="0" xfId="0" applyNumberFormat="1" applyAlignment="1">
      <alignment horizontal="center"/>
    </xf>
    <xf numFmtId="0" fontId="129" fillId="0" borderId="0" xfId="0" applyFont="1" applyAlignment="1">
      <alignment horizontal="left" vertical="center"/>
    </xf>
    <xf numFmtId="2" fontId="36" fillId="0" borderId="3" xfId="0" applyNumberFormat="1" applyFont="1" applyBorder="1"/>
    <xf numFmtId="166" fontId="14" fillId="0" borderId="0" xfId="0" applyNumberFormat="1" applyFont="1" applyAlignment="1">
      <alignment horizontal="center"/>
    </xf>
    <xf numFmtId="9" fontId="128" fillId="0" borderId="33" xfId="0" applyNumberFormat="1" applyFont="1" applyBorder="1" applyAlignment="1">
      <alignment horizontal="center"/>
    </xf>
    <xf numFmtId="166" fontId="54" fillId="0" borderId="0" xfId="0" applyNumberFormat="1" applyFont="1" applyBorder="1"/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0" fontId="17" fillId="0" borderId="17" xfId="0" applyFont="1" applyBorder="1" applyAlignment="1">
      <alignment horizontal="right"/>
    </xf>
    <xf numFmtId="0" fontId="54" fillId="0" borderId="42" xfId="0" applyFont="1" applyBorder="1" applyAlignment="1">
      <alignment horizontal="center"/>
    </xf>
    <xf numFmtId="0" fontId="145" fillId="0" borderId="67" xfId="0" applyFont="1" applyBorder="1"/>
    <xf numFmtId="0" fontId="45" fillId="0" borderId="0" xfId="0" applyFont="1" applyBorder="1" applyAlignment="1">
      <alignment horizontal="left"/>
    </xf>
    <xf numFmtId="0" fontId="66" fillId="0" borderId="0" xfId="0" applyFont="1" applyBorder="1"/>
    <xf numFmtId="165" fontId="46" fillId="0" borderId="53" xfId="0" applyNumberFormat="1" applyFont="1" applyBorder="1" applyAlignment="1">
      <alignment horizontal="center"/>
    </xf>
    <xf numFmtId="166" fontId="76" fillId="0" borderId="63" xfId="0" applyNumberFormat="1" applyFont="1" applyBorder="1" applyAlignment="1">
      <alignment horizontal="center"/>
    </xf>
    <xf numFmtId="167" fontId="115" fillId="0" borderId="58" xfId="0" applyNumberFormat="1" applyFont="1" applyBorder="1" applyAlignment="1">
      <alignment horizontal="center"/>
    </xf>
    <xf numFmtId="0" fontId="66" fillId="0" borderId="52" xfId="0" applyFont="1" applyFill="1" applyBorder="1"/>
    <xf numFmtId="0" fontId="74" fillId="0" borderId="40" xfId="0" applyFont="1" applyBorder="1"/>
    <xf numFmtId="0" fontId="46" fillId="0" borderId="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2" fontId="36" fillId="0" borderId="22" xfId="0" applyNumberFormat="1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2" fontId="17" fillId="0" borderId="33" xfId="0" applyNumberFormat="1" applyFont="1" applyBorder="1" applyAlignment="1">
      <alignment horizontal="center"/>
    </xf>
    <xf numFmtId="0" fontId="74" fillId="0" borderId="67" xfId="0" applyFont="1" applyFill="1" applyBorder="1"/>
    <xf numFmtId="0" fontId="50" fillId="0" borderId="3" xfId="0" applyFont="1" applyFill="1" applyBorder="1"/>
    <xf numFmtId="0" fontId="47" fillId="0" borderId="17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0" fillId="0" borderId="15" xfId="0" applyFont="1" applyFill="1" applyBorder="1"/>
    <xf numFmtId="0" fontId="28" fillId="0" borderId="21" xfId="0" applyFont="1" applyFill="1" applyBorder="1" applyAlignment="1">
      <alignment horizontal="left"/>
    </xf>
    <xf numFmtId="0" fontId="80" fillId="0" borderId="72" xfId="0" applyFont="1" applyFill="1" applyBorder="1" applyAlignment="1">
      <alignment horizontal="left"/>
    </xf>
    <xf numFmtId="2" fontId="144" fillId="0" borderId="0" xfId="0" applyNumberFormat="1" applyFont="1" applyBorder="1" applyAlignment="1">
      <alignment horizontal="center"/>
    </xf>
    <xf numFmtId="2" fontId="18" fillId="0" borderId="33" xfId="0" applyNumberFormat="1" applyFont="1" applyBorder="1" applyAlignment="1">
      <alignment horizontal="center"/>
    </xf>
    <xf numFmtId="2" fontId="126" fillId="0" borderId="53" xfId="0" applyNumberFormat="1" applyFont="1" applyBorder="1" applyAlignment="1">
      <alignment horizontal="center"/>
    </xf>
    <xf numFmtId="2" fontId="17" fillId="0" borderId="67" xfId="0" applyNumberFormat="1" applyFont="1" applyBorder="1" applyAlignment="1">
      <alignment horizontal="center"/>
    </xf>
    <xf numFmtId="0" fontId="0" fillId="0" borderId="57" xfId="0" applyBorder="1"/>
    <xf numFmtId="164" fontId="14" fillId="0" borderId="44" xfId="0" applyNumberFormat="1" applyFont="1" applyBorder="1" applyAlignment="1">
      <alignment horizontal="right"/>
    </xf>
    <xf numFmtId="2" fontId="16" fillId="0" borderId="30" xfId="0" applyNumberFormat="1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/>
    </xf>
    <xf numFmtId="0" fontId="123" fillId="0" borderId="0" xfId="0" applyFont="1" applyBorder="1" applyAlignment="1">
      <alignment horizontal="left"/>
    </xf>
    <xf numFmtId="2" fontId="146" fillId="0" borderId="0" xfId="0" applyNumberFormat="1" applyFont="1" applyFill="1" applyBorder="1" applyAlignment="1">
      <alignment horizontal="center"/>
    </xf>
    <xf numFmtId="2" fontId="144" fillId="0" borderId="0" xfId="0" applyNumberFormat="1" applyFont="1" applyFill="1" applyBorder="1" applyAlignment="1">
      <alignment horizontal="center"/>
    </xf>
    <xf numFmtId="0" fontId="114" fillId="0" borderId="0" xfId="0" applyFont="1" applyBorder="1" applyAlignment="1">
      <alignment horizontal="left"/>
    </xf>
    <xf numFmtId="1" fontId="46" fillId="0" borderId="53" xfId="0" applyNumberFormat="1" applyFont="1" applyBorder="1" applyAlignment="1">
      <alignment horizontal="center"/>
    </xf>
    <xf numFmtId="167" fontId="46" fillId="0" borderId="53" xfId="0" applyNumberFormat="1" applyFont="1" applyBorder="1" applyAlignment="1">
      <alignment horizontal="center"/>
    </xf>
    <xf numFmtId="1" fontId="76" fillId="0" borderId="63" xfId="0" applyNumberFormat="1" applyFont="1" applyBorder="1" applyAlignment="1">
      <alignment horizontal="center"/>
    </xf>
    <xf numFmtId="166" fontId="115" fillId="0" borderId="58" xfId="0" applyNumberFormat="1" applyFont="1" applyBorder="1" applyAlignment="1">
      <alignment horizontal="center"/>
    </xf>
    <xf numFmtId="1" fontId="126" fillId="0" borderId="53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50" fillId="0" borderId="0" xfId="0" applyFont="1" applyBorder="1" applyAlignment="1">
      <alignment horizontal="left"/>
    </xf>
    <xf numFmtId="165" fontId="76" fillId="6" borderId="69" xfId="0" applyNumberFormat="1" applyFont="1" applyFill="1" applyBorder="1" applyAlignment="1">
      <alignment horizontal="center"/>
    </xf>
    <xf numFmtId="0" fontId="22" fillId="3" borderId="57" xfId="0" applyFont="1" applyFill="1" applyBorder="1"/>
    <xf numFmtId="165" fontId="76" fillId="18" borderId="59" xfId="0" applyNumberFormat="1" applyFont="1" applyFill="1" applyBorder="1" applyAlignment="1">
      <alignment horizontal="center"/>
    </xf>
    <xf numFmtId="166" fontId="126" fillId="10" borderId="52" xfId="0" applyNumberFormat="1" applyFont="1" applyFill="1" applyBorder="1" applyAlignment="1">
      <alignment horizontal="center"/>
    </xf>
    <xf numFmtId="2" fontId="14" fillId="0" borderId="20" xfId="0" applyNumberFormat="1" applyFont="1" applyFill="1" applyBorder="1" applyAlignment="1">
      <alignment horizontal="left"/>
    </xf>
    <xf numFmtId="0" fontId="74" fillId="0" borderId="71" xfId="0" applyFont="1" applyBorder="1"/>
    <xf numFmtId="2" fontId="18" fillId="0" borderId="59" xfId="0" applyNumberFormat="1" applyFont="1" applyBorder="1" applyAlignment="1">
      <alignment horizontal="center"/>
    </xf>
    <xf numFmtId="0" fontId="50" fillId="0" borderId="14" xfId="0" applyFont="1" applyFill="1" applyBorder="1"/>
    <xf numFmtId="2" fontId="17" fillId="0" borderId="0" xfId="0" applyNumberFormat="1" applyFont="1" applyBorder="1" applyAlignment="1">
      <alignment horizontal="center"/>
    </xf>
    <xf numFmtId="2" fontId="76" fillId="0" borderId="59" xfId="0" applyNumberFormat="1" applyFont="1" applyBorder="1" applyAlignment="1">
      <alignment horizontal="center"/>
    </xf>
    <xf numFmtId="1" fontId="76" fillId="11" borderId="72" xfId="0" applyNumberFormat="1" applyFont="1" applyFill="1" applyBorder="1" applyAlignment="1">
      <alignment horizontal="center"/>
    </xf>
    <xf numFmtId="165" fontId="76" fillId="19" borderId="69" xfId="0" applyNumberFormat="1" applyFont="1" applyFill="1" applyBorder="1" applyAlignment="1">
      <alignment horizontal="center"/>
    </xf>
    <xf numFmtId="165" fontId="80" fillId="0" borderId="61" xfId="0" applyNumberFormat="1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2" fontId="76" fillId="19" borderId="69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9" fillId="0" borderId="0" xfId="0" applyFont="1" applyBorder="1"/>
    <xf numFmtId="0" fontId="76" fillId="0" borderId="63" xfId="0" applyFont="1" applyFill="1" applyBorder="1" applyAlignment="1">
      <alignment horizontal="left"/>
    </xf>
    <xf numFmtId="0" fontId="0" fillId="0" borderId="15" xfId="0" applyFill="1" applyBorder="1"/>
    <xf numFmtId="0" fontId="0" fillId="0" borderId="28" xfId="0" applyFill="1" applyBorder="1"/>
    <xf numFmtId="2" fontId="50" fillId="0" borderId="53" xfId="0" applyNumberFormat="1" applyFont="1" applyBorder="1" applyAlignment="1">
      <alignment horizontal="center"/>
    </xf>
    <xf numFmtId="165" fontId="50" fillId="0" borderId="53" xfId="0" applyNumberFormat="1" applyFont="1" applyBorder="1" applyAlignment="1">
      <alignment horizontal="center"/>
    </xf>
    <xf numFmtId="166" fontId="76" fillId="0" borderId="61" xfId="0" applyNumberFormat="1" applyFont="1" applyBorder="1" applyAlignment="1">
      <alignment horizontal="center"/>
    </xf>
    <xf numFmtId="167" fontId="48" fillId="0" borderId="53" xfId="0" applyNumberFormat="1" applyFont="1" applyBorder="1" applyAlignment="1">
      <alignment horizontal="center"/>
    </xf>
    <xf numFmtId="0" fontId="143" fillId="0" borderId="0" xfId="2" applyFont="1" applyFill="1" applyBorder="1"/>
    <xf numFmtId="0" fontId="24" fillId="0" borderId="0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4" fillId="0" borderId="24" xfId="0" applyFont="1" applyBorder="1"/>
    <xf numFmtId="0" fontId="55" fillId="0" borderId="53" xfId="0" applyFont="1" applyBorder="1" applyAlignment="1">
      <alignment horizontal="left"/>
    </xf>
    <xf numFmtId="0" fontId="2" fillId="0" borderId="51" xfId="0" applyFont="1" applyBorder="1"/>
    <xf numFmtId="0" fontId="47" fillId="0" borderId="15" xfId="0" applyFont="1" applyFill="1" applyBorder="1"/>
    <xf numFmtId="0" fontId="28" fillId="0" borderId="63" xfId="0" applyFont="1" applyFill="1" applyBorder="1" applyAlignment="1">
      <alignment horizontal="left"/>
    </xf>
    <xf numFmtId="0" fontId="2" fillId="0" borderId="20" xfId="0" applyFont="1" applyFill="1" applyBorder="1"/>
    <xf numFmtId="0" fontId="28" fillId="0" borderId="67" xfId="0" applyFont="1" applyFill="1" applyBorder="1" applyAlignment="1">
      <alignment horizontal="left"/>
    </xf>
    <xf numFmtId="0" fontId="80" fillId="0" borderId="69" xfId="0" applyFont="1" applyFill="1" applyBorder="1" applyAlignment="1">
      <alignment horizontal="left"/>
    </xf>
    <xf numFmtId="0" fontId="0" fillId="0" borderId="40" xfId="0" applyFill="1" applyBorder="1" applyAlignment="1">
      <alignment horizontal="right"/>
    </xf>
    <xf numFmtId="0" fontId="80" fillId="0" borderId="67" xfId="0" applyFont="1" applyFill="1" applyBorder="1" applyAlignment="1">
      <alignment horizontal="left"/>
    </xf>
    <xf numFmtId="0" fontId="0" fillId="0" borderId="30" xfId="0" applyFill="1" applyBorder="1"/>
    <xf numFmtId="0" fontId="0" fillId="0" borderId="11" xfId="0" applyFill="1" applyBorder="1" applyAlignment="1">
      <alignment horizontal="right"/>
    </xf>
    <xf numFmtId="0" fontId="0" fillId="0" borderId="10" xfId="0" applyFill="1" applyBorder="1"/>
    <xf numFmtId="0" fontId="2" fillId="0" borderId="55" xfId="0" applyFont="1" applyFill="1" applyBorder="1" applyAlignment="1">
      <alignment horizontal="left"/>
    </xf>
    <xf numFmtId="0" fontId="50" fillId="0" borderId="17" xfId="0" applyFont="1" applyFill="1" applyBorder="1"/>
    <xf numFmtId="0" fontId="78" fillId="0" borderId="18" xfId="0" applyFont="1" applyFill="1" applyBorder="1"/>
    <xf numFmtId="0" fontId="2" fillId="0" borderId="33" xfId="0" applyFont="1" applyFill="1" applyBorder="1" applyAlignment="1">
      <alignment horizontal="center"/>
    </xf>
    <xf numFmtId="0" fontId="2" fillId="0" borderId="44" xfId="0" applyFont="1" applyFill="1" applyBorder="1"/>
    <xf numFmtId="0" fontId="76" fillId="0" borderId="69" xfId="0" applyFont="1" applyFill="1" applyBorder="1" applyAlignment="1">
      <alignment horizontal="left"/>
    </xf>
    <xf numFmtId="0" fontId="78" fillId="0" borderId="67" xfId="0" applyFont="1" applyFill="1" applyBorder="1" applyAlignment="1">
      <alignment horizontal="left"/>
    </xf>
    <xf numFmtId="0" fontId="45" fillId="0" borderId="67" xfId="0" applyFont="1" applyFill="1" applyBorder="1"/>
    <xf numFmtId="0" fontId="123" fillId="0" borderId="30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2" fillId="0" borderId="54" xfId="0" applyFont="1" applyFill="1" applyBorder="1"/>
    <xf numFmtId="2" fontId="76" fillId="0" borderId="66" xfId="0" applyNumberFormat="1" applyFont="1" applyBorder="1" applyAlignment="1">
      <alignment horizontal="center"/>
    </xf>
    <xf numFmtId="166" fontId="126" fillId="0" borderId="53" xfId="0" applyNumberFormat="1" applyFont="1" applyBorder="1" applyAlignment="1">
      <alignment horizontal="center"/>
    </xf>
    <xf numFmtId="169" fontId="46" fillId="0" borderId="53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7" fillId="0" borderId="47" xfId="0" applyFont="1" applyFill="1" applyBorder="1"/>
    <xf numFmtId="0" fontId="111" fillId="0" borderId="0" xfId="0" applyFont="1"/>
    <xf numFmtId="2" fontId="14" fillId="0" borderId="60" xfId="0" applyNumberFormat="1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9" fontId="128" fillId="0" borderId="1" xfId="0" applyNumberFormat="1" applyFont="1" applyBorder="1" applyAlignment="1">
      <alignment horizontal="center"/>
    </xf>
    <xf numFmtId="0" fontId="33" fillId="0" borderId="55" xfId="0" applyFont="1" applyBorder="1" applyAlignment="1">
      <alignment horizontal="left"/>
    </xf>
    <xf numFmtId="0" fontId="2" fillId="0" borderId="27" xfId="0" applyFont="1" applyFill="1" applyBorder="1"/>
    <xf numFmtId="165" fontId="18" fillId="0" borderId="0" xfId="0" applyNumberFormat="1" applyFont="1" applyBorder="1" applyAlignment="1">
      <alignment horizontal="center"/>
    </xf>
    <xf numFmtId="2" fontId="19" fillId="0" borderId="0" xfId="0" applyNumberFormat="1" applyFont="1" applyBorder="1" applyAlignment="1">
      <alignment horizontal="center"/>
    </xf>
    <xf numFmtId="2" fontId="54" fillId="0" borderId="63" xfId="0" applyNumberFormat="1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51" fillId="0" borderId="0" xfId="0" applyFont="1" applyFill="1" applyBorder="1"/>
    <xf numFmtId="166" fontId="144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>
      <alignment horizontal="center"/>
    </xf>
    <xf numFmtId="0" fontId="119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7" fillId="0" borderId="23" xfId="0" applyFont="1" applyBorder="1" applyAlignment="1">
      <alignment horizontal="center"/>
    </xf>
    <xf numFmtId="2" fontId="14" fillId="0" borderId="53" xfId="0" applyNumberFormat="1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9" fontId="128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8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2" fontId="17" fillId="0" borderId="65" xfId="0" applyNumberFormat="1" applyFont="1" applyBorder="1" applyAlignment="1">
      <alignment horizontal="center"/>
    </xf>
    <xf numFmtId="165" fontId="35" fillId="0" borderId="3" xfId="0" applyNumberFormat="1" applyFont="1" applyBorder="1" applyAlignment="1">
      <alignment horizontal="center" vertical="center"/>
    </xf>
    <xf numFmtId="165" fontId="35" fillId="0" borderId="31" xfId="0" applyNumberFormat="1" applyFont="1" applyBorder="1" applyAlignment="1">
      <alignment horizontal="center" vertical="center"/>
    </xf>
    <xf numFmtId="0" fontId="61" fillId="0" borderId="30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118" fillId="0" borderId="31" xfId="0" applyFont="1" applyBorder="1" applyAlignment="1">
      <alignment horizontal="left"/>
    </xf>
    <xf numFmtId="0" fontId="118" fillId="0" borderId="32" xfId="0" applyFont="1" applyBorder="1" applyAlignment="1">
      <alignment horizontal="left"/>
    </xf>
    <xf numFmtId="0" fontId="118" fillId="0" borderId="3" xfId="0" applyFont="1" applyBorder="1" applyAlignment="1">
      <alignment horizontal="left"/>
    </xf>
    <xf numFmtId="0" fontId="118" fillId="0" borderId="25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49" fillId="0" borderId="44" xfId="0" applyFont="1" applyBorder="1" applyAlignment="1">
      <alignment horizontal="right"/>
    </xf>
    <xf numFmtId="0" fontId="47" fillId="0" borderId="20" xfId="0" applyFont="1" applyBorder="1" applyAlignment="1">
      <alignment horizontal="center"/>
    </xf>
    <xf numFmtId="0" fontId="2" fillId="0" borderId="11" xfId="0" applyFont="1" applyBorder="1"/>
    <xf numFmtId="0" fontId="156" fillId="0" borderId="58" xfId="0" applyFont="1" applyBorder="1" applyAlignment="1">
      <alignment horizontal="right"/>
    </xf>
    <xf numFmtId="0" fontId="55" fillId="0" borderId="30" xfId="0" applyFont="1" applyBorder="1" applyAlignment="1">
      <alignment horizontal="right"/>
    </xf>
    <xf numFmtId="0" fontId="55" fillId="0" borderId="44" xfId="0" applyFont="1" applyBorder="1" applyAlignment="1">
      <alignment horizontal="right"/>
    </xf>
    <xf numFmtId="0" fontId="118" fillId="0" borderId="73" xfId="0" applyFont="1" applyBorder="1" applyAlignment="1">
      <alignment horizontal="right"/>
    </xf>
    <xf numFmtId="0" fontId="155" fillId="0" borderId="67" xfId="0" applyFont="1" applyBorder="1"/>
    <xf numFmtId="164" fontId="55" fillId="0" borderId="58" xfId="0" applyNumberFormat="1" applyFont="1" applyBorder="1" applyAlignment="1">
      <alignment horizontal="right"/>
    </xf>
    <xf numFmtId="0" fontId="47" fillId="0" borderId="31" xfId="0" applyFont="1" applyBorder="1" applyAlignment="1">
      <alignment horizontal="center"/>
    </xf>
    <xf numFmtId="0" fontId="0" fillId="0" borderId="25" xfId="0" applyBorder="1"/>
    <xf numFmtId="0" fontId="2" fillId="0" borderId="72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55" xfId="0" applyFont="1" applyFill="1" applyBorder="1"/>
    <xf numFmtId="167" fontId="144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0" fillId="0" borderId="34" xfId="0" applyBorder="1"/>
    <xf numFmtId="0" fontId="20" fillId="2" borderId="1" xfId="0" applyFont="1" applyFill="1" applyBorder="1" applyAlignment="1">
      <alignment horizontal="right"/>
    </xf>
    <xf numFmtId="2" fontId="18" fillId="0" borderId="63" xfId="0" applyNumberFormat="1" applyFont="1" applyFill="1" applyBorder="1" applyAlignment="1">
      <alignment horizontal="center"/>
    </xf>
    <xf numFmtId="0" fontId="113" fillId="0" borderId="2" xfId="0" applyFont="1" applyBorder="1" applyAlignment="1">
      <alignment horizontal="center" vertical="center"/>
    </xf>
    <xf numFmtId="0" fontId="157" fillId="0" borderId="22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8" fillId="0" borderId="3" xfId="0" applyFont="1" applyBorder="1" applyAlignment="1">
      <alignment horizontal="center"/>
    </xf>
    <xf numFmtId="0" fontId="118" fillId="0" borderId="32" xfId="0" applyFont="1" applyBorder="1" applyAlignment="1">
      <alignment horizontal="center"/>
    </xf>
    <xf numFmtId="0" fontId="118" fillId="0" borderId="25" xfId="0" applyFont="1" applyBorder="1" applyAlignment="1">
      <alignment horizontal="center"/>
    </xf>
    <xf numFmtId="164" fontId="14" fillId="0" borderId="48" xfId="0" applyNumberFormat="1" applyFont="1" applyBorder="1" applyAlignment="1">
      <alignment horizontal="center"/>
    </xf>
    <xf numFmtId="0" fontId="17" fillId="0" borderId="44" xfId="0" applyFont="1" applyBorder="1" applyAlignment="1">
      <alignment horizontal="right"/>
    </xf>
    <xf numFmtId="0" fontId="17" fillId="0" borderId="73" xfId="0" applyFont="1" applyBorder="1" applyAlignment="1">
      <alignment horizontal="right"/>
    </xf>
    <xf numFmtId="165" fontId="35" fillId="0" borderId="20" xfId="0" applyNumberFormat="1" applyFont="1" applyBorder="1" applyAlignment="1">
      <alignment horizontal="center"/>
    </xf>
    <xf numFmtId="0" fontId="113" fillId="0" borderId="48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164" fontId="14" fillId="0" borderId="70" xfId="0" applyNumberFormat="1" applyFont="1" applyBorder="1" applyAlignment="1">
      <alignment horizontal="right"/>
    </xf>
    <xf numFmtId="0" fontId="33" fillId="0" borderId="33" xfId="0" applyFont="1" applyBorder="1" applyAlignment="1">
      <alignment horizontal="left"/>
    </xf>
    <xf numFmtId="0" fontId="2" fillId="0" borderId="18" xfId="0" applyFont="1" applyBorder="1" applyAlignment="1">
      <alignment horizontal="center"/>
    </xf>
    <xf numFmtId="164" fontId="149" fillId="0" borderId="0" xfId="0" applyNumberFormat="1" applyFont="1" applyFill="1" applyBorder="1" applyAlignment="1">
      <alignment horizontal="right"/>
    </xf>
    <xf numFmtId="2" fontId="17" fillId="0" borderId="70" xfId="0" applyNumberFormat="1" applyFont="1" applyBorder="1" applyAlignment="1">
      <alignment horizontal="center"/>
    </xf>
    <xf numFmtId="166" fontId="18" fillId="0" borderId="32" xfId="0" applyNumberFormat="1" applyFont="1" applyBorder="1" applyAlignment="1">
      <alignment horizontal="center"/>
    </xf>
    <xf numFmtId="0" fontId="0" fillId="0" borderId="32" xfId="0" applyBorder="1"/>
    <xf numFmtId="0" fontId="0" fillId="0" borderId="31" xfId="0" applyBorder="1"/>
    <xf numFmtId="0" fontId="48" fillId="0" borderId="0" xfId="0" applyFont="1" applyBorder="1" applyAlignment="1">
      <alignment horizontal="center" vertical="center"/>
    </xf>
    <xf numFmtId="165" fontId="17" fillId="0" borderId="67" xfId="0" applyNumberFormat="1" applyFont="1" applyBorder="1" applyAlignment="1">
      <alignment horizontal="center"/>
    </xf>
    <xf numFmtId="2" fontId="14" fillId="0" borderId="70" xfId="0" applyNumberFormat="1" applyFont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2" fontId="14" fillId="0" borderId="27" xfId="0" applyNumberFormat="1" applyFont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167" fontId="0" fillId="0" borderId="0" xfId="0" applyNumberFormat="1" applyFill="1" applyBorder="1" applyAlignment="1">
      <alignment horizontal="left"/>
    </xf>
    <xf numFmtId="0" fontId="10" fillId="0" borderId="22" xfId="0" applyFont="1" applyBorder="1" applyAlignment="1">
      <alignment horizontal="center"/>
    </xf>
    <xf numFmtId="0" fontId="2" fillId="0" borderId="17" xfId="0" applyFont="1" applyBorder="1" applyAlignment="1">
      <alignment vertical="center"/>
    </xf>
    <xf numFmtId="0" fontId="105" fillId="0" borderId="0" xfId="0" applyFont="1" applyFill="1" applyBorder="1" applyAlignment="1">
      <alignment horizontal="center"/>
    </xf>
    <xf numFmtId="0" fontId="48" fillId="0" borderId="66" xfId="0" applyFont="1" applyBorder="1" applyAlignment="1">
      <alignment horizontal="right"/>
    </xf>
    <xf numFmtId="166" fontId="66" fillId="0" borderId="0" xfId="0" applyNumberFormat="1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168" fontId="50" fillId="0" borderId="0" xfId="0" applyNumberFormat="1" applyFont="1" applyFill="1" applyBorder="1" applyAlignment="1">
      <alignment horizontal="center" vertical="center"/>
    </xf>
    <xf numFmtId="0" fontId="29" fillId="28" borderId="63" xfId="0" applyFont="1" applyFill="1" applyBorder="1" applyAlignment="1">
      <alignment horizontal="center"/>
    </xf>
    <xf numFmtId="2" fontId="29" fillId="28" borderId="51" xfId="0" applyNumberFormat="1" applyFont="1" applyFill="1" applyBorder="1" applyAlignment="1">
      <alignment horizontal="center"/>
    </xf>
    <xf numFmtId="0" fontId="109" fillId="6" borderId="68" xfId="0" applyFont="1" applyFill="1" applyBorder="1" applyAlignment="1">
      <alignment horizontal="center"/>
    </xf>
    <xf numFmtId="0" fontId="109" fillId="6" borderId="33" xfId="0" applyFont="1" applyFill="1" applyBorder="1" applyAlignment="1">
      <alignment horizontal="center"/>
    </xf>
    <xf numFmtId="0" fontId="33" fillId="0" borderId="53" xfId="0" applyFont="1" applyBorder="1" applyAlignment="1">
      <alignment horizontal="center"/>
    </xf>
    <xf numFmtId="0" fontId="159" fillId="28" borderId="63" xfId="0" applyFont="1" applyFill="1" applyBorder="1" applyAlignment="1">
      <alignment horizontal="center"/>
    </xf>
    <xf numFmtId="0" fontId="148" fillId="28" borderId="63" xfId="0" applyFont="1" applyFill="1" applyBorder="1" applyAlignment="1">
      <alignment horizontal="center"/>
    </xf>
    <xf numFmtId="2" fontId="148" fillId="28" borderId="63" xfId="0" applyNumberFormat="1" applyFont="1" applyFill="1" applyBorder="1" applyAlignment="1">
      <alignment horizontal="center"/>
    </xf>
    <xf numFmtId="0" fontId="2" fillId="21" borderId="42" xfId="0" applyFont="1" applyFill="1" applyBorder="1" applyAlignment="1">
      <alignment horizontal="center"/>
    </xf>
    <xf numFmtId="0" fontId="50" fillId="0" borderId="47" xfId="0" applyFont="1" applyBorder="1"/>
    <xf numFmtId="0" fontId="33" fillId="0" borderId="49" xfId="0" applyFont="1" applyFill="1" applyBorder="1"/>
    <xf numFmtId="2" fontId="50" fillId="5" borderId="60" xfId="0" applyNumberFormat="1" applyFont="1" applyFill="1" applyBorder="1" applyAlignment="1">
      <alignment horizontal="center"/>
    </xf>
    <xf numFmtId="165" fontId="50" fillId="5" borderId="60" xfId="0" applyNumberFormat="1" applyFont="1" applyFill="1" applyBorder="1" applyAlignment="1">
      <alignment horizontal="center"/>
    </xf>
    <xf numFmtId="0" fontId="0" fillId="0" borderId="23" xfId="0" applyFill="1" applyBorder="1"/>
    <xf numFmtId="2" fontId="0" fillId="0" borderId="51" xfId="0" applyNumberFormat="1" applyFill="1" applyBorder="1"/>
    <xf numFmtId="0" fontId="50" fillId="0" borderId="49" xfId="0" applyFont="1" applyFill="1" applyBorder="1" applyAlignment="1">
      <alignment horizontal="center"/>
    </xf>
    <xf numFmtId="0" fontId="76" fillId="0" borderId="50" xfId="0" applyFont="1" applyFill="1" applyBorder="1" applyAlignment="1">
      <alignment horizontal="center"/>
    </xf>
    <xf numFmtId="0" fontId="0" fillId="0" borderId="1" xfId="0" applyFill="1" applyBorder="1"/>
    <xf numFmtId="0" fontId="50" fillId="0" borderId="19" xfId="0" applyFont="1" applyFill="1" applyBorder="1" applyAlignment="1">
      <alignment horizontal="center"/>
    </xf>
    <xf numFmtId="0" fontId="0" fillId="0" borderId="4" xfId="0" applyFill="1" applyBorder="1"/>
    <xf numFmtId="0" fontId="0" fillId="10" borderId="77" xfId="0" applyFill="1" applyBorder="1"/>
    <xf numFmtId="0" fontId="126" fillId="0" borderId="54" xfId="0" applyFont="1" applyBorder="1" applyAlignment="1">
      <alignment horizontal="center"/>
    </xf>
    <xf numFmtId="0" fontId="0" fillId="10" borderId="59" xfId="0" applyFill="1" applyBorder="1"/>
    <xf numFmtId="0" fontId="33" fillId="0" borderId="54" xfId="0" applyFont="1" applyBorder="1"/>
    <xf numFmtId="0" fontId="76" fillId="10" borderId="56" xfId="0" applyFont="1" applyFill="1" applyBorder="1" applyAlignment="1">
      <alignment horizontal="center"/>
    </xf>
    <xf numFmtId="0" fontId="50" fillId="0" borderId="54" xfId="0" applyFont="1" applyBorder="1" applyAlignment="1">
      <alignment horizontal="center"/>
    </xf>
    <xf numFmtId="0" fontId="76" fillId="10" borderId="66" xfId="0" applyFont="1" applyFill="1" applyBorder="1" applyAlignment="1">
      <alignment horizontal="center"/>
    </xf>
    <xf numFmtId="0" fontId="29" fillId="10" borderId="63" xfId="0" applyFont="1" applyFill="1" applyBorder="1" applyAlignment="1">
      <alignment horizontal="center"/>
    </xf>
    <xf numFmtId="0" fontId="78" fillId="21" borderId="69" xfId="0" applyFont="1" applyFill="1" applyBorder="1" applyAlignment="1">
      <alignment horizontal="center"/>
    </xf>
    <xf numFmtId="0" fontId="78" fillId="10" borderId="69" xfId="0" applyFont="1" applyFill="1" applyBorder="1" applyAlignment="1">
      <alignment horizontal="center"/>
    </xf>
    <xf numFmtId="0" fontId="78" fillId="10" borderId="72" xfId="0" applyFont="1" applyFill="1" applyBorder="1" applyAlignment="1">
      <alignment horizontal="center"/>
    </xf>
    <xf numFmtId="0" fontId="78" fillId="10" borderId="16" xfId="0" applyFont="1" applyFill="1" applyBorder="1" applyAlignment="1">
      <alignment horizontal="center"/>
    </xf>
    <xf numFmtId="0" fontId="61" fillId="36" borderId="37" xfId="0" applyFont="1" applyFill="1" applyBorder="1"/>
    <xf numFmtId="0" fontId="33" fillId="8" borderId="52" xfId="0" applyFont="1" applyFill="1" applyBorder="1" applyAlignment="1">
      <alignment horizontal="center"/>
    </xf>
    <xf numFmtId="2" fontId="29" fillId="8" borderId="28" xfId="0" applyNumberFormat="1" applyFont="1" applyFill="1" applyBorder="1" applyAlignment="1">
      <alignment horizontal="center"/>
    </xf>
    <xf numFmtId="0" fontId="66" fillId="13" borderId="14" xfId="0" applyFont="1" applyFill="1" applyBorder="1"/>
    <xf numFmtId="165" fontId="75" fillId="28" borderId="65" xfId="0" applyNumberFormat="1" applyFont="1" applyFill="1" applyBorder="1" applyAlignment="1">
      <alignment horizontal="center"/>
    </xf>
    <xf numFmtId="2" fontId="50" fillId="0" borderId="70" xfId="0" applyNumberFormat="1" applyFont="1" applyBorder="1" applyAlignment="1">
      <alignment horizontal="center"/>
    </xf>
    <xf numFmtId="0" fontId="109" fillId="6" borderId="38" xfId="0" applyFont="1" applyFill="1" applyBorder="1" applyAlignment="1">
      <alignment horizontal="center"/>
    </xf>
    <xf numFmtId="0" fontId="78" fillId="8" borderId="52" xfId="0" applyFont="1" applyFill="1" applyBorder="1" applyAlignment="1">
      <alignment horizontal="center"/>
    </xf>
    <xf numFmtId="0" fontId="125" fillId="8" borderId="52" xfId="0" applyFont="1" applyFill="1" applyBorder="1" applyAlignment="1">
      <alignment horizontal="center"/>
    </xf>
    <xf numFmtId="2" fontId="50" fillId="5" borderId="27" xfId="0" applyNumberFormat="1" applyFont="1" applyFill="1" applyBorder="1" applyAlignment="1">
      <alignment horizontal="center"/>
    </xf>
    <xf numFmtId="2" fontId="102" fillId="6" borderId="72" xfId="0" applyNumberFormat="1" applyFont="1" applyFill="1" applyBorder="1" applyAlignment="1">
      <alignment horizontal="center"/>
    </xf>
    <xf numFmtId="0" fontId="103" fillId="0" borderId="0" xfId="0" applyFont="1" applyBorder="1" applyAlignment="1">
      <alignment horizontal="left"/>
    </xf>
    <xf numFmtId="0" fontId="109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80" fillId="0" borderId="0" xfId="0" applyNumberFormat="1" applyFont="1" applyBorder="1" applyAlignment="1">
      <alignment horizontal="left"/>
    </xf>
    <xf numFmtId="0" fontId="83" fillId="0" borderId="0" xfId="0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5" fontId="78" fillId="8" borderId="52" xfId="0" applyNumberFormat="1" applyFont="1" applyFill="1" applyBorder="1" applyAlignment="1">
      <alignment horizontal="center"/>
    </xf>
    <xf numFmtId="2" fontId="33" fillId="8" borderId="52" xfId="0" applyNumberFormat="1" applyFont="1" applyFill="1" applyBorder="1" applyAlignment="1">
      <alignment horizontal="center"/>
    </xf>
    <xf numFmtId="165" fontId="50" fillId="10" borderId="52" xfId="0" applyNumberFormat="1" applyFont="1" applyFill="1" applyBorder="1" applyAlignment="1">
      <alignment horizontal="center"/>
    </xf>
    <xf numFmtId="166" fontId="50" fillId="14" borderId="52" xfId="0" applyNumberFormat="1" applyFont="1" applyFill="1" applyBorder="1" applyAlignment="1">
      <alignment horizontal="center"/>
    </xf>
    <xf numFmtId="2" fontId="50" fillId="6" borderId="52" xfId="0" applyNumberFormat="1" applyFont="1" applyFill="1" applyBorder="1" applyAlignment="1">
      <alignment horizontal="center"/>
    </xf>
    <xf numFmtId="2" fontId="50" fillId="8" borderId="52" xfId="0" applyNumberFormat="1" applyFont="1" applyFill="1" applyBorder="1" applyAlignment="1">
      <alignment horizontal="center"/>
    </xf>
    <xf numFmtId="0" fontId="50" fillId="5" borderId="27" xfId="0" applyFont="1" applyFill="1" applyBorder="1" applyAlignment="1">
      <alignment horizontal="center"/>
    </xf>
    <xf numFmtId="0" fontId="58" fillId="3" borderId="42" xfId="0" applyFont="1" applyFill="1" applyBorder="1"/>
    <xf numFmtId="0" fontId="75" fillId="28" borderId="51" xfId="0" applyFont="1" applyFill="1" applyBorder="1" applyAlignment="1">
      <alignment horizontal="center"/>
    </xf>
    <xf numFmtId="0" fontId="76" fillId="6" borderId="1" xfId="0" applyFont="1" applyFill="1" applyBorder="1" applyAlignment="1">
      <alignment horizontal="center"/>
    </xf>
    <xf numFmtId="2" fontId="76" fillId="0" borderId="46" xfId="0" applyNumberFormat="1" applyFont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29" fillId="6" borderId="38" xfId="0" applyFont="1" applyFill="1" applyBorder="1" applyAlignment="1">
      <alignment horizontal="center"/>
    </xf>
    <xf numFmtId="2" fontId="0" fillId="6" borderId="38" xfId="0" applyNumberFormat="1" applyFill="1" applyBorder="1"/>
    <xf numFmtId="165" fontId="29" fillId="6" borderId="38" xfId="0" applyNumberFormat="1" applyFont="1" applyFill="1" applyBorder="1" applyAlignment="1">
      <alignment horizontal="center"/>
    </xf>
    <xf numFmtId="0" fontId="0" fillId="6" borderId="38" xfId="0" applyFill="1" applyBorder="1"/>
    <xf numFmtId="165" fontId="76" fillId="8" borderId="28" xfId="0" applyNumberFormat="1" applyFont="1" applyFill="1" applyBorder="1" applyAlignment="1">
      <alignment horizontal="center"/>
    </xf>
    <xf numFmtId="0" fontId="76" fillId="5" borderId="21" xfId="0" applyFont="1" applyFill="1" applyBorder="1" applyAlignment="1">
      <alignment horizontal="center"/>
    </xf>
    <xf numFmtId="0" fontId="76" fillId="5" borderId="56" xfId="0" applyFont="1" applyFill="1" applyBorder="1" applyAlignment="1">
      <alignment horizontal="center"/>
    </xf>
    <xf numFmtId="2" fontId="50" fillId="6" borderId="79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right"/>
    </xf>
    <xf numFmtId="2" fontId="36" fillId="0" borderId="0" xfId="0" applyNumberFormat="1" applyFont="1" applyFill="1" applyBorder="1" applyAlignment="1">
      <alignment horizontal="left"/>
    </xf>
    <xf numFmtId="2" fontId="40" fillId="0" borderId="0" xfId="0" applyNumberFormat="1" applyFont="1" applyFill="1" applyBorder="1" applyAlignment="1">
      <alignment horizontal="left"/>
    </xf>
    <xf numFmtId="2" fontId="36" fillId="0" borderId="0" xfId="0" applyNumberFormat="1" applyFont="1" applyFill="1" applyBorder="1"/>
    <xf numFmtId="2" fontId="36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1" fontId="35" fillId="0" borderId="20" xfId="0" applyNumberFormat="1" applyFont="1" applyBorder="1" applyAlignment="1">
      <alignment horizontal="center"/>
    </xf>
    <xf numFmtId="2" fontId="17" fillId="0" borderId="69" xfId="0" applyNumberFormat="1" applyFon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7" xfId="0" applyBorder="1" applyAlignment="1">
      <alignment horizontal="center"/>
    </xf>
    <xf numFmtId="2" fontId="46" fillId="6" borderId="53" xfId="0" applyNumberFormat="1" applyFont="1" applyFill="1" applyBorder="1" applyAlignment="1">
      <alignment horizontal="center"/>
    </xf>
    <xf numFmtId="165" fontId="76" fillId="6" borderId="61" xfId="0" applyNumberFormat="1" applyFont="1" applyFill="1" applyBorder="1" applyAlignment="1">
      <alignment horizontal="center"/>
    </xf>
    <xf numFmtId="2" fontId="50" fillId="6" borderId="53" xfId="0" applyNumberFormat="1" applyFont="1" applyFill="1" applyBorder="1" applyAlignment="1">
      <alignment horizontal="center"/>
    </xf>
    <xf numFmtId="2" fontId="0" fillId="0" borderId="48" xfId="0" applyNumberFormat="1" applyBorder="1" applyAlignment="1">
      <alignment horizontal="center"/>
    </xf>
    <xf numFmtId="2" fontId="43" fillId="0" borderId="48" xfId="0" applyNumberFormat="1" applyFont="1" applyBorder="1" applyAlignment="1">
      <alignment horizontal="center"/>
    </xf>
    <xf numFmtId="2" fontId="43" fillId="0" borderId="40" xfId="0" applyNumberFormat="1" applyFont="1" applyBorder="1" applyAlignment="1">
      <alignment horizontal="center"/>
    </xf>
    <xf numFmtId="2" fontId="43" fillId="0" borderId="39" xfId="0" applyNumberFormat="1" applyFont="1" applyBorder="1" applyAlignment="1">
      <alignment horizontal="center"/>
    </xf>
    <xf numFmtId="2" fontId="54" fillId="0" borderId="48" xfId="0" applyNumberFormat="1" applyFont="1" applyBorder="1" applyAlignment="1">
      <alignment horizontal="center"/>
    </xf>
    <xf numFmtId="2" fontId="54" fillId="0" borderId="5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vertical="center"/>
    </xf>
    <xf numFmtId="0" fontId="109" fillId="21" borderId="63" xfId="0" applyFont="1" applyFill="1" applyBorder="1" applyAlignment="1">
      <alignment horizontal="center"/>
    </xf>
    <xf numFmtId="0" fontId="109" fillId="10" borderId="63" xfId="0" applyFont="1" applyFill="1" applyBorder="1" applyAlignment="1">
      <alignment horizontal="center"/>
    </xf>
    <xf numFmtId="0" fontId="109" fillId="10" borderId="65" xfId="0" applyFont="1" applyFill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2" fontId="18" fillId="0" borderId="40" xfId="0" applyNumberFormat="1" applyFont="1" applyBorder="1" applyAlignment="1">
      <alignment horizontal="center"/>
    </xf>
    <xf numFmtId="0" fontId="2" fillId="0" borderId="11" xfId="0" applyFont="1" applyFill="1" applyBorder="1"/>
    <xf numFmtId="2" fontId="7" fillId="0" borderId="0" xfId="0" applyNumberFormat="1" applyFont="1" applyFill="1" applyBorder="1"/>
    <xf numFmtId="2" fontId="18" fillId="0" borderId="48" xfId="0" applyNumberFormat="1" applyFont="1" applyFill="1" applyBorder="1" applyAlignment="1">
      <alignment horizontal="center"/>
    </xf>
    <xf numFmtId="2" fontId="14" fillId="0" borderId="44" xfId="0" applyNumberFormat="1" applyFont="1" applyBorder="1" applyAlignment="1">
      <alignment horizontal="center"/>
    </xf>
    <xf numFmtId="0" fontId="0" fillId="0" borderId="41" xfId="0" applyFill="1" applyBorder="1" applyAlignment="1">
      <alignment horizontal="left"/>
    </xf>
    <xf numFmtId="1" fontId="36" fillId="0" borderId="57" xfId="0" applyNumberFormat="1" applyFont="1" applyFill="1" applyBorder="1" applyAlignment="1">
      <alignment horizontal="center"/>
    </xf>
    <xf numFmtId="2" fontId="14" fillId="0" borderId="60" xfId="0" applyNumberFormat="1" applyFont="1" applyFill="1" applyBorder="1" applyAlignment="1">
      <alignment horizontal="center"/>
    </xf>
    <xf numFmtId="2" fontId="14" fillId="0" borderId="67" xfId="0" applyNumberFormat="1" applyFont="1" applyFill="1" applyBorder="1" applyAlignment="1">
      <alignment horizontal="center"/>
    </xf>
    <xf numFmtId="2" fontId="14" fillId="0" borderId="48" xfId="0" applyNumberFormat="1" applyFont="1" applyFill="1" applyBorder="1" applyAlignment="1">
      <alignment horizontal="center"/>
    </xf>
    <xf numFmtId="2" fontId="17" fillId="0" borderId="48" xfId="0" applyNumberFormat="1" applyFont="1" applyFill="1" applyBorder="1" applyAlignment="1">
      <alignment horizontal="center"/>
    </xf>
    <xf numFmtId="2" fontId="17" fillId="0" borderId="51" xfId="0" applyNumberFormat="1" applyFont="1" applyFill="1" applyBorder="1" applyAlignment="1">
      <alignment horizontal="center"/>
    </xf>
    <xf numFmtId="2" fontId="18" fillId="0" borderId="71" xfId="0" applyNumberFormat="1" applyFont="1" applyFill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2" fontId="18" fillId="0" borderId="65" xfId="0" applyNumberFormat="1" applyFont="1" applyFill="1" applyBorder="1" applyAlignment="1">
      <alignment horizontal="center"/>
    </xf>
    <xf numFmtId="2" fontId="17" fillId="0" borderId="71" xfId="0" applyNumberFormat="1" applyFont="1" applyFill="1" applyBorder="1" applyAlignment="1">
      <alignment horizontal="center"/>
    </xf>
    <xf numFmtId="2" fontId="17" fillId="0" borderId="65" xfId="0" applyNumberFormat="1" applyFont="1" applyFill="1" applyBorder="1" applyAlignment="1">
      <alignment horizontal="center"/>
    </xf>
    <xf numFmtId="165" fontId="17" fillId="0" borderId="71" xfId="0" applyNumberFormat="1" applyFont="1" applyFill="1" applyBorder="1" applyAlignment="1">
      <alignment horizontal="center"/>
    </xf>
    <xf numFmtId="165" fontId="17" fillId="0" borderId="67" xfId="0" applyNumberFormat="1" applyFont="1" applyFill="1" applyBorder="1" applyAlignment="1">
      <alignment horizontal="center"/>
    </xf>
    <xf numFmtId="0" fontId="33" fillId="0" borderId="48" xfId="0" applyFont="1" applyFill="1" applyBorder="1" applyAlignment="1">
      <alignment horizontal="left"/>
    </xf>
    <xf numFmtId="165" fontId="17" fillId="0" borderId="71" xfId="0" applyNumberFormat="1" applyFont="1" applyBorder="1" applyAlignment="1">
      <alignment horizontal="center"/>
    </xf>
    <xf numFmtId="0" fontId="33" fillId="0" borderId="71" xfId="0" applyFont="1" applyFill="1" applyBorder="1" applyAlignment="1">
      <alignment horizontal="left"/>
    </xf>
    <xf numFmtId="0" fontId="33" fillId="0" borderId="40" xfId="0" applyFont="1" applyFill="1" applyBorder="1" applyAlignment="1">
      <alignment horizontal="left"/>
    </xf>
    <xf numFmtId="2" fontId="18" fillId="0" borderId="69" xfId="0" applyNumberFormat="1" applyFont="1" applyBorder="1" applyAlignment="1">
      <alignment horizontal="center"/>
    </xf>
    <xf numFmtId="0" fontId="0" fillId="5" borderId="42" xfId="0" applyFill="1" applyBorder="1" applyAlignment="1">
      <alignment horizontal="center"/>
    </xf>
    <xf numFmtId="1" fontId="33" fillId="5" borderId="77" xfId="0" applyNumberFormat="1" applyFont="1" applyFill="1" applyBorder="1" applyAlignment="1">
      <alignment horizontal="center"/>
    </xf>
    <xf numFmtId="9" fontId="2" fillId="0" borderId="23" xfId="0" applyNumberFormat="1" applyFont="1" applyBorder="1" applyAlignment="1">
      <alignment horizontal="center"/>
    </xf>
    <xf numFmtId="0" fontId="47" fillId="0" borderId="21" xfId="0" applyFont="1" applyBorder="1" applyAlignment="1">
      <alignment horizontal="center"/>
    </xf>
    <xf numFmtId="0" fontId="47" fillId="0" borderId="69" xfId="0" applyFont="1" applyBorder="1" applyAlignment="1">
      <alignment horizontal="center"/>
    </xf>
    <xf numFmtId="0" fontId="47" fillId="0" borderId="56" xfId="0" applyFont="1" applyBorder="1" applyAlignment="1">
      <alignment horizontal="center"/>
    </xf>
    <xf numFmtId="0" fontId="7" fillId="0" borderId="7" xfId="0" applyFont="1" applyBorder="1"/>
    <xf numFmtId="0" fontId="7" fillId="0" borderId="63" xfId="0" applyFont="1" applyBorder="1"/>
    <xf numFmtId="0" fontId="145" fillId="0" borderId="63" xfId="0" applyFont="1" applyBorder="1"/>
    <xf numFmtId="0" fontId="7" fillId="0" borderId="59" xfId="0" applyFont="1" applyBorder="1"/>
    <xf numFmtId="0" fontId="47" fillId="0" borderId="50" xfId="0" applyFont="1" applyBorder="1" applyAlignment="1">
      <alignment horizontal="center"/>
    </xf>
    <xf numFmtId="9" fontId="7" fillId="5" borderId="9" xfId="0" applyNumberFormat="1" applyFont="1" applyFill="1" applyBorder="1" applyAlignment="1">
      <alignment horizontal="center"/>
    </xf>
    <xf numFmtId="0" fontId="47" fillId="0" borderId="72" xfId="0" applyFont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67" fillId="0" borderId="3" xfId="0" applyFont="1" applyBorder="1" applyAlignment="1">
      <alignment horizontal="left"/>
    </xf>
    <xf numFmtId="0" fontId="48" fillId="0" borderId="33" xfId="0" applyFont="1" applyBorder="1" applyAlignment="1">
      <alignment horizontal="left"/>
    </xf>
    <xf numFmtId="0" fontId="54" fillId="0" borderId="18" xfId="0" applyFont="1" applyBorder="1" applyAlignment="1">
      <alignment horizontal="center"/>
    </xf>
    <xf numFmtId="1" fontId="54" fillId="0" borderId="57" xfId="0" applyNumberFormat="1" applyFont="1" applyBorder="1" applyAlignment="1">
      <alignment horizontal="center"/>
    </xf>
    <xf numFmtId="164" fontId="55" fillId="0" borderId="44" xfId="0" applyNumberFormat="1" applyFont="1" applyBorder="1" applyAlignment="1">
      <alignment horizontal="right"/>
    </xf>
    <xf numFmtId="164" fontId="55" fillId="0" borderId="73" xfId="0" applyNumberFormat="1" applyFont="1" applyBorder="1" applyAlignment="1">
      <alignment horizontal="right"/>
    </xf>
    <xf numFmtId="1" fontId="54" fillId="0" borderId="57" xfId="0" applyNumberFormat="1" applyFont="1" applyFill="1" applyBorder="1" applyAlignment="1">
      <alignment horizontal="center"/>
    </xf>
    <xf numFmtId="0" fontId="118" fillId="0" borderId="58" xfId="0" applyFont="1" applyBorder="1" applyAlignment="1">
      <alignment horizontal="right"/>
    </xf>
    <xf numFmtId="0" fontId="122" fillId="0" borderId="30" xfId="0" applyFont="1" applyBorder="1" applyAlignment="1">
      <alignment horizontal="right"/>
    </xf>
    <xf numFmtId="164" fontId="14" fillId="0" borderId="47" xfId="0" applyNumberFormat="1" applyFont="1" applyBorder="1" applyAlignment="1">
      <alignment horizontal="right"/>
    </xf>
    <xf numFmtId="1" fontId="54" fillId="0" borderId="42" xfId="0" applyNumberFormat="1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2" fontId="18" fillId="0" borderId="48" xfId="0" applyNumberFormat="1" applyFont="1" applyBorder="1" applyAlignment="1">
      <alignment horizontal="center"/>
    </xf>
    <xf numFmtId="2" fontId="18" fillId="0" borderId="27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8" fillId="0" borderId="42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6" fillId="0" borderId="1" xfId="0" applyFont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164" fontId="55" fillId="0" borderId="47" xfId="0" applyNumberFormat="1" applyFont="1" applyBorder="1" applyAlignment="1">
      <alignment horizontal="right"/>
    </xf>
    <xf numFmtId="1" fontId="54" fillId="0" borderId="78" xfId="0" applyNumberFormat="1" applyFont="1" applyFill="1" applyBorder="1" applyAlignment="1">
      <alignment horizontal="center"/>
    </xf>
    <xf numFmtId="1" fontId="54" fillId="0" borderId="23" xfId="0" applyNumberFormat="1" applyFont="1" applyFill="1" applyBorder="1" applyAlignment="1">
      <alignment horizontal="center"/>
    </xf>
    <xf numFmtId="1" fontId="54" fillId="0" borderId="42" xfId="0" applyNumberFormat="1" applyFont="1" applyFill="1" applyBorder="1" applyAlignment="1">
      <alignment horizontal="center"/>
    </xf>
    <xf numFmtId="1" fontId="54" fillId="0" borderId="77" xfId="0" applyNumberFormat="1" applyFont="1" applyFill="1" applyBorder="1" applyAlignment="1">
      <alignment horizontal="center"/>
    </xf>
    <xf numFmtId="164" fontId="55" fillId="0" borderId="70" xfId="0" applyNumberFormat="1" applyFont="1" applyBorder="1" applyAlignment="1">
      <alignment horizontal="right"/>
    </xf>
    <xf numFmtId="0" fontId="33" fillId="0" borderId="66" xfId="0" applyFont="1" applyBorder="1" applyAlignment="1">
      <alignment horizontal="left"/>
    </xf>
    <xf numFmtId="0" fontId="118" fillId="0" borderId="44" xfId="0" applyFont="1" applyBorder="1" applyAlignment="1">
      <alignment horizontal="right"/>
    </xf>
    <xf numFmtId="0" fontId="7" fillId="0" borderId="33" xfId="0" applyFont="1" applyBorder="1" applyAlignment="1">
      <alignment horizontal="center"/>
    </xf>
    <xf numFmtId="2" fontId="20" fillId="2" borderId="69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/>
    </xf>
    <xf numFmtId="0" fontId="80" fillId="0" borderId="63" xfId="0" applyFont="1" applyFill="1" applyBorder="1" applyAlignment="1">
      <alignment horizontal="left"/>
    </xf>
    <xf numFmtId="0" fontId="47" fillId="0" borderId="74" xfId="0" applyFont="1" applyBorder="1" applyAlignment="1">
      <alignment horizontal="center"/>
    </xf>
    <xf numFmtId="0" fontId="22" fillId="0" borderId="20" xfId="0" applyFont="1" applyFill="1" applyBorder="1" applyAlignment="1">
      <alignment horizontal="left"/>
    </xf>
    <xf numFmtId="0" fontId="2" fillId="0" borderId="1" xfId="0" applyFont="1" applyFill="1" applyBorder="1"/>
    <xf numFmtId="164" fontId="55" fillId="0" borderId="30" xfId="0" applyNumberFormat="1" applyFont="1" applyBorder="1" applyAlignment="1">
      <alignment horizontal="right"/>
    </xf>
    <xf numFmtId="164" fontId="14" fillId="0" borderId="49" xfId="0" applyNumberFormat="1" applyFont="1" applyBorder="1" applyAlignment="1">
      <alignment horizontal="right"/>
    </xf>
    <xf numFmtId="2" fontId="33" fillId="0" borderId="70" xfId="0" applyNumberFormat="1" applyFont="1" applyBorder="1"/>
    <xf numFmtId="165" fontId="33" fillId="0" borderId="0" xfId="0" applyNumberFormat="1" applyFont="1" applyFill="1" applyBorder="1"/>
    <xf numFmtId="165" fontId="28" fillId="28" borderId="63" xfId="0" applyNumberFormat="1" applyFont="1" applyFill="1" applyBorder="1" applyAlignment="1">
      <alignment horizontal="center"/>
    </xf>
    <xf numFmtId="0" fontId="75" fillId="0" borderId="72" xfId="0" applyFont="1" applyFill="1" applyBorder="1" applyAlignment="1">
      <alignment horizontal="left"/>
    </xf>
    <xf numFmtId="165" fontId="65" fillId="0" borderId="53" xfId="0" applyNumberFormat="1" applyFont="1" applyBorder="1" applyAlignment="1">
      <alignment horizontal="center"/>
    </xf>
    <xf numFmtId="165" fontId="126" fillId="10" borderId="52" xfId="0" applyNumberFormat="1" applyFont="1" applyFill="1" applyBorder="1" applyAlignment="1">
      <alignment horizontal="center"/>
    </xf>
    <xf numFmtId="166" fontId="76" fillId="6" borderId="61" xfId="0" applyNumberFormat="1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57" fillId="0" borderId="0" xfId="0" applyFont="1" applyFill="1"/>
    <xf numFmtId="0" fontId="0" fillId="0" borderId="22" xfId="0" applyBorder="1" applyAlignment="1">
      <alignment horizontal="center"/>
    </xf>
    <xf numFmtId="0" fontId="163" fillId="0" borderId="65" xfId="0" applyFont="1" applyBorder="1"/>
    <xf numFmtId="0" fontId="164" fillId="0" borderId="39" xfId="0" applyFont="1" applyBorder="1"/>
    <xf numFmtId="0" fontId="145" fillId="0" borderId="51" xfId="0" applyFont="1" applyBorder="1"/>
    <xf numFmtId="2" fontId="43" fillId="0" borderId="19" xfId="0" applyNumberFormat="1" applyFont="1" applyBorder="1" applyAlignment="1">
      <alignment horizontal="center"/>
    </xf>
    <xf numFmtId="2" fontId="43" fillId="0" borderId="20" xfId="0" applyNumberFormat="1" applyFont="1" applyBorder="1" applyAlignment="1">
      <alignment horizontal="center"/>
    </xf>
    <xf numFmtId="2" fontId="43" fillId="0" borderId="49" xfId="0" applyNumberFormat="1" applyFont="1" applyBorder="1" applyAlignment="1">
      <alignment horizontal="center"/>
    </xf>
    <xf numFmtId="2" fontId="43" fillId="0" borderId="35" xfId="0" applyNumberFormat="1" applyFont="1" applyBorder="1" applyAlignment="1">
      <alignment horizontal="center"/>
    </xf>
    <xf numFmtId="2" fontId="74" fillId="0" borderId="53" xfId="0" applyNumberFormat="1" applyFont="1" applyBorder="1" applyAlignment="1">
      <alignment horizontal="center"/>
    </xf>
    <xf numFmtId="2" fontId="2" fillId="0" borderId="53" xfId="0" applyNumberFormat="1" applyFont="1" applyBorder="1" applyAlignment="1">
      <alignment horizontal="center"/>
    </xf>
    <xf numFmtId="2" fontId="2" fillId="0" borderId="54" xfId="0" applyNumberFormat="1" applyFont="1" applyBorder="1" applyAlignment="1">
      <alignment horizontal="center"/>
    </xf>
    <xf numFmtId="2" fontId="166" fillId="0" borderId="44" xfId="0" applyNumberFormat="1" applyFont="1" applyBorder="1" applyAlignment="1">
      <alignment horizontal="center"/>
    </xf>
    <xf numFmtId="2" fontId="166" fillId="0" borderId="71" xfId="0" applyNumberFormat="1" applyFont="1" applyBorder="1" applyAlignment="1">
      <alignment horizontal="center"/>
    </xf>
    <xf numFmtId="2" fontId="166" fillId="0" borderId="33" xfId="0" applyNumberFormat="1" applyFont="1" applyBorder="1" applyAlignment="1">
      <alignment horizontal="center"/>
    </xf>
    <xf numFmtId="0" fontId="167" fillId="5" borderId="78" xfId="0" applyFont="1" applyFill="1" applyBorder="1" applyAlignment="1">
      <alignment horizontal="center"/>
    </xf>
    <xf numFmtId="2" fontId="166" fillId="0" borderId="22" xfId="0" applyNumberFormat="1" applyFont="1" applyBorder="1" applyAlignment="1">
      <alignment horizontal="center"/>
    </xf>
    <xf numFmtId="2" fontId="166" fillId="0" borderId="40" xfId="0" applyNumberFormat="1" applyFont="1" applyBorder="1" applyAlignment="1">
      <alignment horizontal="center"/>
    </xf>
    <xf numFmtId="2" fontId="166" fillId="0" borderId="0" xfId="0" applyNumberFormat="1" applyFont="1" applyBorder="1" applyAlignment="1">
      <alignment horizontal="center"/>
    </xf>
    <xf numFmtId="0" fontId="167" fillId="5" borderId="23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2" fontId="17" fillId="0" borderId="43" xfId="0" applyNumberFormat="1" applyFont="1" applyBorder="1" applyAlignment="1">
      <alignment horizontal="center"/>
    </xf>
    <xf numFmtId="0" fontId="0" fillId="0" borderId="40" xfId="0" applyBorder="1"/>
    <xf numFmtId="2" fontId="17" fillId="0" borderId="48" xfId="0" applyNumberFormat="1" applyFont="1" applyBorder="1" applyAlignment="1">
      <alignment horizontal="center"/>
    </xf>
    <xf numFmtId="0" fontId="0" fillId="0" borderId="3" xfId="0" applyFill="1" applyBorder="1" applyAlignment="1">
      <alignment horizontal="right"/>
    </xf>
    <xf numFmtId="0" fontId="0" fillId="0" borderId="18" xfId="0" applyFill="1" applyBorder="1" applyAlignment="1">
      <alignment horizontal="right"/>
    </xf>
    <xf numFmtId="2" fontId="14" fillId="0" borderId="48" xfId="0" applyNumberFormat="1" applyFont="1" applyBorder="1" applyAlignment="1">
      <alignment horizontal="center"/>
    </xf>
    <xf numFmtId="0" fontId="17" fillId="0" borderId="44" xfId="0" applyFont="1" applyFill="1" applyBorder="1"/>
    <xf numFmtId="0" fontId="33" fillId="0" borderId="45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7" fillId="0" borderId="71" xfId="0" applyFont="1" applyBorder="1"/>
    <xf numFmtId="0" fontId="124" fillId="0" borderId="0" xfId="0" applyFont="1" applyBorder="1" applyAlignment="1">
      <alignment horizontal="left"/>
    </xf>
    <xf numFmtId="0" fontId="145" fillId="0" borderId="48" xfId="0" applyFont="1" applyBorder="1"/>
    <xf numFmtId="0" fontId="54" fillId="0" borderId="50" xfId="0" applyFont="1" applyBorder="1" applyAlignment="1">
      <alignment horizontal="center"/>
    </xf>
    <xf numFmtId="0" fontId="7" fillId="0" borderId="48" xfId="0" applyFont="1" applyBorder="1"/>
    <xf numFmtId="0" fontId="71" fillId="0" borderId="40" xfId="0" applyFont="1" applyBorder="1"/>
    <xf numFmtId="0" fontId="7" fillId="0" borderId="65" xfId="0" applyFont="1" applyBorder="1"/>
    <xf numFmtId="0" fontId="7" fillId="0" borderId="51" xfId="0" applyFont="1" applyBorder="1"/>
    <xf numFmtId="167" fontId="116" fillId="0" borderId="0" xfId="0" applyNumberFormat="1" applyFont="1" applyFill="1" applyBorder="1" applyAlignment="1">
      <alignment horizontal="center"/>
    </xf>
    <xf numFmtId="0" fontId="54" fillId="0" borderId="46" xfId="0" applyFont="1" applyBorder="1" applyAlignment="1">
      <alignment horizontal="center"/>
    </xf>
    <xf numFmtId="0" fontId="43" fillId="0" borderId="49" xfId="0" applyFont="1" applyBorder="1" applyAlignment="1">
      <alignment horizontal="center"/>
    </xf>
    <xf numFmtId="0" fontId="43" fillId="0" borderId="50" xfId="0" applyFont="1" applyBorder="1" applyAlignment="1">
      <alignment horizontal="center"/>
    </xf>
    <xf numFmtId="0" fontId="54" fillId="0" borderId="21" xfId="0" applyFont="1" applyBorder="1" applyAlignment="1">
      <alignment horizontal="center"/>
    </xf>
    <xf numFmtId="0" fontId="54" fillId="0" borderId="69" xfId="0" applyFont="1" applyBorder="1" applyAlignment="1">
      <alignment horizontal="center"/>
    </xf>
    <xf numFmtId="0" fontId="54" fillId="0" borderId="72" xfId="0" applyFont="1" applyBorder="1" applyAlignment="1">
      <alignment horizontal="center"/>
    </xf>
    <xf numFmtId="0" fontId="123" fillId="0" borderId="0" xfId="0" applyFont="1" applyFill="1" applyBorder="1" applyAlignment="1">
      <alignment horizontal="left"/>
    </xf>
    <xf numFmtId="0" fontId="124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09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47" fillId="0" borderId="0" xfId="0" applyFont="1" applyFill="1"/>
    <xf numFmtId="0" fontId="9" fillId="0" borderId="0" xfId="0" applyFont="1" applyFill="1"/>
    <xf numFmtId="0" fontId="150" fillId="0" borderId="0" xfId="0" applyFont="1" applyFill="1"/>
    <xf numFmtId="0" fontId="1" fillId="0" borderId="0" xfId="0" applyFont="1" applyFill="1" applyAlignment="1">
      <alignment horizontal="right"/>
    </xf>
    <xf numFmtId="0" fontId="69" fillId="0" borderId="0" xfId="0" applyFont="1" applyFill="1"/>
    <xf numFmtId="0" fontId="61" fillId="0" borderId="0" xfId="0" applyFont="1" applyFill="1"/>
    <xf numFmtId="0" fontId="14" fillId="0" borderId="2" xfId="0" applyFont="1" applyFill="1" applyBorder="1" applyAlignment="1">
      <alignment horizontal="left"/>
    </xf>
    <xf numFmtId="0" fontId="2" fillId="0" borderId="17" xfId="0" applyFont="1" applyFill="1" applyBorder="1"/>
    <xf numFmtId="0" fontId="2" fillId="0" borderId="17" xfId="0" applyFont="1" applyFill="1" applyBorder="1" applyAlignment="1">
      <alignment horizontal="left"/>
    </xf>
    <xf numFmtId="0" fontId="0" fillId="0" borderId="17" xfId="0" applyFont="1" applyFill="1" applyBorder="1" applyAlignment="1"/>
    <xf numFmtId="0" fontId="14" fillId="0" borderId="23" xfId="0" applyFont="1" applyFill="1" applyBorder="1" applyAlignment="1">
      <alignment horizontal="left"/>
    </xf>
    <xf numFmtId="0" fontId="2" fillId="0" borderId="22" xfId="0" applyFont="1" applyFill="1" applyBorder="1" applyAlignment="1">
      <alignment horizontal="left"/>
    </xf>
    <xf numFmtId="0" fontId="17" fillId="0" borderId="44" xfId="0" applyFont="1" applyFill="1" applyBorder="1" applyAlignment="1">
      <alignment horizontal="left"/>
    </xf>
    <xf numFmtId="0" fontId="0" fillId="0" borderId="68" xfId="0" applyFill="1" applyBorder="1"/>
    <xf numFmtId="0" fontId="0" fillId="0" borderId="61" xfId="0" applyFill="1" applyBorder="1"/>
    <xf numFmtId="0" fontId="78" fillId="0" borderId="15" xfId="0" applyFont="1" applyFill="1" applyBorder="1"/>
    <xf numFmtId="2" fontId="2" fillId="0" borderId="67" xfId="0" applyNumberFormat="1" applyFont="1" applyFill="1" applyBorder="1" applyAlignment="1">
      <alignment horizontal="left"/>
    </xf>
    <xf numFmtId="0" fontId="2" fillId="0" borderId="52" xfId="0" applyFont="1" applyFill="1" applyBorder="1"/>
    <xf numFmtId="0" fontId="47" fillId="0" borderId="28" xfId="0" applyFont="1" applyFill="1" applyBorder="1"/>
    <xf numFmtId="164" fontId="14" fillId="0" borderId="58" xfId="0" applyNumberFormat="1" applyFont="1" applyFill="1" applyBorder="1" applyAlignment="1">
      <alignment horizontal="left"/>
    </xf>
    <xf numFmtId="2" fontId="74" fillId="0" borderId="0" xfId="0" applyNumberFormat="1" applyFont="1" applyFill="1" applyBorder="1" applyAlignment="1">
      <alignment horizontal="left"/>
    </xf>
    <xf numFmtId="0" fontId="57" fillId="0" borderId="2" xfId="0" applyFont="1" applyFill="1" applyBorder="1" applyAlignment="1">
      <alignment horizontal="left"/>
    </xf>
    <xf numFmtId="0" fontId="0" fillId="0" borderId="29" xfId="0" applyFill="1" applyBorder="1"/>
    <xf numFmtId="0" fontId="0" fillId="0" borderId="8" xfId="0" applyFill="1" applyBorder="1"/>
    <xf numFmtId="0" fontId="28" fillId="0" borderId="7" xfId="0" applyFont="1" applyFill="1" applyBorder="1" applyAlignment="1">
      <alignment horizontal="left"/>
    </xf>
    <xf numFmtId="0" fontId="0" fillId="0" borderId="46" xfId="0" applyFill="1" applyBorder="1"/>
    <xf numFmtId="165" fontId="17" fillId="0" borderId="71" xfId="0" applyNumberFormat="1" applyFont="1" applyFill="1" applyBorder="1" applyAlignment="1">
      <alignment horizontal="left"/>
    </xf>
    <xf numFmtId="0" fontId="2" fillId="0" borderId="75" xfId="0" applyFont="1" applyFill="1" applyBorder="1"/>
    <xf numFmtId="0" fontId="0" fillId="0" borderId="73" xfId="0" applyFill="1" applyBorder="1"/>
    <xf numFmtId="0" fontId="61" fillId="0" borderId="3" xfId="0" applyFont="1" applyFill="1" applyBorder="1"/>
    <xf numFmtId="0" fontId="14" fillId="0" borderId="70" xfId="0" applyFont="1" applyFill="1" applyBorder="1" applyAlignment="1">
      <alignment horizontal="left"/>
    </xf>
    <xf numFmtId="0" fontId="0" fillId="0" borderId="49" xfId="0" applyFill="1" applyBorder="1"/>
    <xf numFmtId="0" fontId="2" fillId="0" borderId="10" xfId="0" applyFont="1" applyFill="1" applyBorder="1" applyAlignment="1">
      <alignment horizontal="left"/>
    </xf>
    <xf numFmtId="0" fontId="47" fillId="0" borderId="24" xfId="0" applyFont="1" applyFill="1" applyBorder="1"/>
    <xf numFmtId="0" fontId="45" fillId="0" borderId="71" xfId="0" applyFont="1" applyFill="1" applyBorder="1" applyAlignment="1">
      <alignment horizontal="left"/>
    </xf>
    <xf numFmtId="0" fontId="45" fillId="0" borderId="54" xfId="0" applyFont="1" applyFill="1" applyBorder="1"/>
    <xf numFmtId="0" fontId="14" fillId="0" borderId="67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0" xfId="0" applyFont="1" applyFill="1" applyBorder="1" applyAlignment="1">
      <alignment horizontal="left"/>
    </xf>
    <xf numFmtId="0" fontId="103" fillId="0" borderId="17" xfId="0" applyFont="1" applyFill="1" applyBorder="1" applyAlignment="1">
      <alignment horizontal="left"/>
    </xf>
    <xf numFmtId="0" fontId="2" fillId="0" borderId="3" xfId="0" applyFont="1" applyFill="1" applyBorder="1"/>
    <xf numFmtId="0" fontId="22" fillId="0" borderId="67" xfId="0" applyFont="1" applyFill="1" applyBorder="1"/>
    <xf numFmtId="164" fontId="14" fillId="0" borderId="44" xfId="0" applyNumberFormat="1" applyFont="1" applyFill="1" applyBorder="1" applyAlignment="1">
      <alignment horizontal="left"/>
    </xf>
    <xf numFmtId="0" fontId="46" fillId="0" borderId="52" xfId="0" applyFont="1" applyFill="1" applyBorder="1" applyAlignment="1">
      <alignment horizontal="left"/>
    </xf>
    <xf numFmtId="0" fontId="47" fillId="0" borderId="32" xfId="0" applyFont="1" applyFill="1" applyBorder="1" applyAlignment="1">
      <alignment horizontal="center"/>
    </xf>
    <xf numFmtId="0" fontId="76" fillId="0" borderId="67" xfId="0" applyFont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14" fillId="0" borderId="53" xfId="0" applyFont="1" applyFill="1" applyBorder="1" applyAlignment="1">
      <alignment horizontal="left"/>
    </xf>
    <xf numFmtId="0" fontId="0" fillId="0" borderId="67" xfId="0" applyFill="1" applyBorder="1"/>
    <xf numFmtId="0" fontId="0" fillId="0" borderId="21" xfId="0" applyFill="1" applyBorder="1"/>
    <xf numFmtId="0" fontId="2" fillId="0" borderId="46" xfId="0" applyFont="1" applyFill="1" applyBorder="1" applyAlignment="1">
      <alignment horizontal="center"/>
    </xf>
    <xf numFmtId="0" fontId="57" fillId="0" borderId="17" xfId="0" applyFont="1" applyFill="1" applyBorder="1" applyAlignment="1">
      <alignment horizontal="left"/>
    </xf>
    <xf numFmtId="0" fontId="76" fillId="0" borderId="7" xfId="0" applyFont="1" applyFill="1" applyBorder="1" applyAlignment="1">
      <alignment horizontal="left"/>
    </xf>
    <xf numFmtId="0" fontId="22" fillId="0" borderId="69" xfId="0" applyFont="1" applyFill="1" applyBorder="1" applyAlignment="1">
      <alignment horizontal="center"/>
    </xf>
    <xf numFmtId="0" fontId="118" fillId="0" borderId="0" xfId="0" applyFont="1" applyFill="1"/>
    <xf numFmtId="0" fontId="17" fillId="0" borderId="29" xfId="0" applyFont="1" applyFill="1" applyBorder="1"/>
    <xf numFmtId="0" fontId="0" fillId="0" borderId="8" xfId="0" applyFill="1" applyBorder="1" applyAlignment="1">
      <alignment horizontal="center"/>
    </xf>
    <xf numFmtId="0" fontId="108" fillId="0" borderId="0" xfId="0" applyFont="1" applyFill="1" applyBorder="1"/>
    <xf numFmtId="0" fontId="0" fillId="0" borderId="2" xfId="0" applyFill="1" applyBorder="1"/>
    <xf numFmtId="0" fontId="123" fillId="0" borderId="73" xfId="0" applyFont="1" applyFill="1" applyBorder="1" applyAlignment="1">
      <alignment horizontal="left"/>
    </xf>
    <xf numFmtId="0" fontId="0" fillId="0" borderId="66" xfId="0" applyFill="1" applyBorder="1" applyAlignment="1">
      <alignment horizontal="right"/>
    </xf>
    <xf numFmtId="0" fontId="2" fillId="0" borderId="2" xfId="0" applyFont="1" applyFill="1" applyBorder="1" applyAlignment="1">
      <alignment horizontal="left"/>
    </xf>
    <xf numFmtId="0" fontId="7" fillId="0" borderId="0" xfId="0" applyFont="1" applyFill="1"/>
    <xf numFmtId="0" fontId="2" fillId="0" borderId="23" xfId="0" applyFont="1" applyFill="1" applyBorder="1" applyAlignment="1">
      <alignment horizontal="left"/>
    </xf>
    <xf numFmtId="2" fontId="22" fillId="0" borderId="67" xfId="0" applyNumberFormat="1" applyFont="1" applyFill="1" applyBorder="1" applyAlignment="1">
      <alignment horizontal="left"/>
    </xf>
    <xf numFmtId="2" fontId="117" fillId="0" borderId="0" xfId="0" applyNumberFormat="1" applyFont="1" applyFill="1" applyBorder="1"/>
    <xf numFmtId="0" fontId="112" fillId="0" borderId="0" xfId="0" applyFont="1" applyBorder="1"/>
    <xf numFmtId="2" fontId="116" fillId="0" borderId="0" xfId="0" applyNumberFormat="1" applyFont="1" applyFill="1" applyBorder="1" applyAlignment="1">
      <alignment horizontal="center"/>
    </xf>
    <xf numFmtId="166" fontId="116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8" fontId="116" fillId="0" borderId="0" xfId="0" applyNumberFormat="1" applyFont="1" applyFill="1" applyBorder="1" applyAlignment="1">
      <alignment horizontal="center"/>
    </xf>
    <xf numFmtId="2" fontId="117" fillId="0" borderId="0" xfId="0" applyNumberFormat="1" applyFont="1" applyFill="1" applyBorder="1" applyAlignment="1">
      <alignment horizontal="center"/>
    </xf>
    <xf numFmtId="0" fontId="170" fillId="0" borderId="0" xfId="0" applyFont="1" applyFill="1" applyBorder="1"/>
    <xf numFmtId="0" fontId="171" fillId="0" borderId="0" xfId="0" applyFont="1" applyFill="1" applyBorder="1" applyAlignment="1">
      <alignment horizontal="right"/>
    </xf>
    <xf numFmtId="0" fontId="169" fillId="0" borderId="0" xfId="0" applyFont="1" applyFill="1" applyBorder="1"/>
    <xf numFmtId="1" fontId="170" fillId="0" borderId="0" xfId="0" applyNumberFormat="1" applyFont="1" applyFill="1" applyBorder="1" applyAlignment="1">
      <alignment horizontal="center"/>
    </xf>
    <xf numFmtId="167" fontId="172" fillId="0" borderId="0" xfId="0" applyNumberFormat="1" applyFont="1" applyFill="1" applyBorder="1" applyAlignment="1">
      <alignment horizontal="center"/>
    </xf>
    <xf numFmtId="2" fontId="106" fillId="0" borderId="0" xfId="0" applyNumberFormat="1" applyFont="1" applyFill="1" applyBorder="1" applyAlignment="1">
      <alignment horizontal="center"/>
    </xf>
    <xf numFmtId="166" fontId="117" fillId="0" borderId="0" xfId="0" applyNumberFormat="1" applyFont="1" applyFill="1" applyBorder="1" applyAlignment="1">
      <alignment horizontal="center"/>
    </xf>
    <xf numFmtId="167" fontId="117" fillId="0" borderId="0" xfId="0" applyNumberFormat="1" applyFont="1" applyFill="1" applyBorder="1" applyAlignment="1">
      <alignment horizontal="center"/>
    </xf>
    <xf numFmtId="168" fontId="117" fillId="0" borderId="0" xfId="0" applyNumberFormat="1" applyFont="1" applyFill="1" applyBorder="1" applyAlignment="1">
      <alignment horizontal="center"/>
    </xf>
    <xf numFmtId="167" fontId="111" fillId="0" borderId="0" xfId="0" applyNumberFormat="1" applyFont="1" applyFill="1" applyBorder="1"/>
    <xf numFmtId="166" fontId="111" fillId="0" borderId="0" xfId="0" applyNumberFormat="1" applyFont="1" applyFill="1" applyBorder="1"/>
    <xf numFmtId="167" fontId="173" fillId="0" borderId="0" xfId="0" applyNumberFormat="1" applyFont="1" applyFill="1" applyBorder="1"/>
    <xf numFmtId="168" fontId="111" fillId="0" borderId="0" xfId="0" applyNumberFormat="1" applyFont="1" applyFill="1" applyBorder="1"/>
    <xf numFmtId="2" fontId="17" fillId="0" borderId="53" xfId="0" applyNumberFormat="1" applyFont="1" applyBorder="1" applyAlignment="1">
      <alignment horizontal="center"/>
    </xf>
    <xf numFmtId="2" fontId="14" fillId="0" borderId="36" xfId="0" applyNumberFormat="1" applyFont="1" applyBorder="1" applyAlignment="1">
      <alignment horizontal="center"/>
    </xf>
    <xf numFmtId="2" fontId="14" fillId="0" borderId="53" xfId="0" applyNumberFormat="1" applyFont="1" applyFill="1" applyBorder="1" applyAlignment="1">
      <alignment horizontal="center"/>
    </xf>
    <xf numFmtId="2" fontId="17" fillId="0" borderId="51" xfId="0" applyNumberFormat="1" applyFont="1" applyBorder="1" applyAlignment="1">
      <alignment horizontal="center"/>
    </xf>
    <xf numFmtId="2" fontId="17" fillId="0" borderId="63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14" fillId="0" borderId="43" xfId="0" applyNumberFormat="1" applyFont="1" applyBorder="1" applyAlignment="1">
      <alignment horizontal="center"/>
    </xf>
    <xf numFmtId="2" fontId="17" fillId="0" borderId="67" xfId="0" applyNumberFormat="1" applyFont="1" applyFill="1" applyBorder="1" applyAlignment="1">
      <alignment horizontal="center"/>
    </xf>
    <xf numFmtId="165" fontId="17" fillId="0" borderId="60" xfId="0" applyNumberFormat="1" applyFont="1" applyBorder="1" applyAlignment="1">
      <alignment horizontal="center"/>
    </xf>
    <xf numFmtId="2" fontId="14" fillId="0" borderId="49" xfId="0" applyNumberFormat="1" applyFont="1" applyBorder="1" applyAlignment="1">
      <alignment horizontal="center"/>
    </xf>
    <xf numFmtId="165" fontId="17" fillId="0" borderId="48" xfId="0" applyNumberFormat="1" applyFont="1" applyBorder="1" applyAlignment="1">
      <alignment horizontal="center"/>
    </xf>
    <xf numFmtId="2" fontId="14" fillId="0" borderId="40" xfId="0" applyNumberFormat="1" applyFont="1" applyBorder="1" applyAlignment="1">
      <alignment horizontal="center"/>
    </xf>
    <xf numFmtId="0" fontId="160" fillId="0" borderId="0" xfId="0" applyFont="1" applyFill="1" applyBorder="1"/>
    <xf numFmtId="166" fontId="161" fillId="0" borderId="0" xfId="0" applyNumberFormat="1" applyFont="1" applyFill="1" applyBorder="1" applyAlignment="1">
      <alignment horizontal="left"/>
    </xf>
    <xf numFmtId="0" fontId="46" fillId="0" borderId="0" xfId="0" applyFont="1" applyFill="1" applyBorder="1" applyAlignment="1">
      <alignment horizontal="center"/>
    </xf>
    <xf numFmtId="2" fontId="50" fillId="0" borderId="53" xfId="0" applyNumberFormat="1" applyFont="1" applyFill="1" applyBorder="1" applyAlignment="1">
      <alignment horizontal="center"/>
    </xf>
    <xf numFmtId="0" fontId="113" fillId="0" borderId="0" xfId="0" applyFont="1" applyFill="1" applyBorder="1"/>
    <xf numFmtId="167" fontId="46" fillId="0" borderId="0" xfId="0" applyNumberFormat="1" applyFont="1" applyFill="1" applyBorder="1" applyAlignment="1">
      <alignment horizontal="center"/>
    </xf>
    <xf numFmtId="0" fontId="17" fillId="0" borderId="53" xfId="0" applyFont="1" applyBorder="1"/>
    <xf numFmtId="167" fontId="76" fillId="0" borderId="68" xfId="0" applyNumberFormat="1" applyFont="1" applyBorder="1" applyAlignment="1">
      <alignment horizontal="center"/>
    </xf>
    <xf numFmtId="0" fontId="54" fillId="0" borderId="71" xfId="0" applyFont="1" applyFill="1" applyBorder="1" applyAlignment="1">
      <alignment horizontal="left"/>
    </xf>
    <xf numFmtId="0" fontId="33" fillId="0" borderId="24" xfId="0" applyFont="1" applyFill="1" applyBorder="1" applyAlignment="1">
      <alignment horizontal="center"/>
    </xf>
    <xf numFmtId="2" fontId="76" fillId="6" borderId="72" xfId="0" applyNumberFormat="1" applyFont="1" applyFill="1" applyBorder="1" applyAlignment="1">
      <alignment horizontal="center"/>
    </xf>
    <xf numFmtId="2" fontId="76" fillId="0" borderId="62" xfId="0" applyNumberFormat="1" applyFont="1" applyBorder="1" applyAlignment="1">
      <alignment horizontal="center"/>
    </xf>
    <xf numFmtId="166" fontId="0" fillId="0" borderId="0" xfId="0" applyNumberFormat="1" applyAlignment="1">
      <alignment horizontal="left"/>
    </xf>
    <xf numFmtId="0" fontId="2" fillId="0" borderId="21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66" fillId="0" borderId="62" xfId="0" applyFont="1" applyFill="1" applyBorder="1" applyAlignment="1">
      <alignment horizontal="left"/>
    </xf>
    <xf numFmtId="0" fontId="48" fillId="0" borderId="62" xfId="0" applyFont="1" applyFill="1" applyBorder="1" applyAlignment="1">
      <alignment horizontal="left"/>
    </xf>
    <xf numFmtId="0" fontId="48" fillId="0" borderId="56" xfId="0" applyFont="1" applyBorder="1" applyAlignment="1">
      <alignment horizontal="left"/>
    </xf>
    <xf numFmtId="0" fontId="22" fillId="0" borderId="72" xfId="0" applyFont="1" applyFill="1" applyBorder="1" applyAlignment="1">
      <alignment horizontal="center"/>
    </xf>
    <xf numFmtId="0" fontId="0" fillId="0" borderId="64" xfId="0" applyFill="1" applyBorder="1" applyAlignment="1">
      <alignment horizontal="right"/>
    </xf>
    <xf numFmtId="164" fontId="14" fillId="0" borderId="70" xfId="0" applyNumberFormat="1" applyFont="1" applyFill="1" applyBorder="1" applyAlignment="1">
      <alignment horizontal="left"/>
    </xf>
    <xf numFmtId="0" fontId="22" fillId="0" borderId="24" xfId="0" applyFont="1" applyBorder="1" applyAlignment="1">
      <alignment horizontal="center"/>
    </xf>
    <xf numFmtId="0" fontId="22" fillId="0" borderId="46" xfId="0" applyFont="1" applyBorder="1" applyAlignment="1">
      <alignment horizontal="center"/>
    </xf>
    <xf numFmtId="0" fontId="48" fillId="0" borderId="62" xfId="0" applyFont="1" applyBorder="1" applyAlignment="1">
      <alignment horizontal="left"/>
    </xf>
    <xf numFmtId="164" fontId="14" fillId="0" borderId="53" xfId="0" applyNumberFormat="1" applyFont="1" applyFill="1" applyBorder="1" applyAlignment="1">
      <alignment horizontal="left"/>
    </xf>
    <xf numFmtId="2" fontId="120" fillId="0" borderId="53" xfId="0" applyNumberFormat="1" applyFont="1" applyBorder="1" applyAlignment="1">
      <alignment horizontal="center"/>
    </xf>
    <xf numFmtId="2" fontId="120" fillId="0" borderId="67" xfId="0" applyNumberFormat="1" applyFont="1" applyBorder="1" applyAlignment="1">
      <alignment horizontal="center"/>
    </xf>
    <xf numFmtId="2" fontId="92" fillId="0" borderId="67" xfId="0" applyNumberFormat="1" applyFont="1" applyBorder="1" applyAlignment="1">
      <alignment horizontal="center"/>
    </xf>
    <xf numFmtId="2" fontId="113" fillId="0" borderId="19" xfId="0" applyNumberFormat="1" applyFont="1" applyBorder="1" applyAlignment="1">
      <alignment horizontal="center"/>
    </xf>
    <xf numFmtId="2" fontId="113" fillId="0" borderId="20" xfId="0" applyNumberFormat="1" applyFont="1" applyBorder="1" applyAlignment="1">
      <alignment horizontal="center"/>
    </xf>
    <xf numFmtId="2" fontId="98" fillId="0" borderId="20" xfId="0" applyNumberFormat="1" applyFont="1" applyBorder="1" applyAlignment="1">
      <alignment horizontal="center"/>
    </xf>
    <xf numFmtId="2" fontId="18" fillId="0" borderId="66" xfId="0" applyNumberFormat="1" applyFont="1" applyBorder="1" applyAlignment="1">
      <alignment horizontal="center"/>
    </xf>
    <xf numFmtId="2" fontId="98" fillId="0" borderId="3" xfId="0" applyNumberFormat="1" applyFont="1" applyBorder="1" applyAlignment="1">
      <alignment horizontal="center"/>
    </xf>
    <xf numFmtId="2" fontId="92" fillId="0" borderId="33" xfId="0" applyNumberFormat="1" applyFont="1" applyBorder="1" applyAlignment="1">
      <alignment horizontal="center"/>
    </xf>
    <xf numFmtId="2" fontId="175" fillId="0" borderId="53" xfId="0" applyNumberFormat="1" applyFont="1" applyBorder="1" applyAlignment="1">
      <alignment horizontal="center"/>
    </xf>
    <xf numFmtId="2" fontId="175" fillId="0" borderId="67" xfId="0" applyNumberFormat="1" applyFont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2" fontId="35" fillId="0" borderId="17" xfId="0" applyNumberFormat="1" applyFont="1" applyBorder="1" applyAlignment="1">
      <alignment horizontal="center"/>
    </xf>
    <xf numFmtId="2" fontId="35" fillId="0" borderId="32" xfId="0" applyNumberFormat="1" applyFont="1" applyBorder="1" applyAlignment="1">
      <alignment horizontal="center"/>
    </xf>
    <xf numFmtId="2" fontId="35" fillId="0" borderId="3" xfId="0" applyNumberFormat="1" applyFont="1" applyBorder="1" applyAlignment="1">
      <alignment horizontal="center"/>
    </xf>
    <xf numFmtId="2" fontId="175" fillId="0" borderId="44" xfId="0" applyNumberFormat="1" applyFont="1" applyBorder="1" applyAlignment="1">
      <alignment horizontal="center"/>
    </xf>
    <xf numFmtId="2" fontId="175" fillId="0" borderId="71" xfId="0" applyNumberFormat="1" applyFont="1" applyBorder="1" applyAlignment="1">
      <alignment horizontal="center"/>
    </xf>
    <xf numFmtId="2" fontId="175" fillId="0" borderId="33" xfId="0" applyNumberFormat="1" applyFont="1" applyBorder="1" applyAlignment="1">
      <alignment horizontal="center"/>
    </xf>
    <xf numFmtId="2" fontId="98" fillId="0" borderId="7" xfId="0" applyNumberFormat="1" applyFont="1" applyBorder="1" applyAlignment="1">
      <alignment horizontal="center"/>
    </xf>
    <xf numFmtId="2" fontId="92" fillId="0" borderId="63" xfId="0" applyNumberFormat="1" applyFont="1" applyBorder="1" applyAlignment="1">
      <alignment horizontal="center"/>
    </xf>
    <xf numFmtId="0" fontId="66" fillId="0" borderId="4" xfId="0" applyFont="1" applyBorder="1" applyAlignment="1">
      <alignment horizontal="center"/>
    </xf>
    <xf numFmtId="0" fontId="20" fillId="0" borderId="68" xfId="0" applyFont="1" applyFill="1" applyBorder="1" applyAlignment="1">
      <alignment horizontal="right"/>
    </xf>
    <xf numFmtId="9" fontId="128" fillId="0" borderId="68" xfId="0" applyNumberFormat="1" applyFont="1" applyFill="1" applyBorder="1" applyAlignment="1">
      <alignment horizontal="center"/>
    </xf>
    <xf numFmtId="0" fontId="48" fillId="0" borderId="66" xfId="0" applyFont="1" applyFill="1" applyBorder="1" applyAlignment="1">
      <alignment horizontal="left"/>
    </xf>
    <xf numFmtId="0" fontId="14" fillId="0" borderId="66" xfId="0" applyFont="1" applyFill="1" applyBorder="1" applyAlignment="1">
      <alignment horizontal="center"/>
    </xf>
    <xf numFmtId="0" fontId="47" fillId="0" borderId="29" xfId="0" applyFont="1" applyFill="1" applyBorder="1" applyAlignment="1">
      <alignment horizontal="center"/>
    </xf>
    <xf numFmtId="0" fontId="0" fillId="0" borderId="25" xfId="0" applyFill="1" applyBorder="1"/>
    <xf numFmtId="0" fontId="8" fillId="0" borderId="3" xfId="0" applyFont="1" applyFill="1" applyBorder="1" applyAlignment="1">
      <alignment horizontal="right"/>
    </xf>
    <xf numFmtId="0" fontId="61" fillId="0" borderId="3" xfId="0" applyFont="1" applyFill="1" applyBorder="1" applyAlignment="1">
      <alignment horizontal="left"/>
    </xf>
    <xf numFmtId="49" fontId="17" fillId="0" borderId="44" xfId="0" applyNumberFormat="1" applyFont="1" applyFill="1" applyBorder="1"/>
    <xf numFmtId="1" fontId="48" fillId="0" borderId="13" xfId="0" applyNumberFormat="1" applyFont="1" applyFill="1" applyBorder="1" applyAlignment="1">
      <alignment horizontal="left"/>
    </xf>
    <xf numFmtId="49" fontId="17" fillId="0" borderId="53" xfId="0" applyNumberFormat="1" applyFont="1" applyFill="1" applyBorder="1"/>
    <xf numFmtId="164" fontId="14" fillId="0" borderId="47" xfId="0" applyNumberFormat="1" applyFont="1" applyFill="1" applyBorder="1" applyAlignment="1">
      <alignment horizontal="left"/>
    </xf>
    <xf numFmtId="1" fontId="22" fillId="0" borderId="46" xfId="0" applyNumberFormat="1" applyFont="1" applyFill="1" applyBorder="1" applyAlignment="1">
      <alignment horizontal="center"/>
    </xf>
    <xf numFmtId="2" fontId="17" fillId="0" borderId="69" xfId="0" applyNumberFormat="1" applyFont="1" applyFill="1" applyBorder="1" applyAlignment="1">
      <alignment horizontal="center"/>
    </xf>
    <xf numFmtId="2" fontId="33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Border="1"/>
    <xf numFmtId="0" fontId="38" fillId="0" borderId="0" xfId="0" applyFont="1" applyBorder="1" applyAlignment="1">
      <alignment horizontal="center"/>
    </xf>
    <xf numFmtId="165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right"/>
    </xf>
    <xf numFmtId="0" fontId="48" fillId="0" borderId="66" xfId="0" applyFont="1" applyFill="1" applyBorder="1" applyAlignment="1">
      <alignment horizontal="right"/>
    </xf>
    <xf numFmtId="0" fontId="7" fillId="0" borderId="66" xfId="0" applyFont="1" applyFill="1" applyBorder="1" applyAlignment="1">
      <alignment horizontal="center"/>
    </xf>
    <xf numFmtId="2" fontId="54" fillId="0" borderId="54" xfId="0" applyNumberFormat="1" applyFont="1" applyFill="1" applyBorder="1" applyAlignment="1">
      <alignment horizontal="center"/>
    </xf>
    <xf numFmtId="2" fontId="54" fillId="0" borderId="55" xfId="0" applyNumberFormat="1" applyFont="1" applyFill="1" applyBorder="1" applyAlignment="1">
      <alignment horizontal="center"/>
    </xf>
    <xf numFmtId="2" fontId="40" fillId="0" borderId="20" xfId="0" applyNumberFormat="1" applyFont="1" applyFill="1" applyBorder="1" applyAlignment="1">
      <alignment horizontal="center"/>
    </xf>
    <xf numFmtId="9" fontId="16" fillId="0" borderId="7" xfId="0" applyNumberFormat="1" applyFont="1" applyFill="1" applyBorder="1" applyAlignment="1">
      <alignment horizontal="center"/>
    </xf>
    <xf numFmtId="2" fontId="20" fillId="0" borderId="19" xfId="0" applyNumberFormat="1" applyFont="1" applyFill="1" applyBorder="1" applyAlignment="1">
      <alignment horizontal="center"/>
    </xf>
    <xf numFmtId="2" fontId="20" fillId="0" borderId="20" xfId="0" applyNumberFormat="1" applyFont="1" applyFill="1" applyBorder="1" applyAlignment="1">
      <alignment horizontal="center"/>
    </xf>
    <xf numFmtId="2" fontId="20" fillId="0" borderId="21" xfId="0" applyNumberFormat="1" applyFont="1" applyFill="1" applyBorder="1" applyAlignment="1">
      <alignment horizontal="center"/>
    </xf>
    <xf numFmtId="2" fontId="54" fillId="0" borderId="56" xfId="0" applyNumberFormat="1" applyFont="1" applyFill="1" applyBorder="1" applyAlignment="1">
      <alignment horizontal="center"/>
    </xf>
    <xf numFmtId="0" fontId="7" fillId="0" borderId="62" xfId="0" applyFont="1" applyFill="1" applyBorder="1" applyAlignment="1">
      <alignment horizontal="center"/>
    </xf>
    <xf numFmtId="0" fontId="0" fillId="5" borderId="44" xfId="0" applyFill="1" applyBorder="1"/>
    <xf numFmtId="2" fontId="16" fillId="5" borderId="27" xfId="0" applyNumberFormat="1" applyFont="1" applyFill="1" applyBorder="1" applyAlignment="1">
      <alignment horizontal="center"/>
    </xf>
    <xf numFmtId="0" fontId="41" fillId="5" borderId="33" xfId="0" applyFont="1" applyFill="1" applyBorder="1" applyAlignment="1">
      <alignment horizontal="right"/>
    </xf>
    <xf numFmtId="166" fontId="14" fillId="0" borderId="54" xfId="0" applyNumberFormat="1" applyFont="1" applyFill="1" applyBorder="1" applyAlignment="1">
      <alignment horizontal="center"/>
    </xf>
    <xf numFmtId="166" fontId="14" fillId="0" borderId="55" xfId="0" applyNumberFormat="1" applyFont="1" applyFill="1" applyBorder="1" applyAlignment="1">
      <alignment horizontal="center"/>
    </xf>
    <xf numFmtId="166" fontId="14" fillId="0" borderId="56" xfId="0" applyNumberFormat="1" applyFont="1" applyFill="1" applyBorder="1" applyAlignment="1">
      <alignment horizontal="center"/>
    </xf>
    <xf numFmtId="2" fontId="38" fillId="5" borderId="53" xfId="0" applyNumberFormat="1" applyFont="1" applyFill="1" applyBorder="1" applyAlignment="1">
      <alignment horizontal="center"/>
    </xf>
    <xf numFmtId="2" fontId="38" fillId="5" borderId="67" xfId="0" applyNumberFormat="1" applyFont="1" applyFill="1" applyBorder="1" applyAlignment="1">
      <alignment horizontal="center"/>
    </xf>
    <xf numFmtId="2" fontId="38" fillId="5" borderId="69" xfId="0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6" fillId="0" borderId="10" xfId="0" applyFont="1" applyBorder="1" applyAlignment="1">
      <alignment horizontal="right"/>
    </xf>
    <xf numFmtId="2" fontId="17" fillId="0" borderId="51" xfId="0" applyNumberFormat="1" applyFont="1" applyBorder="1"/>
    <xf numFmtId="2" fontId="17" fillId="0" borderId="48" xfId="0" applyNumberFormat="1" applyFont="1" applyBorder="1"/>
    <xf numFmtId="2" fontId="35" fillId="0" borderId="34" xfId="0" applyNumberFormat="1" applyFont="1" applyBorder="1" applyAlignment="1">
      <alignment horizontal="center"/>
    </xf>
    <xf numFmtId="2" fontId="175" fillId="0" borderId="70" xfId="0" applyNumberFormat="1" applyFont="1" applyBorder="1" applyAlignment="1">
      <alignment horizontal="center"/>
    </xf>
    <xf numFmtId="2" fontId="17" fillId="0" borderId="39" xfId="0" applyNumberFormat="1" applyFont="1" applyBorder="1" applyAlignment="1">
      <alignment horizontal="center"/>
    </xf>
    <xf numFmtId="2" fontId="14" fillId="0" borderId="81" xfId="0" applyNumberFormat="1" applyFont="1" applyBorder="1" applyAlignment="1">
      <alignment horizontal="center"/>
    </xf>
    <xf numFmtId="2" fontId="108" fillId="0" borderId="19" xfId="0" applyNumberFormat="1" applyFont="1" applyBorder="1" applyAlignment="1">
      <alignment horizontal="center"/>
    </xf>
    <xf numFmtId="2" fontId="108" fillId="0" borderId="20" xfId="0" applyNumberFormat="1" applyFont="1" applyBorder="1" applyAlignment="1">
      <alignment horizontal="center"/>
    </xf>
    <xf numFmtId="2" fontId="176" fillId="0" borderId="53" xfId="0" applyNumberFormat="1" applyFont="1" applyBorder="1" applyAlignment="1">
      <alignment horizontal="center"/>
    </xf>
    <xf numFmtId="2" fontId="176" fillId="0" borderId="67" xfId="0" applyNumberFormat="1" applyFont="1" applyBorder="1" applyAlignment="1">
      <alignment horizontal="center"/>
    </xf>
    <xf numFmtId="2" fontId="14" fillId="0" borderId="75" xfId="0" applyNumberFormat="1" applyFont="1" applyBorder="1" applyAlignment="1">
      <alignment horizontal="center"/>
    </xf>
    <xf numFmtId="164" fontId="14" fillId="0" borderId="22" xfId="0" applyNumberFormat="1" applyFont="1" applyFill="1" applyBorder="1" applyAlignment="1">
      <alignment horizontal="left"/>
    </xf>
    <xf numFmtId="0" fontId="22" fillId="0" borderId="46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0" fontId="48" fillId="0" borderId="13" xfId="0" applyFont="1" applyFill="1" applyBorder="1" applyAlignment="1">
      <alignment horizontal="left"/>
    </xf>
    <xf numFmtId="2" fontId="17" fillId="0" borderId="73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2" fontId="113" fillId="0" borderId="17" xfId="0" applyNumberFormat="1" applyFont="1" applyBorder="1" applyAlignment="1">
      <alignment horizontal="center"/>
    </xf>
    <xf numFmtId="2" fontId="113" fillId="0" borderId="32" xfId="0" applyNumberFormat="1" applyFont="1" applyBorder="1" applyAlignment="1">
      <alignment horizontal="center"/>
    </xf>
    <xf numFmtId="2" fontId="113" fillId="0" borderId="3" xfId="0" applyNumberFormat="1" applyFont="1" applyBorder="1" applyAlignment="1">
      <alignment horizontal="center"/>
    </xf>
    <xf numFmtId="2" fontId="120" fillId="0" borderId="44" xfId="0" applyNumberFormat="1" applyFont="1" applyBorder="1" applyAlignment="1">
      <alignment horizontal="center"/>
    </xf>
    <xf numFmtId="2" fontId="120" fillId="0" borderId="71" xfId="0" applyNumberFormat="1" applyFont="1" applyBorder="1" applyAlignment="1">
      <alignment horizontal="center"/>
    </xf>
    <xf numFmtId="2" fontId="120" fillId="0" borderId="33" xfId="0" applyNumberFormat="1" applyFont="1" applyBorder="1" applyAlignment="1">
      <alignment horizontal="center"/>
    </xf>
    <xf numFmtId="2" fontId="92" fillId="2" borderId="67" xfId="0" applyNumberFormat="1" applyFont="1" applyFill="1" applyBorder="1" applyAlignment="1">
      <alignment horizontal="center"/>
    </xf>
    <xf numFmtId="165" fontId="92" fillId="2" borderId="67" xfId="0" applyNumberFormat="1" applyFont="1" applyFill="1" applyBorder="1" applyAlignment="1">
      <alignment horizontal="center"/>
    </xf>
    <xf numFmtId="1" fontId="92" fillId="2" borderId="67" xfId="0" applyNumberFormat="1" applyFont="1" applyFill="1" applyBorder="1" applyAlignment="1">
      <alignment horizontal="center"/>
    </xf>
    <xf numFmtId="2" fontId="92" fillId="2" borderId="69" xfId="0" applyNumberFormat="1" applyFont="1" applyFill="1" applyBorder="1" applyAlignment="1">
      <alignment horizontal="center"/>
    </xf>
    <xf numFmtId="2" fontId="92" fillId="2" borderId="53" xfId="0" applyNumberFormat="1" applyFont="1" applyFill="1" applyBorder="1" applyAlignment="1">
      <alignment horizontal="center"/>
    </xf>
    <xf numFmtId="2" fontId="17" fillId="0" borderId="54" xfId="0" applyNumberFormat="1" applyFont="1" applyBorder="1" applyAlignment="1">
      <alignment horizontal="left"/>
    </xf>
    <xf numFmtId="2" fontId="17" fillId="0" borderId="55" xfId="0" applyNumberFormat="1" applyFont="1" applyBorder="1" applyAlignment="1">
      <alignment horizontal="left"/>
    </xf>
    <xf numFmtId="165" fontId="17" fillId="0" borderId="55" xfId="0" applyNumberFormat="1" applyFont="1" applyBorder="1" applyAlignment="1">
      <alignment horizontal="left"/>
    </xf>
    <xf numFmtId="1" fontId="17" fillId="0" borderId="55" xfId="0" applyNumberFormat="1" applyFont="1" applyBorder="1" applyAlignment="1">
      <alignment horizontal="left"/>
    </xf>
    <xf numFmtId="2" fontId="17" fillId="0" borderId="56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left"/>
    </xf>
    <xf numFmtId="2" fontId="17" fillId="0" borderId="0" xfId="0" applyNumberFormat="1" applyFont="1" applyAlignment="1">
      <alignment horizontal="left"/>
    </xf>
    <xf numFmtId="2" fontId="17" fillId="0" borderId="39" xfId="0" applyNumberFormat="1" applyFont="1" applyBorder="1" applyAlignment="1">
      <alignment horizontal="left"/>
    </xf>
    <xf numFmtId="2" fontId="17" fillId="0" borderId="48" xfId="0" applyNumberFormat="1" applyFont="1" applyBorder="1" applyAlignment="1">
      <alignment horizontal="left"/>
    </xf>
    <xf numFmtId="165" fontId="35" fillId="0" borderId="5" xfId="0" applyNumberFormat="1" applyFont="1" applyBorder="1" applyAlignment="1">
      <alignment horizontal="center" vertical="center"/>
    </xf>
    <xf numFmtId="2" fontId="17" fillId="0" borderId="31" xfId="0" applyNumberFormat="1" applyFont="1" applyBorder="1" applyAlignment="1">
      <alignment horizontal="left"/>
    </xf>
    <xf numFmtId="2" fontId="17" fillId="0" borderId="20" xfId="0" applyNumberFormat="1" applyFont="1" applyBorder="1" applyAlignment="1">
      <alignment horizontal="left"/>
    </xf>
    <xf numFmtId="2" fontId="17" fillId="0" borderId="1" xfId="0" applyNumberFormat="1" applyFont="1" applyBorder="1" applyAlignment="1">
      <alignment horizontal="left"/>
    </xf>
    <xf numFmtId="0" fontId="17" fillId="0" borderId="0" xfId="0" applyFont="1" applyAlignment="1">
      <alignment horizontal="left"/>
    </xf>
    <xf numFmtId="166" fontId="178" fillId="0" borderId="0" xfId="0" applyNumberFormat="1" applyFont="1" applyFill="1" applyBorder="1"/>
    <xf numFmtId="2" fontId="17" fillId="0" borderId="50" xfId="0" applyNumberFormat="1" applyFont="1" applyBorder="1" applyAlignment="1">
      <alignment horizontal="center"/>
    </xf>
    <xf numFmtId="2" fontId="17" fillId="0" borderId="0" xfId="0" applyNumberFormat="1" applyFont="1"/>
    <xf numFmtId="0" fontId="35" fillId="0" borderId="0" xfId="0" applyFont="1" applyFill="1" applyBorder="1" applyAlignment="1">
      <alignment horizontal="center" vertical="center"/>
    </xf>
    <xf numFmtId="2" fontId="17" fillId="0" borderId="39" xfId="0" applyNumberFormat="1" applyFont="1" applyFill="1" applyBorder="1" applyAlignment="1">
      <alignment horizontal="left"/>
    </xf>
    <xf numFmtId="2" fontId="14" fillId="0" borderId="64" xfId="0" applyNumberFormat="1" applyFont="1" applyBorder="1" applyAlignment="1">
      <alignment horizontal="center"/>
    </xf>
    <xf numFmtId="0" fontId="50" fillId="0" borderId="45" xfId="0" applyFont="1" applyFill="1" applyBorder="1" applyAlignment="1">
      <alignment horizontal="left"/>
    </xf>
    <xf numFmtId="0" fontId="17" fillId="0" borderId="58" xfId="0" applyFont="1" applyFill="1" applyBorder="1"/>
    <xf numFmtId="0" fontId="48" fillId="0" borderId="45" xfId="0" applyFont="1" applyFill="1" applyBorder="1" applyAlignment="1">
      <alignment horizontal="left"/>
    </xf>
    <xf numFmtId="2" fontId="18" fillId="0" borderId="45" xfId="0" applyNumberFormat="1" applyFont="1" applyBorder="1" applyAlignment="1">
      <alignment horizontal="center"/>
    </xf>
    <xf numFmtId="2" fontId="98" fillId="0" borderId="32" xfId="0" applyNumberFormat="1" applyFont="1" applyBorder="1" applyAlignment="1">
      <alignment horizontal="center"/>
    </xf>
    <xf numFmtId="2" fontId="92" fillId="0" borderId="71" xfId="0" applyNumberFormat="1" applyFont="1" applyBorder="1" applyAlignment="1">
      <alignment horizontal="center"/>
    </xf>
    <xf numFmtId="2" fontId="14" fillId="0" borderId="70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8" fillId="0" borderId="59" xfId="0" applyNumberFormat="1" applyFont="1" applyFill="1" applyBorder="1" applyAlignment="1">
      <alignment horizontal="center"/>
    </xf>
    <xf numFmtId="2" fontId="35" fillId="0" borderId="19" xfId="0" applyNumberFormat="1" applyFont="1" applyFill="1" applyBorder="1" applyAlignment="1">
      <alignment horizontal="center"/>
    </xf>
    <xf numFmtId="2" fontId="98" fillId="0" borderId="7" xfId="0" applyNumberFormat="1" applyFont="1" applyFill="1" applyBorder="1" applyAlignment="1">
      <alignment horizontal="center"/>
    </xf>
    <xf numFmtId="2" fontId="175" fillId="0" borderId="53" xfId="0" applyNumberFormat="1" applyFont="1" applyFill="1" applyBorder="1" applyAlignment="1">
      <alignment horizontal="center"/>
    </xf>
    <xf numFmtId="2" fontId="92" fillId="0" borderId="63" xfId="0" applyNumberFormat="1" applyFont="1" applyFill="1" applyBorder="1" applyAlignment="1">
      <alignment horizontal="center"/>
    </xf>
    <xf numFmtId="2" fontId="35" fillId="0" borderId="20" xfId="0" applyNumberFormat="1" applyFont="1" applyFill="1" applyBorder="1" applyAlignment="1">
      <alignment horizontal="center"/>
    </xf>
    <xf numFmtId="2" fontId="175" fillId="0" borderId="67" xfId="0" applyNumberFormat="1" applyFont="1" applyFill="1" applyBorder="1" applyAlignment="1">
      <alignment horizontal="center"/>
    </xf>
    <xf numFmtId="2" fontId="14" fillId="0" borderId="55" xfId="0" applyNumberFormat="1" applyFont="1" applyFill="1" applyBorder="1" applyAlignment="1">
      <alignment horizontal="center"/>
    </xf>
    <xf numFmtId="2" fontId="14" fillId="0" borderId="20" xfId="0" applyNumberFormat="1" applyFont="1" applyBorder="1" applyAlignment="1">
      <alignment horizontal="left"/>
    </xf>
    <xf numFmtId="0" fontId="66" fillId="0" borderId="13" xfId="0" applyFont="1" applyFill="1" applyBorder="1" applyAlignment="1">
      <alignment horizontal="left"/>
    </xf>
    <xf numFmtId="0" fontId="14" fillId="0" borderId="71" xfId="0" applyFont="1" applyFill="1" applyBorder="1"/>
    <xf numFmtId="0" fontId="2" fillId="0" borderId="59" xfId="0" applyFont="1" applyBorder="1"/>
    <xf numFmtId="0" fontId="48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2" fontId="92" fillId="0" borderId="20" xfId="0" applyNumberFormat="1" applyFont="1" applyFill="1" applyBorder="1" applyAlignment="1">
      <alignment horizontal="center"/>
    </xf>
    <xf numFmtId="2" fontId="92" fillId="0" borderId="21" xfId="0" applyNumberFormat="1" applyFont="1" applyFill="1" applyBorder="1" applyAlignment="1">
      <alignment horizontal="center"/>
    </xf>
    <xf numFmtId="2" fontId="17" fillId="0" borderId="55" xfId="0" applyNumberFormat="1" applyFont="1" applyFill="1" applyBorder="1" applyAlignment="1">
      <alignment horizontal="center"/>
    </xf>
    <xf numFmtId="2" fontId="17" fillId="0" borderId="56" xfId="0" applyNumberFormat="1" applyFont="1" applyFill="1" applyBorder="1" applyAlignment="1">
      <alignment horizontal="center"/>
    </xf>
    <xf numFmtId="2" fontId="92" fillId="0" borderId="19" xfId="0" applyNumberFormat="1" applyFont="1" applyFill="1" applyBorder="1" applyAlignment="1">
      <alignment horizontal="center"/>
    </xf>
    <xf numFmtId="2" fontId="17" fillId="0" borderId="54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/>
    </xf>
    <xf numFmtId="165" fontId="98" fillId="0" borderId="0" xfId="0" applyNumberFormat="1" applyFont="1" applyBorder="1" applyAlignment="1">
      <alignment horizontal="center"/>
    </xf>
    <xf numFmtId="1" fontId="98" fillId="0" borderId="0" xfId="0" applyNumberFormat="1" applyFont="1" applyBorder="1" applyAlignment="1">
      <alignment horizontal="center"/>
    </xf>
    <xf numFmtId="0" fontId="113" fillId="0" borderId="0" xfId="0" applyFont="1" applyBorder="1" applyAlignment="1">
      <alignment horizontal="center"/>
    </xf>
    <xf numFmtId="165" fontId="92" fillId="0" borderId="20" xfId="0" applyNumberFormat="1" applyFont="1" applyFill="1" applyBorder="1" applyAlignment="1">
      <alignment horizontal="center"/>
    </xf>
    <xf numFmtId="0" fontId="7" fillId="0" borderId="62" xfId="0" applyFont="1" applyBorder="1" applyAlignment="1">
      <alignment horizontal="center"/>
    </xf>
    <xf numFmtId="2" fontId="98" fillId="5" borderId="53" xfId="0" applyNumberFormat="1" applyFont="1" applyFill="1" applyBorder="1" applyAlignment="1">
      <alignment horizontal="center"/>
    </xf>
    <xf numFmtId="2" fontId="98" fillId="5" borderId="67" xfId="0" applyNumberFormat="1" applyFont="1" applyFill="1" applyBorder="1" applyAlignment="1">
      <alignment horizontal="center"/>
    </xf>
    <xf numFmtId="165" fontId="98" fillId="5" borderId="67" xfId="0" applyNumberFormat="1" applyFont="1" applyFill="1" applyBorder="1" applyAlignment="1">
      <alignment horizontal="center"/>
    </xf>
    <xf numFmtId="2" fontId="98" fillId="5" borderId="69" xfId="0" applyNumberFormat="1" applyFont="1" applyFill="1" applyBorder="1" applyAlignment="1">
      <alignment horizontal="center"/>
    </xf>
    <xf numFmtId="0" fontId="0" fillId="5" borderId="58" xfId="0" applyFill="1" applyBorder="1"/>
    <xf numFmtId="2" fontId="16" fillId="5" borderId="60" xfId="0" applyNumberFormat="1" applyFont="1" applyFill="1" applyBorder="1" applyAlignment="1">
      <alignment horizontal="center"/>
    </xf>
    <xf numFmtId="0" fontId="41" fillId="5" borderId="68" xfId="0" applyFont="1" applyFill="1" applyBorder="1" applyAlignment="1">
      <alignment horizontal="right"/>
    </xf>
    <xf numFmtId="0" fontId="48" fillId="0" borderId="0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center"/>
    </xf>
    <xf numFmtId="0" fontId="0" fillId="37" borderId="44" xfId="0" applyFill="1" applyBorder="1"/>
    <xf numFmtId="2" fontId="16" fillId="37" borderId="27" xfId="0" applyNumberFormat="1" applyFont="1" applyFill="1" applyBorder="1" applyAlignment="1">
      <alignment horizontal="center"/>
    </xf>
    <xf numFmtId="0" fontId="41" fillId="37" borderId="33" xfId="0" applyFont="1" applyFill="1" applyBorder="1" applyAlignment="1">
      <alignment horizontal="right"/>
    </xf>
    <xf numFmtId="2" fontId="98" fillId="37" borderId="53" xfId="0" applyNumberFormat="1" applyFont="1" applyFill="1" applyBorder="1" applyAlignment="1">
      <alignment horizontal="center"/>
    </xf>
    <xf numFmtId="2" fontId="98" fillId="37" borderId="67" xfId="0" applyNumberFormat="1" applyFont="1" applyFill="1" applyBorder="1" applyAlignment="1">
      <alignment horizontal="center"/>
    </xf>
    <xf numFmtId="165" fontId="98" fillId="37" borderId="67" xfId="0" applyNumberFormat="1" applyFont="1" applyFill="1" applyBorder="1" applyAlignment="1">
      <alignment horizontal="center"/>
    </xf>
    <xf numFmtId="2" fontId="98" fillId="37" borderId="69" xfId="0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0" fontId="18" fillId="0" borderId="22" xfId="0" applyFont="1" applyBorder="1" applyAlignment="1">
      <alignment horizontal="right"/>
    </xf>
    <xf numFmtId="0" fontId="18" fillId="0" borderId="40" xfId="0" applyFont="1" applyBorder="1" applyAlignment="1">
      <alignment horizontal="right"/>
    </xf>
    <xf numFmtId="0" fontId="18" fillId="0" borderId="74" xfId="0" applyFont="1" applyBorder="1" applyAlignment="1">
      <alignment horizontal="right"/>
    </xf>
    <xf numFmtId="2" fontId="20" fillId="0" borderId="0" xfId="0" applyNumberFormat="1" applyFont="1" applyFill="1" applyAlignment="1">
      <alignment horizontal="center"/>
    </xf>
    <xf numFmtId="2" fontId="86" fillId="0" borderId="20" xfId="0" applyNumberFormat="1" applyFont="1" applyFill="1" applyBorder="1" applyAlignment="1">
      <alignment horizontal="center"/>
    </xf>
    <xf numFmtId="2" fontId="121" fillId="0" borderId="20" xfId="0" applyNumberFormat="1" applyFont="1" applyFill="1" applyBorder="1" applyAlignment="1">
      <alignment horizontal="center"/>
    </xf>
    <xf numFmtId="2" fontId="14" fillId="0" borderId="33" xfId="0" applyNumberFormat="1" applyFont="1" applyFill="1" applyBorder="1" applyAlignment="1">
      <alignment horizontal="center"/>
    </xf>
    <xf numFmtId="2" fontId="17" fillId="0" borderId="33" xfId="0" applyNumberFormat="1" applyFont="1" applyFill="1" applyBorder="1" applyAlignment="1">
      <alignment horizontal="center"/>
    </xf>
    <xf numFmtId="0" fontId="2" fillId="0" borderId="25" xfId="0" applyFont="1" applyBorder="1" applyAlignment="1">
      <alignment horizontal="center"/>
    </xf>
    <xf numFmtId="2" fontId="18" fillId="0" borderId="5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2" fontId="14" fillId="0" borderId="0" xfId="0" applyNumberFormat="1" applyFont="1" applyAlignment="1">
      <alignment horizontal="left"/>
    </xf>
    <xf numFmtId="0" fontId="14" fillId="0" borderId="44" xfId="0" applyFont="1" applyFill="1" applyBorder="1" applyAlignment="1">
      <alignment horizontal="right"/>
    </xf>
    <xf numFmtId="0" fontId="55" fillId="0" borderId="30" xfId="0" applyFont="1" applyFill="1" applyBorder="1" applyAlignment="1">
      <alignment horizontal="right"/>
    </xf>
    <xf numFmtId="0" fontId="14" fillId="0" borderId="47" xfId="0" applyFont="1" applyFill="1" applyBorder="1" applyAlignment="1">
      <alignment horizontal="right"/>
    </xf>
    <xf numFmtId="0" fontId="8" fillId="0" borderId="9" xfId="0" applyFont="1" applyBorder="1" applyAlignment="1">
      <alignment horizontal="left"/>
    </xf>
    <xf numFmtId="0" fontId="2" fillId="0" borderId="72" xfId="0" applyFont="1" applyFill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0" fontId="0" fillId="0" borderId="55" xfId="0" applyFill="1" applyBorder="1" applyAlignment="1">
      <alignment horizontal="right"/>
    </xf>
    <xf numFmtId="0" fontId="50" fillId="0" borderId="62" xfId="0" applyFont="1" applyBorder="1" applyAlignment="1">
      <alignment horizontal="left"/>
    </xf>
    <xf numFmtId="2" fontId="18" fillId="0" borderId="64" xfId="0" applyNumberFormat="1" applyFont="1" applyBorder="1" applyAlignment="1">
      <alignment horizontal="center"/>
    </xf>
    <xf numFmtId="2" fontId="98" fillId="0" borderId="6" xfId="0" applyNumberFormat="1" applyFont="1" applyBorder="1" applyAlignment="1">
      <alignment horizontal="center"/>
    </xf>
    <xf numFmtId="2" fontId="92" fillId="0" borderId="27" xfId="0" applyNumberFormat="1" applyFont="1" applyBorder="1" applyAlignment="1">
      <alignment horizontal="center"/>
    </xf>
    <xf numFmtId="2" fontId="108" fillId="0" borderId="34" xfId="0" applyNumberFormat="1" applyFont="1" applyBorder="1" applyAlignment="1">
      <alignment horizontal="center"/>
    </xf>
    <xf numFmtId="2" fontId="108" fillId="0" borderId="32" xfId="0" applyNumberFormat="1" applyFont="1" applyBorder="1" applyAlignment="1">
      <alignment horizontal="center"/>
    </xf>
    <xf numFmtId="2" fontId="108" fillId="0" borderId="6" xfId="0" applyNumberFormat="1" applyFont="1" applyBorder="1" applyAlignment="1">
      <alignment horizontal="center"/>
    </xf>
    <xf numFmtId="2" fontId="176" fillId="0" borderId="70" xfId="0" applyNumberFormat="1" applyFont="1" applyBorder="1" applyAlignment="1">
      <alignment horizontal="center"/>
    </xf>
    <xf numFmtId="2" fontId="176" fillId="0" borderId="71" xfId="0" applyNumberFormat="1" applyFont="1" applyBorder="1" applyAlignment="1">
      <alignment horizontal="center"/>
    </xf>
    <xf numFmtId="2" fontId="176" fillId="0" borderId="27" xfId="0" applyNumberFormat="1" applyFont="1" applyBorder="1" applyAlignment="1">
      <alignment horizontal="center"/>
    </xf>
    <xf numFmtId="2" fontId="14" fillId="0" borderId="63" xfId="0" applyNumberFormat="1" applyFont="1" applyFill="1" applyBorder="1" applyAlignment="1">
      <alignment horizontal="center"/>
    </xf>
    <xf numFmtId="2" fontId="17" fillId="0" borderId="40" xfId="0" applyNumberFormat="1" applyFont="1" applyFill="1" applyBorder="1" applyAlignment="1">
      <alignment horizontal="center"/>
    </xf>
    <xf numFmtId="49" fontId="17" fillId="0" borderId="58" xfId="0" applyNumberFormat="1" applyFont="1" applyFill="1" applyBorder="1"/>
    <xf numFmtId="0" fontId="74" fillId="0" borderId="33" xfId="0" applyFont="1" applyFill="1" applyBorder="1"/>
    <xf numFmtId="0" fontId="74" fillId="0" borderId="1" xfId="0" applyFont="1" applyFill="1" applyBorder="1"/>
    <xf numFmtId="0" fontId="11" fillId="0" borderId="0" xfId="0" applyFont="1" applyAlignment="1">
      <alignment horizontal="right"/>
    </xf>
    <xf numFmtId="0" fontId="22" fillId="0" borderId="42" xfId="0" applyFont="1" applyBorder="1" applyAlignment="1">
      <alignment horizontal="center"/>
    </xf>
    <xf numFmtId="0" fontId="47" fillId="0" borderId="34" xfId="0" applyFont="1" applyBorder="1" applyAlignment="1">
      <alignment horizontal="center"/>
    </xf>
    <xf numFmtId="0" fontId="2" fillId="0" borderId="47" xfId="0" applyFont="1" applyFill="1" applyBorder="1"/>
    <xf numFmtId="2" fontId="17" fillId="0" borderId="60" xfId="0" applyNumberFormat="1" applyFont="1" applyFill="1" applyBorder="1" applyAlignment="1">
      <alignment horizontal="center"/>
    </xf>
    <xf numFmtId="1" fontId="36" fillId="0" borderId="58" xfId="0" applyNumberFormat="1" applyFont="1" applyFill="1" applyBorder="1" applyAlignment="1">
      <alignment horizontal="center"/>
    </xf>
    <xf numFmtId="1" fontId="36" fillId="0" borderId="53" xfId="0" applyNumberFormat="1" applyFont="1" applyFill="1" applyBorder="1" applyAlignment="1">
      <alignment horizontal="center"/>
    </xf>
    <xf numFmtId="2" fontId="14" fillId="0" borderId="64" xfId="0" applyNumberFormat="1" applyFont="1" applyFill="1" applyBorder="1" applyAlignment="1">
      <alignment horizontal="center"/>
    </xf>
    <xf numFmtId="2" fontId="35" fillId="0" borderId="17" xfId="0" applyNumberFormat="1" applyFont="1" applyFill="1" applyBorder="1" applyAlignment="1">
      <alignment horizontal="center" vertical="center"/>
    </xf>
    <xf numFmtId="2" fontId="35" fillId="0" borderId="32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2" fontId="35" fillId="0" borderId="25" xfId="0" applyNumberFormat="1" applyFont="1" applyFill="1" applyBorder="1" applyAlignment="1">
      <alignment horizontal="center" vertical="center"/>
    </xf>
    <xf numFmtId="0" fontId="48" fillId="0" borderId="44" xfId="0" applyFont="1" applyFill="1" applyBorder="1" applyAlignment="1">
      <alignment horizontal="left"/>
    </xf>
    <xf numFmtId="9" fontId="128" fillId="0" borderId="1" xfId="0" applyNumberFormat="1" applyFont="1" applyFill="1" applyBorder="1" applyAlignment="1">
      <alignment horizontal="left"/>
    </xf>
    <xf numFmtId="2" fontId="92" fillId="0" borderId="53" xfId="0" applyNumberFormat="1" applyFont="1" applyFill="1" applyBorder="1" applyAlignment="1">
      <alignment horizontal="center"/>
    </xf>
    <xf numFmtId="2" fontId="92" fillId="0" borderId="67" xfId="0" applyNumberFormat="1" applyFont="1" applyFill="1" applyBorder="1" applyAlignment="1">
      <alignment horizontal="center"/>
    </xf>
    <xf numFmtId="2" fontId="92" fillId="0" borderId="69" xfId="0" applyNumberFormat="1" applyFont="1" applyFill="1" applyBorder="1" applyAlignment="1">
      <alignment horizontal="center"/>
    </xf>
    <xf numFmtId="2" fontId="48" fillId="0" borderId="22" xfId="0" applyNumberFormat="1" applyFont="1" applyFill="1" applyBorder="1" applyAlignment="1">
      <alignment horizontal="center"/>
    </xf>
    <xf numFmtId="0" fontId="0" fillId="0" borderId="30" xfId="0" applyFill="1" applyBorder="1" applyAlignment="1">
      <alignment horizontal="left"/>
    </xf>
    <xf numFmtId="2" fontId="17" fillId="0" borderId="22" xfId="0" applyNumberFormat="1" applyFont="1" applyFill="1" applyBorder="1" applyAlignment="1">
      <alignment horizontal="left"/>
    </xf>
    <xf numFmtId="2" fontId="14" fillId="0" borderId="27" xfId="0" applyNumberFormat="1" applyFont="1" applyFill="1" applyBorder="1" applyAlignment="1">
      <alignment horizontal="center"/>
    </xf>
    <xf numFmtId="2" fontId="18" fillId="0" borderId="33" xfId="0" applyNumberFormat="1" applyFont="1" applyFill="1" applyBorder="1" applyAlignment="1">
      <alignment horizontal="center"/>
    </xf>
    <xf numFmtId="1" fontId="36" fillId="0" borderId="78" xfId="0" applyNumberFormat="1" applyFont="1" applyFill="1" applyBorder="1" applyAlignment="1">
      <alignment horizontal="center"/>
    </xf>
    <xf numFmtId="2" fontId="35" fillId="0" borderId="34" xfId="0" applyNumberFormat="1" applyFont="1" applyFill="1" applyBorder="1" applyAlignment="1">
      <alignment horizontal="center" vertical="center"/>
    </xf>
    <xf numFmtId="9" fontId="128" fillId="0" borderId="33" xfId="0" applyNumberFormat="1" applyFont="1" applyFill="1" applyBorder="1" applyAlignment="1">
      <alignment horizontal="left"/>
    </xf>
    <xf numFmtId="2" fontId="17" fillId="0" borderId="74" xfId="0" applyNumberFormat="1" applyFont="1" applyFill="1" applyBorder="1" applyAlignment="1">
      <alignment horizontal="left"/>
    </xf>
    <xf numFmtId="2" fontId="35" fillId="0" borderId="31" xfId="0" applyNumberFormat="1" applyFont="1" applyFill="1" applyBorder="1" applyAlignment="1">
      <alignment horizontal="center" vertical="center"/>
    </xf>
    <xf numFmtId="2" fontId="17" fillId="0" borderId="59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left"/>
    </xf>
    <xf numFmtId="0" fontId="2" fillId="0" borderId="3" xfId="0" applyFont="1" applyFill="1" applyBorder="1" applyAlignment="1">
      <alignment horizontal="left"/>
    </xf>
    <xf numFmtId="2" fontId="35" fillId="0" borderId="19" xfId="0" applyNumberFormat="1" applyFont="1" applyFill="1" applyBorder="1" applyAlignment="1">
      <alignment horizontal="center" vertical="center"/>
    </xf>
    <xf numFmtId="2" fontId="35" fillId="0" borderId="20" xfId="0" applyNumberFormat="1" applyFont="1" applyFill="1" applyBorder="1" applyAlignment="1">
      <alignment horizontal="center" vertical="center"/>
    </xf>
    <xf numFmtId="2" fontId="35" fillId="0" borderId="21" xfId="0" applyNumberFormat="1" applyFont="1" applyFill="1" applyBorder="1" applyAlignment="1">
      <alignment horizontal="center" vertical="center"/>
    </xf>
    <xf numFmtId="2" fontId="14" fillId="0" borderId="56" xfId="0" applyNumberFormat="1" applyFont="1" applyFill="1" applyBorder="1" applyAlignment="1">
      <alignment horizontal="center"/>
    </xf>
    <xf numFmtId="0" fontId="113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8" fillId="0" borderId="0" xfId="0" applyFont="1" applyFill="1"/>
    <xf numFmtId="0" fontId="11" fillId="0" borderId="0" xfId="0" applyFont="1" applyFill="1"/>
    <xf numFmtId="0" fontId="13" fillId="0" borderId="0" xfId="0" applyFont="1" applyFill="1" applyAlignment="1">
      <alignment horizontal="left"/>
    </xf>
    <xf numFmtId="0" fontId="8" fillId="0" borderId="18" xfId="0" applyFont="1" applyFill="1" applyBorder="1" applyAlignment="1">
      <alignment horizontal="center" vertical="center"/>
    </xf>
    <xf numFmtId="0" fontId="8" fillId="0" borderId="15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/>
    </xf>
    <xf numFmtId="0" fontId="50" fillId="0" borderId="22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5" fillId="0" borderId="3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2" fontId="14" fillId="0" borderId="44" xfId="0" applyNumberFormat="1" applyFont="1" applyFill="1" applyBorder="1" applyAlignment="1">
      <alignment horizontal="center"/>
    </xf>
    <xf numFmtId="0" fontId="47" fillId="0" borderId="4" xfId="0" applyFont="1" applyFill="1" applyBorder="1" applyAlignment="1">
      <alignment horizontal="left"/>
    </xf>
    <xf numFmtId="9" fontId="128" fillId="0" borderId="1" xfId="0" applyNumberFormat="1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2" fontId="18" fillId="0" borderId="72" xfId="0" applyNumberFormat="1" applyFont="1" applyFill="1" applyBorder="1" applyAlignment="1">
      <alignment horizontal="center"/>
    </xf>
    <xf numFmtId="0" fontId="33" fillId="0" borderId="23" xfId="0" applyFont="1" applyFill="1" applyBorder="1" applyAlignment="1">
      <alignment horizontal="center"/>
    </xf>
    <xf numFmtId="2" fontId="35" fillId="0" borderId="21" xfId="0" applyNumberFormat="1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32" xfId="0" applyFont="1" applyFill="1" applyBorder="1" applyAlignment="1">
      <alignment horizontal="center"/>
    </xf>
    <xf numFmtId="2" fontId="72" fillId="0" borderId="44" xfId="0" applyNumberFormat="1" applyFont="1" applyFill="1" applyBorder="1" applyAlignment="1">
      <alignment horizontal="center"/>
    </xf>
    <xf numFmtId="2" fontId="72" fillId="0" borderId="71" xfId="0" applyNumberFormat="1" applyFont="1" applyFill="1" applyBorder="1" applyAlignment="1">
      <alignment horizontal="center"/>
    </xf>
    <xf numFmtId="2" fontId="72" fillId="0" borderId="33" xfId="0" applyNumberFormat="1" applyFont="1" applyFill="1" applyBorder="1" applyAlignment="1">
      <alignment horizontal="center"/>
    </xf>
    <xf numFmtId="0" fontId="61" fillId="0" borderId="0" xfId="0" applyFont="1" applyFill="1" applyAlignment="1">
      <alignment horizontal="left"/>
    </xf>
    <xf numFmtId="0" fontId="33" fillId="0" borderId="42" xfId="0" applyFont="1" applyFill="1" applyBorder="1" applyAlignment="1">
      <alignment horizontal="center"/>
    </xf>
    <xf numFmtId="0" fontId="0" fillId="0" borderId="31" xfId="0" applyFill="1" applyBorder="1"/>
    <xf numFmtId="2" fontId="17" fillId="0" borderId="17" xfId="0" applyNumberFormat="1" applyFont="1" applyFill="1" applyBorder="1" applyAlignment="1">
      <alignment horizontal="left"/>
    </xf>
    <xf numFmtId="2" fontId="17" fillId="0" borderId="31" xfId="0" applyNumberFormat="1" applyFont="1" applyFill="1" applyBorder="1" applyAlignment="1">
      <alignment horizontal="left"/>
    </xf>
    <xf numFmtId="2" fontId="17" fillId="0" borderId="25" xfId="0" applyNumberFormat="1" applyFont="1" applyFill="1" applyBorder="1" applyAlignment="1">
      <alignment horizontal="left"/>
    </xf>
    <xf numFmtId="0" fontId="17" fillId="0" borderId="48" xfId="0" applyFont="1" applyFill="1" applyBorder="1" applyAlignment="1">
      <alignment horizontal="center"/>
    </xf>
    <xf numFmtId="2" fontId="14" fillId="0" borderId="11" xfId="0" applyNumberFormat="1" applyFont="1" applyFill="1" applyBorder="1" applyAlignment="1">
      <alignment horizontal="center"/>
    </xf>
    <xf numFmtId="0" fontId="47" fillId="0" borderId="3" xfId="0" applyFont="1" applyFill="1" applyBorder="1" applyAlignment="1">
      <alignment horizontal="left"/>
    </xf>
    <xf numFmtId="166" fontId="35" fillId="0" borderId="32" xfId="0" applyNumberFormat="1" applyFont="1" applyFill="1" applyBorder="1" applyAlignment="1">
      <alignment horizontal="center" vertical="center"/>
    </xf>
    <xf numFmtId="2" fontId="10" fillId="0" borderId="3" xfId="0" applyNumberFormat="1" applyFont="1" applyFill="1" applyBorder="1" applyAlignment="1">
      <alignment horizontal="center" vertical="center"/>
    </xf>
    <xf numFmtId="166" fontId="10" fillId="0" borderId="25" xfId="0" applyNumberFormat="1" applyFont="1" applyFill="1" applyBorder="1" applyAlignment="1">
      <alignment horizontal="center" vertical="center"/>
    </xf>
    <xf numFmtId="2" fontId="10" fillId="0" borderId="32" xfId="0" applyNumberFormat="1" applyFont="1" applyFill="1" applyBorder="1" applyAlignment="1">
      <alignment horizontal="center" vertical="center"/>
    </xf>
    <xf numFmtId="2" fontId="20" fillId="0" borderId="67" xfId="0" applyNumberFormat="1" applyFont="1" applyFill="1" applyBorder="1" applyAlignment="1">
      <alignment horizontal="center"/>
    </xf>
    <xf numFmtId="2" fontId="20" fillId="0" borderId="69" xfId="0" applyNumberFormat="1" applyFont="1" applyFill="1" applyBorder="1" applyAlignment="1">
      <alignment horizontal="center"/>
    </xf>
    <xf numFmtId="0" fontId="0" fillId="0" borderId="31" xfId="0" applyFill="1" applyBorder="1" applyAlignment="1">
      <alignment horizontal="left"/>
    </xf>
    <xf numFmtId="0" fontId="14" fillId="0" borderId="71" xfId="0" applyFont="1" applyFill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0" fontId="14" fillId="0" borderId="70" xfId="0" applyFont="1" applyFill="1" applyBorder="1" applyAlignment="1">
      <alignment horizontal="center"/>
    </xf>
    <xf numFmtId="2" fontId="20" fillId="0" borderId="53" xfId="0" applyNumberFormat="1" applyFont="1" applyFill="1" applyBorder="1" applyAlignment="1">
      <alignment horizontal="center"/>
    </xf>
    <xf numFmtId="0" fontId="0" fillId="0" borderId="39" xfId="0" applyFill="1" applyBorder="1" applyAlignment="1">
      <alignment horizontal="left"/>
    </xf>
    <xf numFmtId="0" fontId="47" fillId="0" borderId="0" xfId="0" applyFont="1" applyFill="1" applyAlignment="1">
      <alignment horizontal="left"/>
    </xf>
    <xf numFmtId="0" fontId="0" fillId="0" borderId="25" xfId="0" applyFill="1" applyBorder="1" applyAlignment="1">
      <alignment horizontal="left"/>
    </xf>
    <xf numFmtId="2" fontId="17" fillId="0" borderId="63" xfId="0" applyNumberFormat="1" applyFont="1" applyFill="1" applyBorder="1" applyAlignment="1">
      <alignment horizontal="center"/>
    </xf>
    <xf numFmtId="165" fontId="35" fillId="0" borderId="32" xfId="0" applyNumberFormat="1" applyFont="1" applyFill="1" applyBorder="1" applyAlignment="1">
      <alignment horizontal="center" vertical="center"/>
    </xf>
    <xf numFmtId="165" fontId="92" fillId="0" borderId="67" xfId="0" applyNumberFormat="1" applyFont="1" applyFill="1" applyBorder="1" applyAlignment="1">
      <alignment horizontal="center"/>
    </xf>
    <xf numFmtId="2" fontId="17" fillId="0" borderId="39" xfId="0" applyNumberFormat="1" applyFont="1" applyFill="1" applyBorder="1" applyAlignment="1">
      <alignment horizontal="center"/>
    </xf>
    <xf numFmtId="2" fontId="14" fillId="0" borderId="40" xfId="0" applyNumberFormat="1" applyFont="1" applyFill="1" applyBorder="1" applyAlignment="1">
      <alignment horizontal="center"/>
    </xf>
    <xf numFmtId="0" fontId="50" fillId="0" borderId="2" xfId="0" applyFont="1" applyFill="1" applyBorder="1"/>
    <xf numFmtId="2" fontId="14" fillId="0" borderId="36" xfId="0" applyNumberFormat="1" applyFont="1" applyFill="1" applyBorder="1" applyAlignment="1">
      <alignment horizontal="center"/>
    </xf>
    <xf numFmtId="2" fontId="98" fillId="0" borderId="20" xfId="0" applyNumberFormat="1" applyFont="1" applyFill="1" applyBorder="1" applyAlignment="1">
      <alignment horizontal="center"/>
    </xf>
    <xf numFmtId="165" fontId="35" fillId="0" borderId="20" xfId="0" applyNumberFormat="1" applyFont="1" applyFill="1" applyBorder="1" applyAlignment="1">
      <alignment horizontal="center" vertical="center"/>
    </xf>
    <xf numFmtId="2" fontId="18" fillId="0" borderId="55" xfId="0" applyNumberFormat="1" applyFont="1" applyFill="1" applyBorder="1" applyAlignment="1">
      <alignment horizontal="center"/>
    </xf>
    <xf numFmtId="2" fontId="17" fillId="0" borderId="20" xfId="0" applyNumberFormat="1" applyFont="1" applyFill="1" applyBorder="1" applyAlignment="1">
      <alignment horizontal="left"/>
    </xf>
    <xf numFmtId="2" fontId="108" fillId="0" borderId="20" xfId="0" applyNumberFormat="1" applyFont="1" applyFill="1" applyBorder="1" applyAlignment="1">
      <alignment horizontal="center"/>
    </xf>
    <xf numFmtId="2" fontId="176" fillId="0" borderId="67" xfId="0" applyNumberFormat="1" applyFont="1" applyFill="1" applyBorder="1" applyAlignment="1">
      <alignment horizontal="center"/>
    </xf>
    <xf numFmtId="0" fontId="162" fillId="0" borderId="53" xfId="0" applyFont="1" applyFill="1" applyBorder="1"/>
    <xf numFmtId="2" fontId="98" fillId="0" borderId="31" xfId="0" applyNumberFormat="1" applyFont="1" applyFill="1" applyBorder="1" applyAlignment="1">
      <alignment horizontal="center"/>
    </xf>
    <xf numFmtId="2" fontId="92" fillId="0" borderId="65" xfId="0" applyNumberFormat="1" applyFont="1" applyFill="1" applyBorder="1" applyAlignment="1">
      <alignment horizontal="center"/>
    </xf>
    <xf numFmtId="2" fontId="118" fillId="0" borderId="67" xfId="0" applyNumberFormat="1" applyFont="1" applyFill="1" applyBorder="1" applyAlignment="1">
      <alignment horizontal="center"/>
    </xf>
    <xf numFmtId="2" fontId="35" fillId="0" borderId="34" xfId="0" applyNumberFormat="1" applyFont="1" applyFill="1" applyBorder="1" applyAlignment="1">
      <alignment horizontal="center"/>
    </xf>
    <xf numFmtId="2" fontId="35" fillId="0" borderId="3" xfId="0" applyNumberFormat="1" applyFont="1" applyFill="1" applyBorder="1" applyAlignment="1">
      <alignment horizontal="center"/>
    </xf>
    <xf numFmtId="2" fontId="35" fillId="0" borderId="32" xfId="0" applyNumberFormat="1" applyFont="1" applyFill="1" applyBorder="1" applyAlignment="1">
      <alignment horizontal="center"/>
    </xf>
    <xf numFmtId="2" fontId="98" fillId="0" borderId="3" xfId="0" applyNumberFormat="1" applyFont="1" applyFill="1" applyBorder="1" applyAlignment="1">
      <alignment horizontal="center"/>
    </xf>
    <xf numFmtId="2" fontId="175" fillId="0" borderId="70" xfId="0" applyNumberFormat="1" applyFont="1" applyFill="1" applyBorder="1" applyAlignment="1">
      <alignment horizontal="center"/>
    </xf>
    <xf numFmtId="2" fontId="175" fillId="0" borderId="33" xfId="0" applyNumberFormat="1" applyFont="1" applyFill="1" applyBorder="1" applyAlignment="1">
      <alignment horizontal="center"/>
    </xf>
    <xf numFmtId="2" fontId="175" fillId="0" borderId="71" xfId="0" applyNumberFormat="1" applyFont="1" applyFill="1" applyBorder="1" applyAlignment="1">
      <alignment horizontal="center"/>
    </xf>
    <xf numFmtId="2" fontId="92" fillId="0" borderId="33" xfId="0" applyNumberFormat="1" applyFont="1" applyFill="1" applyBorder="1" applyAlignment="1">
      <alignment horizontal="center"/>
    </xf>
    <xf numFmtId="2" fontId="14" fillId="0" borderId="66" xfId="0" applyNumberFormat="1" applyFont="1" applyFill="1" applyBorder="1" applyAlignment="1">
      <alignment horizontal="center"/>
    </xf>
    <xf numFmtId="2" fontId="18" fillId="0" borderId="66" xfId="0" applyNumberFormat="1" applyFont="1" applyFill="1" applyBorder="1" applyAlignment="1">
      <alignment horizontal="center"/>
    </xf>
    <xf numFmtId="0" fontId="17" fillId="0" borderId="39" xfId="0" applyFont="1" applyFill="1" applyBorder="1" applyAlignment="1">
      <alignment horizontal="center"/>
    </xf>
    <xf numFmtId="2" fontId="35" fillId="0" borderId="17" xfId="0" applyNumberFormat="1" applyFont="1" applyFill="1" applyBorder="1" applyAlignment="1">
      <alignment horizontal="center"/>
    </xf>
    <xf numFmtId="2" fontId="98" fillId="0" borderId="32" xfId="0" applyNumberFormat="1" applyFont="1" applyFill="1" applyBorder="1" applyAlignment="1">
      <alignment horizontal="center"/>
    </xf>
    <xf numFmtId="2" fontId="17" fillId="0" borderId="17" xfId="0" applyNumberFormat="1" applyFont="1" applyBorder="1" applyAlignment="1">
      <alignment horizontal="left"/>
    </xf>
    <xf numFmtId="2" fontId="14" fillId="0" borderId="47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54" fillId="0" borderId="42" xfId="0" applyFont="1" applyFill="1" applyBorder="1" applyAlignment="1">
      <alignment horizontal="center"/>
    </xf>
    <xf numFmtId="2" fontId="35" fillId="0" borderId="7" xfId="0" applyNumberFormat="1" applyFont="1" applyBorder="1" applyAlignment="1">
      <alignment horizontal="center" vertical="center"/>
    </xf>
    <xf numFmtId="2" fontId="92" fillId="2" borderId="63" xfId="0" applyNumberFormat="1" applyFont="1" applyFill="1" applyBorder="1" applyAlignment="1">
      <alignment horizontal="center"/>
    </xf>
    <xf numFmtId="2" fontId="17" fillId="0" borderId="59" xfId="0" applyNumberFormat="1" applyFont="1" applyBorder="1" applyAlignment="1">
      <alignment horizontal="center"/>
    </xf>
    <xf numFmtId="0" fontId="54" fillId="0" borderId="48" xfId="0" applyFont="1" applyFill="1" applyBorder="1" applyAlignment="1">
      <alignment horizontal="left"/>
    </xf>
    <xf numFmtId="0" fontId="7" fillId="0" borderId="67" xfId="0" applyFont="1" applyFill="1" applyBorder="1"/>
    <xf numFmtId="0" fontId="127" fillId="0" borderId="0" xfId="0" applyFont="1" applyFill="1" applyBorder="1" applyAlignment="1">
      <alignment horizontal="left"/>
    </xf>
    <xf numFmtId="0" fontId="50" fillId="0" borderId="14" xfId="0" applyFont="1" applyBorder="1"/>
    <xf numFmtId="0" fontId="33" fillId="0" borderId="72" xfId="0" applyFont="1" applyBorder="1" applyAlignment="1">
      <alignment horizontal="center"/>
    </xf>
    <xf numFmtId="0" fontId="2" fillId="0" borderId="53" xfId="0" applyFont="1" applyBorder="1"/>
    <xf numFmtId="0" fontId="2" fillId="0" borderId="70" xfId="0" applyFont="1" applyBorder="1"/>
    <xf numFmtId="0" fontId="54" fillId="28" borderId="63" xfId="0" applyFont="1" applyFill="1" applyBorder="1" applyAlignment="1">
      <alignment horizontal="center"/>
    </xf>
    <xf numFmtId="0" fontId="0" fillId="0" borderId="67" xfId="0" applyBorder="1"/>
    <xf numFmtId="165" fontId="28" fillId="0" borderId="0" xfId="0" applyNumberFormat="1" applyFont="1" applyFill="1" applyBorder="1" applyAlignment="1">
      <alignment horizontal="left"/>
    </xf>
    <xf numFmtId="0" fontId="162" fillId="0" borderId="0" xfId="0" applyFont="1" applyFill="1" applyBorder="1"/>
    <xf numFmtId="2" fontId="54" fillId="0" borderId="7" xfId="0" applyNumberFormat="1" applyFont="1" applyBorder="1" applyAlignment="1">
      <alignment horizontal="center"/>
    </xf>
    <xf numFmtId="2" fontId="54" fillId="0" borderId="65" xfId="0" applyNumberFormat="1" applyFont="1" applyBorder="1" applyAlignment="1">
      <alignment horizontal="center"/>
    </xf>
    <xf numFmtId="166" fontId="28" fillId="28" borderId="63" xfId="0" applyNumberFormat="1" applyFont="1" applyFill="1" applyBorder="1" applyAlignment="1">
      <alignment horizontal="center"/>
    </xf>
    <xf numFmtId="0" fontId="2" fillId="7" borderId="78" xfId="0" applyFont="1" applyFill="1" applyBorder="1"/>
    <xf numFmtId="166" fontId="76" fillId="0" borderId="68" xfId="0" applyNumberFormat="1" applyFont="1" applyBorder="1" applyAlignment="1">
      <alignment horizontal="center"/>
    </xf>
    <xf numFmtId="0" fontId="80" fillId="0" borderId="16" xfId="0" applyFont="1" applyFill="1" applyBorder="1" applyAlignment="1">
      <alignment horizontal="left"/>
    </xf>
    <xf numFmtId="166" fontId="76" fillId="6" borderId="72" xfId="0" applyNumberFormat="1" applyFont="1" applyFill="1" applyBorder="1" applyAlignment="1">
      <alignment horizontal="center"/>
    </xf>
    <xf numFmtId="0" fontId="0" fillId="0" borderId="63" xfId="0" applyBorder="1"/>
    <xf numFmtId="0" fontId="54" fillId="0" borderId="9" xfId="0" applyFont="1" applyBorder="1"/>
    <xf numFmtId="165" fontId="113" fillId="0" borderId="20" xfId="0" applyNumberFormat="1" applyFont="1" applyBorder="1" applyAlignment="1">
      <alignment horizontal="center"/>
    </xf>
    <xf numFmtId="2" fontId="14" fillId="0" borderId="68" xfId="0" applyNumberFormat="1" applyFont="1" applyBorder="1" applyAlignment="1">
      <alignment horizontal="center"/>
    </xf>
    <xf numFmtId="165" fontId="22" fillId="0" borderId="0" xfId="0" applyNumberFormat="1" applyFont="1" applyAlignment="1">
      <alignment horizontal="left"/>
    </xf>
    <xf numFmtId="0" fontId="14" fillId="0" borderId="45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0" fontId="2" fillId="0" borderId="40" xfId="0" applyFont="1" applyBorder="1"/>
    <xf numFmtId="0" fontId="14" fillId="0" borderId="45" xfId="0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2" fontId="19" fillId="0" borderId="63" xfId="0" applyNumberFormat="1" applyFont="1" applyBorder="1" applyAlignment="1">
      <alignment horizontal="center"/>
    </xf>
    <xf numFmtId="0" fontId="66" fillId="0" borderId="3" xfId="0" applyFont="1" applyFill="1" applyBorder="1" applyAlignment="1">
      <alignment horizontal="left"/>
    </xf>
    <xf numFmtId="2" fontId="18" fillId="0" borderId="74" xfId="0" applyNumberFormat="1" applyFont="1" applyBorder="1" applyAlignment="1">
      <alignment horizontal="center"/>
    </xf>
    <xf numFmtId="2" fontId="92" fillId="0" borderId="60" xfId="0" applyNumberFormat="1" applyFont="1" applyFill="1" applyBorder="1" applyAlignment="1">
      <alignment horizontal="center"/>
    </xf>
    <xf numFmtId="0" fontId="61" fillId="0" borderId="18" xfId="0" applyFont="1" applyFill="1" applyBorder="1" applyAlignment="1">
      <alignment horizontal="left"/>
    </xf>
    <xf numFmtId="9" fontId="128" fillId="0" borderId="45" xfId="0" applyNumberFormat="1" applyFont="1" applyFill="1" applyBorder="1" applyAlignment="1">
      <alignment horizontal="center"/>
    </xf>
    <xf numFmtId="0" fontId="14" fillId="0" borderId="62" xfId="0" applyFont="1" applyFill="1" applyBorder="1" applyAlignment="1">
      <alignment horizontal="center"/>
    </xf>
    <xf numFmtId="0" fontId="54" fillId="0" borderId="40" xfId="0" applyFont="1" applyFill="1" applyBorder="1" applyAlignment="1">
      <alignment horizontal="left"/>
    </xf>
    <xf numFmtId="0" fontId="33" fillId="0" borderId="46" xfId="0" applyFont="1" applyFill="1" applyBorder="1" applyAlignment="1">
      <alignment horizontal="center"/>
    </xf>
    <xf numFmtId="2" fontId="72" fillId="0" borderId="48" xfId="0" applyNumberFormat="1" applyFont="1" applyBorder="1" applyAlignment="1">
      <alignment horizontal="center"/>
    </xf>
    <xf numFmtId="2" fontId="17" fillId="0" borderId="7" xfId="0" applyNumberFormat="1" applyFont="1" applyBorder="1"/>
    <xf numFmtId="0" fontId="14" fillId="0" borderId="72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165" fontId="17" fillId="0" borderId="33" xfId="0" applyNumberFormat="1" applyFont="1" applyFill="1" applyBorder="1" applyAlignment="1">
      <alignment horizontal="center"/>
    </xf>
    <xf numFmtId="49" fontId="17" fillId="0" borderId="22" xfId="0" applyNumberFormat="1" applyFont="1" applyFill="1" applyBorder="1"/>
    <xf numFmtId="49" fontId="17" fillId="0" borderId="47" xfId="0" applyNumberFormat="1" applyFont="1" applyFill="1" applyBorder="1"/>
    <xf numFmtId="2" fontId="17" fillId="0" borderId="36" xfId="0" applyNumberFormat="1" applyFont="1" applyBorder="1" applyAlignment="1">
      <alignment horizontal="center"/>
    </xf>
    <xf numFmtId="2" fontId="72" fillId="0" borderId="1" xfId="0" applyNumberFormat="1" applyFont="1" applyBorder="1" applyAlignment="1">
      <alignment horizontal="center"/>
    </xf>
    <xf numFmtId="0" fontId="0" fillId="0" borderId="31" xfId="0" applyBorder="1" applyAlignment="1">
      <alignment horizontal="left"/>
    </xf>
    <xf numFmtId="0" fontId="47" fillId="0" borderId="6" xfId="0" applyFont="1" applyBorder="1" applyAlignment="1">
      <alignment horizontal="center"/>
    </xf>
    <xf numFmtId="2" fontId="18" fillId="0" borderId="27" xfId="0" applyNumberFormat="1" applyFont="1" applyFill="1" applyBorder="1" applyAlignment="1">
      <alignment horizontal="center"/>
    </xf>
    <xf numFmtId="0" fontId="17" fillId="0" borderId="58" xfId="0" applyFont="1" applyBorder="1"/>
    <xf numFmtId="0" fontId="33" fillId="0" borderId="61" xfId="0" applyFont="1" applyBorder="1" applyAlignment="1">
      <alignment horizontal="center"/>
    </xf>
    <xf numFmtId="0" fontId="50" fillId="0" borderId="62" xfId="0" applyFont="1" applyFill="1" applyBorder="1" applyAlignment="1">
      <alignment horizontal="left"/>
    </xf>
    <xf numFmtId="0" fontId="47" fillId="0" borderId="67" xfId="0" applyFont="1" applyFill="1" applyBorder="1"/>
    <xf numFmtId="0" fontId="0" fillId="0" borderId="60" xfId="0" applyBorder="1"/>
    <xf numFmtId="0" fontId="0" fillId="0" borderId="67" xfId="0" applyFill="1" applyBorder="1" applyAlignment="1">
      <alignment horizontal="center"/>
    </xf>
    <xf numFmtId="164" fontId="55" fillId="0" borderId="22" xfId="0" applyNumberFormat="1" applyFont="1" applyBorder="1" applyAlignment="1">
      <alignment horizontal="right"/>
    </xf>
    <xf numFmtId="166" fontId="61" fillId="0" borderId="0" xfId="0" applyNumberFormat="1" applyFont="1" applyFill="1" applyBorder="1" applyAlignment="1">
      <alignment horizontal="left"/>
    </xf>
    <xf numFmtId="0" fontId="54" fillId="0" borderId="0" xfId="0" applyFont="1" applyFill="1"/>
    <xf numFmtId="166" fontId="180" fillId="0" borderId="0" xfId="0" applyNumberFormat="1" applyFont="1" applyAlignment="1">
      <alignment horizontal="left"/>
    </xf>
    <xf numFmtId="0" fontId="33" fillId="0" borderId="46" xfId="0" applyFont="1" applyBorder="1" applyAlignment="1">
      <alignment horizontal="center"/>
    </xf>
    <xf numFmtId="2" fontId="17" fillId="0" borderId="19" xfId="0" applyNumberFormat="1" applyFont="1" applyBorder="1" applyAlignment="1">
      <alignment horizontal="center"/>
    </xf>
    <xf numFmtId="2" fontId="17" fillId="0" borderId="20" xfId="0" applyNumberFormat="1" applyFont="1" applyBorder="1" applyAlignment="1">
      <alignment horizontal="center"/>
    </xf>
    <xf numFmtId="0" fontId="149" fillId="0" borderId="0" xfId="0" applyFont="1" applyFill="1" applyBorder="1" applyAlignment="1">
      <alignment horizontal="left"/>
    </xf>
    <xf numFmtId="2" fontId="118" fillId="0" borderId="0" xfId="0" applyNumberFormat="1" applyFont="1" applyFill="1" applyBorder="1" applyAlignment="1">
      <alignment horizontal="center"/>
    </xf>
    <xf numFmtId="0" fontId="107" fillId="0" borderId="29" xfId="0" applyFont="1" applyBorder="1" applyAlignment="1">
      <alignment horizontal="center"/>
    </xf>
    <xf numFmtId="0" fontId="181" fillId="0" borderId="29" xfId="0" applyFont="1" applyBorder="1" applyAlignment="1">
      <alignment horizontal="center"/>
    </xf>
    <xf numFmtId="0" fontId="0" fillId="0" borderId="29" xfId="0" applyBorder="1"/>
    <xf numFmtId="0" fontId="149" fillId="0" borderId="44" xfId="0" applyFont="1" applyBorder="1" applyAlignment="1">
      <alignment horizontal="left"/>
    </xf>
    <xf numFmtId="0" fontId="123" fillId="0" borderId="30" xfId="0" applyFont="1" applyBorder="1" applyAlignment="1">
      <alignment horizontal="left"/>
    </xf>
    <xf numFmtId="0" fontId="103" fillId="0" borderId="17" xfId="0" applyFont="1" applyBorder="1" applyAlignment="1">
      <alignment horizontal="left"/>
    </xf>
    <xf numFmtId="0" fontId="0" fillId="0" borderId="3" xfId="0" applyBorder="1" applyAlignment="1">
      <alignment horizontal="right"/>
    </xf>
    <xf numFmtId="0" fontId="14" fillId="0" borderId="47" xfId="0" applyFont="1" applyBorder="1" applyAlignment="1">
      <alignment horizontal="left"/>
    </xf>
    <xf numFmtId="1" fontId="0" fillId="21" borderId="63" xfId="0" applyNumberFormat="1" applyFill="1" applyBorder="1"/>
    <xf numFmtId="0" fontId="33" fillId="3" borderId="78" xfId="0" applyFont="1" applyFill="1" applyBorder="1"/>
    <xf numFmtId="2" fontId="76" fillId="6" borderId="28" xfId="0" applyNumberFormat="1" applyFont="1" applyFill="1" applyBorder="1" applyAlignment="1">
      <alignment horizontal="center"/>
    </xf>
    <xf numFmtId="165" fontId="76" fillId="6" borderId="28" xfId="0" applyNumberFormat="1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33" fillId="0" borderId="70" xfId="0" applyFont="1" applyBorder="1" applyAlignment="1">
      <alignment horizontal="center"/>
    </xf>
    <xf numFmtId="2" fontId="75" fillId="28" borderId="65" xfId="0" applyNumberFormat="1" applyFont="1" applyFill="1" applyBorder="1" applyAlignment="1">
      <alignment horizontal="center"/>
    </xf>
    <xf numFmtId="0" fontId="61" fillId="38" borderId="37" xfId="0" applyFont="1" applyFill="1" applyBorder="1"/>
    <xf numFmtId="0" fontId="33" fillId="39" borderId="52" xfId="0" applyFont="1" applyFill="1" applyBorder="1" applyAlignment="1">
      <alignment horizontal="center"/>
    </xf>
    <xf numFmtId="0" fontId="125" fillId="39" borderId="52" xfId="0" applyFont="1" applyFill="1" applyBorder="1" applyAlignment="1">
      <alignment horizontal="center"/>
    </xf>
    <xf numFmtId="165" fontId="78" fillId="39" borderId="52" xfId="0" applyNumberFormat="1" applyFont="1" applyFill="1" applyBorder="1" applyAlignment="1">
      <alignment horizontal="center"/>
    </xf>
    <xf numFmtId="0" fontId="78" fillId="39" borderId="52" xfId="0" applyFont="1" applyFill="1" applyBorder="1" applyAlignment="1">
      <alignment horizontal="center"/>
    </xf>
    <xf numFmtId="0" fontId="50" fillId="39" borderId="52" xfId="0" applyFont="1" applyFill="1" applyBorder="1" applyAlignment="1">
      <alignment horizontal="center"/>
    </xf>
    <xf numFmtId="2" fontId="29" fillId="39" borderId="28" xfId="0" applyNumberFormat="1" applyFont="1" applyFill="1" applyBorder="1" applyAlignment="1">
      <alignment horizontal="center"/>
    </xf>
    <xf numFmtId="0" fontId="76" fillId="39" borderId="28" xfId="0" applyFont="1" applyFill="1" applyBorder="1" applyAlignment="1">
      <alignment horizontal="center"/>
    </xf>
    <xf numFmtId="2" fontId="102" fillId="39" borderId="16" xfId="0" applyNumberFormat="1" applyFont="1" applyFill="1" applyBorder="1" applyAlignment="1">
      <alignment horizontal="center"/>
    </xf>
    <xf numFmtId="0" fontId="78" fillId="40" borderId="21" xfId="0" applyFont="1" applyFill="1" applyBorder="1" applyAlignment="1">
      <alignment horizontal="center"/>
    </xf>
    <xf numFmtId="0" fontId="78" fillId="40" borderId="51" xfId="0" applyFont="1" applyFill="1" applyBorder="1" applyAlignment="1">
      <alignment horizontal="center"/>
    </xf>
    <xf numFmtId="0" fontId="76" fillId="40" borderId="61" xfId="0" applyFont="1" applyFill="1" applyBorder="1" applyAlignment="1">
      <alignment horizontal="center"/>
    </xf>
    <xf numFmtId="0" fontId="50" fillId="0" borderId="47" xfId="0" applyFont="1" applyBorder="1" applyAlignment="1">
      <alignment horizontal="center"/>
    </xf>
    <xf numFmtId="0" fontId="78" fillId="5" borderId="51" xfId="0" applyFont="1" applyFill="1" applyBorder="1" applyAlignment="1">
      <alignment horizontal="center"/>
    </xf>
    <xf numFmtId="0" fontId="46" fillId="5" borderId="1" xfId="0" applyFont="1" applyFill="1" applyBorder="1" applyAlignment="1">
      <alignment horizontal="center"/>
    </xf>
    <xf numFmtId="0" fontId="76" fillId="10" borderId="46" xfId="0" applyFont="1" applyFill="1" applyBorder="1" applyAlignment="1">
      <alignment horizontal="center"/>
    </xf>
    <xf numFmtId="166" fontId="50" fillId="5" borderId="49" xfId="0" applyNumberFormat="1" applyFont="1" applyFill="1" applyBorder="1" applyAlignment="1">
      <alignment horizontal="center"/>
    </xf>
    <xf numFmtId="0" fontId="2" fillId="21" borderId="37" xfId="0" applyFont="1" applyFill="1" applyBorder="1" applyAlignment="1">
      <alignment horizontal="left"/>
    </xf>
    <xf numFmtId="0" fontId="78" fillId="0" borderId="76" xfId="0" applyFont="1" applyBorder="1" applyAlignment="1">
      <alignment horizontal="center"/>
    </xf>
    <xf numFmtId="0" fontId="33" fillId="0" borderId="52" xfId="0" applyFont="1" applyBorder="1"/>
    <xf numFmtId="0" fontId="76" fillId="0" borderId="16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50" fillId="0" borderId="52" xfId="0" applyFont="1" applyBorder="1" applyAlignment="1">
      <alignment horizontal="center"/>
    </xf>
    <xf numFmtId="0" fontId="125" fillId="0" borderId="28" xfId="0" applyFont="1" applyBorder="1" applyAlignment="1">
      <alignment horizontal="center"/>
    </xf>
    <xf numFmtId="0" fontId="76" fillId="0" borderId="28" xfId="0" applyFont="1" applyBorder="1" applyAlignment="1">
      <alignment horizontal="center"/>
    </xf>
    <xf numFmtId="0" fontId="50" fillId="6" borderId="79" xfId="0" applyFont="1" applyFill="1" applyBorder="1" applyAlignment="1">
      <alignment horizontal="center"/>
    </xf>
    <xf numFmtId="2" fontId="0" fillId="6" borderId="38" xfId="0" applyNumberFormat="1" applyFill="1" applyBorder="1" applyAlignment="1">
      <alignment horizontal="center"/>
    </xf>
    <xf numFmtId="0" fontId="78" fillId="5" borderId="50" xfId="0" applyFont="1" applyFill="1" applyBorder="1" applyAlignment="1">
      <alignment horizontal="center"/>
    </xf>
    <xf numFmtId="0" fontId="125" fillId="5" borderId="1" xfId="0" applyFont="1" applyFill="1" applyBorder="1" applyAlignment="1">
      <alignment horizontal="center"/>
    </xf>
    <xf numFmtId="166" fontId="50" fillId="0" borderId="49" xfId="0" applyNumberFormat="1" applyFont="1" applyBorder="1" applyAlignment="1">
      <alignment horizontal="center"/>
    </xf>
    <xf numFmtId="0" fontId="78" fillId="0" borderId="16" xfId="0" applyFont="1" applyBorder="1" applyAlignment="1">
      <alignment horizontal="center"/>
    </xf>
    <xf numFmtId="0" fontId="33" fillId="0" borderId="52" xfId="0" applyFont="1" applyFill="1" applyBorder="1"/>
    <xf numFmtId="0" fontId="125" fillId="0" borderId="15" xfId="0" applyFont="1" applyBorder="1" applyAlignment="1">
      <alignment horizontal="center"/>
    </xf>
    <xf numFmtId="166" fontId="50" fillId="0" borderId="52" xfId="0" applyNumberFormat="1" applyFont="1" applyBorder="1" applyAlignment="1">
      <alignment horizontal="center"/>
    </xf>
    <xf numFmtId="166" fontId="50" fillId="5" borderId="52" xfId="0" applyNumberFormat="1" applyFont="1" applyFill="1" applyBorder="1" applyAlignment="1">
      <alignment horizontal="center"/>
    </xf>
    <xf numFmtId="0" fontId="76" fillId="5" borderId="16" xfId="0" applyFont="1" applyFill="1" applyBorder="1" applyAlignment="1">
      <alignment horizontal="center"/>
    </xf>
    <xf numFmtId="0" fontId="33" fillId="0" borderId="49" xfId="0" applyFont="1" applyFill="1" applyBorder="1" applyAlignment="1">
      <alignment horizontal="center"/>
    </xf>
    <xf numFmtId="2" fontId="0" fillId="0" borderId="5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33" fillId="39" borderId="52" xfId="0" applyNumberFormat="1" applyFont="1" applyFill="1" applyBorder="1" applyAlignment="1">
      <alignment horizontal="center"/>
    </xf>
    <xf numFmtId="2" fontId="50" fillId="39" borderId="52" xfId="0" applyNumberFormat="1" applyFont="1" applyFill="1" applyBorder="1" applyAlignment="1">
      <alignment horizontal="center"/>
    </xf>
    <xf numFmtId="165" fontId="76" fillId="39" borderId="28" xfId="0" applyNumberFormat="1" applyFont="1" applyFill="1" applyBorder="1" applyAlignment="1">
      <alignment horizontal="center"/>
    </xf>
    <xf numFmtId="2" fontId="50" fillId="39" borderId="79" xfId="0" applyNumberFormat="1" applyFont="1" applyFill="1" applyBorder="1" applyAlignment="1">
      <alignment horizontal="center"/>
    </xf>
    <xf numFmtId="2" fontId="76" fillId="39" borderId="16" xfId="0" applyNumberFormat="1" applyFont="1" applyFill="1" applyBorder="1" applyAlignment="1">
      <alignment horizontal="center"/>
    </xf>
    <xf numFmtId="2" fontId="78" fillId="5" borderId="51" xfId="0" applyNumberFormat="1" applyFont="1" applyFill="1" applyBorder="1" applyAlignment="1">
      <alignment horizontal="center"/>
    </xf>
    <xf numFmtId="2" fontId="78" fillId="5" borderId="50" xfId="0" applyNumberFormat="1" applyFont="1" applyFill="1" applyBorder="1" applyAlignment="1">
      <alignment horizontal="center"/>
    </xf>
    <xf numFmtId="2" fontId="125" fillId="5" borderId="1" xfId="0" applyNumberFormat="1" applyFont="1" applyFill="1" applyBorder="1" applyAlignment="1">
      <alignment horizontal="center"/>
    </xf>
    <xf numFmtId="2" fontId="76" fillId="21" borderId="69" xfId="0" applyNumberFormat="1" applyFont="1" applyFill="1" applyBorder="1" applyAlignment="1">
      <alignment horizontal="center"/>
    </xf>
    <xf numFmtId="2" fontId="76" fillId="21" borderId="68" xfId="0" applyNumberFormat="1" applyFont="1" applyFill="1" applyBorder="1" applyAlignment="1">
      <alignment horizontal="center"/>
    </xf>
    <xf numFmtId="2" fontId="76" fillId="10" borderId="69" xfId="0" applyNumberFormat="1" applyFont="1" applyFill="1" applyBorder="1" applyAlignment="1">
      <alignment horizontal="center"/>
    </xf>
    <xf numFmtId="2" fontId="76" fillId="10" borderId="68" xfId="0" applyNumberFormat="1" applyFont="1" applyFill="1" applyBorder="1" applyAlignment="1">
      <alignment horizontal="center"/>
    </xf>
    <xf numFmtId="2" fontId="126" fillId="0" borderId="70" xfId="0" applyNumberFormat="1" applyFont="1" applyBorder="1" applyAlignment="1">
      <alignment horizontal="center"/>
    </xf>
    <xf numFmtId="2" fontId="76" fillId="10" borderId="72" xfId="0" applyNumberFormat="1" applyFont="1" applyFill="1" applyBorder="1" applyAlignment="1">
      <alignment horizontal="center"/>
    </xf>
    <xf numFmtId="2" fontId="76" fillId="10" borderId="33" xfId="0" applyNumberFormat="1" applyFont="1" applyFill="1" applyBorder="1" applyAlignment="1">
      <alignment horizontal="center"/>
    </xf>
    <xf numFmtId="2" fontId="126" fillId="10" borderId="52" xfId="0" applyNumberFormat="1" applyFont="1" applyFill="1" applyBorder="1" applyAlignment="1">
      <alignment horizontal="center"/>
    </xf>
    <xf numFmtId="2" fontId="29" fillId="10" borderId="76" xfId="0" applyNumberFormat="1" applyFont="1" applyFill="1" applyBorder="1" applyAlignment="1">
      <alignment horizontal="center"/>
    </xf>
    <xf numFmtId="2" fontId="76" fillId="10" borderId="16" xfId="0" applyNumberFormat="1" applyFont="1" applyFill="1" applyBorder="1" applyAlignment="1">
      <alignment horizontal="center"/>
    </xf>
    <xf numFmtId="2" fontId="50" fillId="10" borderId="52" xfId="0" applyNumberFormat="1" applyFont="1" applyFill="1" applyBorder="1" applyAlignment="1">
      <alignment horizontal="center"/>
    </xf>
    <xf numFmtId="2" fontId="76" fillId="10" borderId="15" xfId="0" applyNumberFormat="1" applyFont="1" applyFill="1" applyBorder="1" applyAlignment="1">
      <alignment horizontal="center"/>
    </xf>
    <xf numFmtId="2" fontId="50" fillId="0" borderId="47" xfId="0" applyNumberFormat="1" applyFont="1" applyBorder="1" applyAlignment="1">
      <alignment horizontal="center"/>
    </xf>
    <xf numFmtId="2" fontId="33" fillId="0" borderId="49" xfId="0" applyNumberFormat="1" applyFont="1" applyBorder="1" applyAlignment="1">
      <alignment horizontal="center"/>
    </xf>
    <xf numFmtId="2" fontId="0" fillId="21" borderId="63" xfId="0" applyNumberFormat="1" applyFill="1" applyBorder="1" applyAlignment="1">
      <alignment horizontal="center"/>
    </xf>
    <xf numFmtId="2" fontId="33" fillId="0" borderId="53" xfId="0" applyNumberFormat="1" applyFont="1" applyBorder="1" applyAlignment="1">
      <alignment horizontal="center"/>
    </xf>
    <xf numFmtId="2" fontId="0" fillId="10" borderId="63" xfId="0" applyNumberFormat="1" applyFill="1" applyBorder="1" applyAlignment="1">
      <alignment horizontal="center"/>
    </xf>
    <xf numFmtId="2" fontId="0" fillId="10" borderId="65" xfId="0" applyNumberFormat="1" applyFill="1" applyBorder="1" applyAlignment="1">
      <alignment horizontal="center"/>
    </xf>
    <xf numFmtId="2" fontId="33" fillId="0" borderId="70" xfId="0" applyNumberFormat="1" applyFont="1" applyBorder="1" applyAlignment="1">
      <alignment horizontal="center"/>
    </xf>
    <xf numFmtId="2" fontId="33" fillId="10" borderId="52" xfId="0" applyNumberFormat="1" applyFont="1" applyFill="1" applyBorder="1" applyAlignment="1">
      <alignment horizontal="center"/>
    </xf>
    <xf numFmtId="165" fontId="33" fillId="39" borderId="52" xfId="0" applyNumberFormat="1" applyFont="1" applyFill="1" applyBorder="1" applyAlignment="1">
      <alignment horizontal="center"/>
    </xf>
    <xf numFmtId="0" fontId="0" fillId="6" borderId="1" xfId="0" applyFill="1" applyBorder="1"/>
    <xf numFmtId="0" fontId="50" fillId="5" borderId="43" xfId="0" applyFont="1" applyFill="1" applyBorder="1" applyAlignment="1">
      <alignment horizontal="center"/>
    </xf>
    <xf numFmtId="2" fontId="102" fillId="6" borderId="50" xfId="0" applyNumberFormat="1" applyFont="1" applyFill="1" applyBorder="1" applyAlignment="1">
      <alignment horizontal="center"/>
    </xf>
    <xf numFmtId="2" fontId="29" fillId="6" borderId="38" xfId="0" applyNumberFormat="1" applyFont="1" applyFill="1" applyBorder="1" applyAlignment="1">
      <alignment horizontal="center"/>
    </xf>
    <xf numFmtId="0" fontId="66" fillId="13" borderId="14" xfId="0" applyFont="1" applyFill="1" applyBorder="1" applyAlignment="1">
      <alignment horizontal="center"/>
    </xf>
    <xf numFmtId="0" fontId="76" fillId="0" borderId="56" xfId="0" applyFont="1" applyFill="1" applyBorder="1" applyAlignment="1">
      <alignment horizontal="left"/>
    </xf>
    <xf numFmtId="0" fontId="33" fillId="0" borderId="24" xfId="0" applyFont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2" fillId="0" borderId="54" xfId="0" applyFont="1" applyBorder="1"/>
    <xf numFmtId="0" fontId="22" fillId="0" borderId="1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1" fontId="76" fillId="26" borderId="69" xfId="0" applyNumberFormat="1" applyFont="1" applyFill="1" applyBorder="1" applyAlignment="1">
      <alignment horizontal="center"/>
    </xf>
    <xf numFmtId="0" fontId="33" fillId="0" borderId="65" xfId="0" applyFont="1" applyBorder="1" applyAlignment="1">
      <alignment horizontal="left"/>
    </xf>
    <xf numFmtId="0" fontId="2" fillId="0" borderId="49" xfId="0" applyFont="1" applyBorder="1"/>
    <xf numFmtId="0" fontId="69" fillId="0" borderId="52" xfId="0" applyFont="1" applyFill="1" applyBorder="1"/>
    <xf numFmtId="166" fontId="14" fillId="0" borderId="20" xfId="0" applyNumberFormat="1" applyFont="1" applyFill="1" applyBorder="1" applyAlignment="1">
      <alignment horizontal="left"/>
    </xf>
    <xf numFmtId="0" fontId="22" fillId="0" borderId="48" xfId="0" applyFont="1" applyBorder="1" applyAlignment="1">
      <alignment horizontal="left"/>
    </xf>
    <xf numFmtId="0" fontId="22" fillId="0" borderId="68" xfId="0" applyFont="1" applyBorder="1" applyAlignment="1">
      <alignment horizontal="center"/>
    </xf>
    <xf numFmtId="0" fontId="2" fillId="0" borderId="68" xfId="0" applyFont="1" applyBorder="1" applyAlignment="1">
      <alignment horizontal="center"/>
    </xf>
    <xf numFmtId="49" fontId="14" fillId="0" borderId="44" xfId="0" applyNumberFormat="1" applyFont="1" applyBorder="1" applyAlignment="1">
      <alignment horizontal="left"/>
    </xf>
    <xf numFmtId="0" fontId="17" fillId="0" borderId="22" xfId="0" applyFont="1" applyBorder="1"/>
    <xf numFmtId="166" fontId="126" fillId="0" borderId="70" xfId="0" applyNumberFormat="1" applyFont="1" applyBorder="1" applyAlignment="1">
      <alignment horizontal="center"/>
    </xf>
    <xf numFmtId="0" fontId="33" fillId="0" borderId="20" xfId="0" applyFont="1" applyFill="1" applyBorder="1" applyAlignment="1">
      <alignment horizontal="left"/>
    </xf>
    <xf numFmtId="0" fontId="78" fillId="0" borderId="21" xfId="0" applyFont="1" applyFill="1" applyBorder="1" applyAlignment="1">
      <alignment horizontal="left"/>
    </xf>
    <xf numFmtId="0" fontId="80" fillId="0" borderId="55" xfId="0" applyFont="1" applyFill="1" applyBorder="1" applyAlignment="1">
      <alignment horizontal="left"/>
    </xf>
    <xf numFmtId="1" fontId="76" fillId="11" borderId="50" xfId="0" applyNumberFormat="1" applyFont="1" applyFill="1" applyBorder="1" applyAlignment="1">
      <alignment horizontal="center"/>
    </xf>
    <xf numFmtId="2" fontId="65" fillId="0" borderId="1" xfId="0" applyNumberFormat="1" applyFont="1" applyBorder="1" applyAlignment="1">
      <alignment horizontal="center"/>
    </xf>
    <xf numFmtId="165" fontId="78" fillId="7" borderId="51" xfId="0" applyNumberFormat="1" applyFont="1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2" fillId="0" borderId="15" xfId="0" applyFont="1" applyFill="1" applyBorder="1" applyAlignment="1">
      <alignment horizontal="left"/>
    </xf>
    <xf numFmtId="1" fontId="2" fillId="0" borderId="67" xfId="0" applyNumberFormat="1" applyFont="1" applyFill="1" applyBorder="1" applyAlignment="1">
      <alignment horizontal="left"/>
    </xf>
    <xf numFmtId="0" fontId="71" fillId="0" borderId="44" xfId="0" applyFont="1" applyFill="1" applyBorder="1"/>
    <xf numFmtId="0" fontId="80" fillId="0" borderId="65" xfId="0" applyFont="1" applyFill="1" applyBorder="1" applyAlignment="1">
      <alignment horizontal="left"/>
    </xf>
    <xf numFmtId="165" fontId="76" fillId="11" borderId="50" xfId="0" applyNumberFormat="1" applyFont="1" applyFill="1" applyBorder="1" applyAlignment="1">
      <alignment horizontal="center"/>
    </xf>
    <xf numFmtId="0" fontId="46" fillId="0" borderId="0" xfId="0" applyFont="1" applyBorder="1"/>
    <xf numFmtId="0" fontId="61" fillId="0" borderId="52" xfId="0" applyFont="1" applyFill="1" applyBorder="1"/>
    <xf numFmtId="165" fontId="28" fillId="0" borderId="69" xfId="0" applyNumberFormat="1" applyFont="1" applyFill="1" applyBorder="1" applyAlignment="1">
      <alignment horizontal="left"/>
    </xf>
    <xf numFmtId="0" fontId="149" fillId="0" borderId="0" xfId="0" applyFont="1" applyBorder="1" applyAlignment="1">
      <alignment horizontal="left"/>
    </xf>
    <xf numFmtId="0" fontId="14" fillId="0" borderId="22" xfId="0" applyFont="1" applyFill="1" applyBorder="1" applyAlignment="1">
      <alignment horizontal="left"/>
    </xf>
    <xf numFmtId="1" fontId="50" fillId="0" borderId="53" xfId="0" applyNumberFormat="1" applyFont="1" applyBorder="1" applyAlignment="1">
      <alignment horizontal="center"/>
    </xf>
    <xf numFmtId="2" fontId="76" fillId="0" borderId="20" xfId="0" applyNumberFormat="1" applyFont="1" applyFill="1" applyBorder="1" applyAlignment="1">
      <alignment horizontal="left"/>
    </xf>
    <xf numFmtId="0" fontId="0" fillId="0" borderId="64" xfId="0" applyBorder="1"/>
    <xf numFmtId="0" fontId="0" fillId="0" borderId="8" xfId="0" applyBorder="1" applyAlignment="1">
      <alignment horizontal="center"/>
    </xf>
    <xf numFmtId="0" fontId="0" fillId="0" borderId="46" xfId="0" applyBorder="1" applyAlignment="1">
      <alignment horizontal="center"/>
    </xf>
    <xf numFmtId="0" fontId="78" fillId="0" borderId="72" xfId="0" applyFont="1" applyFill="1" applyBorder="1" applyAlignment="1">
      <alignment horizontal="left"/>
    </xf>
    <xf numFmtId="0" fontId="22" fillId="0" borderId="48" xfId="0" applyFont="1" applyFill="1" applyBorder="1" applyAlignment="1">
      <alignment horizontal="left"/>
    </xf>
    <xf numFmtId="0" fontId="22" fillId="0" borderId="40" xfId="0" applyFont="1" applyBorder="1" applyAlignment="1">
      <alignment horizontal="left"/>
    </xf>
    <xf numFmtId="167" fontId="76" fillId="7" borderId="68" xfId="0" applyNumberFormat="1" applyFont="1" applyFill="1" applyBorder="1" applyAlignment="1">
      <alignment horizontal="center"/>
    </xf>
    <xf numFmtId="166" fontId="76" fillId="7" borderId="68" xfId="0" applyNumberFormat="1" applyFont="1" applyFill="1" applyBorder="1" applyAlignment="1">
      <alignment horizontal="center"/>
    </xf>
    <xf numFmtId="0" fontId="28" fillId="7" borderId="68" xfId="0" applyFont="1" applyFill="1" applyBorder="1" applyAlignment="1">
      <alignment horizontal="center"/>
    </xf>
    <xf numFmtId="167" fontId="115" fillId="0" borderId="53" xfId="0" applyNumberFormat="1" applyFont="1" applyBorder="1" applyAlignment="1">
      <alignment horizontal="center"/>
    </xf>
    <xf numFmtId="0" fontId="103" fillId="0" borderId="2" xfId="0" applyFont="1" applyFill="1" applyBorder="1" applyAlignment="1">
      <alignment horizontal="left"/>
    </xf>
    <xf numFmtId="0" fontId="33" fillId="0" borderId="70" xfId="0" applyFont="1" applyBorder="1" applyAlignment="1">
      <alignment horizontal="left"/>
    </xf>
    <xf numFmtId="0" fontId="33" fillId="0" borderId="49" xfId="0" applyFont="1" applyBorder="1" applyAlignment="1">
      <alignment horizontal="left"/>
    </xf>
    <xf numFmtId="0" fontId="7" fillId="0" borderId="54" xfId="0" applyFont="1" applyBorder="1"/>
    <xf numFmtId="1" fontId="126" fillId="0" borderId="70" xfId="0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2" fontId="54" fillId="0" borderId="54" xfId="0" applyNumberFormat="1" applyFont="1" applyBorder="1"/>
    <xf numFmtId="0" fontId="2" fillId="0" borderId="22" xfId="0" applyFont="1" applyFill="1" applyBorder="1"/>
    <xf numFmtId="166" fontId="76" fillId="6" borderId="68" xfId="0" applyNumberFormat="1" applyFont="1" applyFill="1" applyBorder="1" applyAlignment="1">
      <alignment horizontal="center"/>
    </xf>
    <xf numFmtId="0" fontId="5" fillId="0" borderId="30" xfId="0" applyFont="1" applyFill="1" applyBorder="1"/>
    <xf numFmtId="0" fontId="53" fillId="0" borderId="19" xfId="0" applyFont="1" applyFill="1" applyBorder="1"/>
    <xf numFmtId="1" fontId="28" fillId="0" borderId="69" xfId="0" applyNumberFormat="1" applyFont="1" applyFill="1" applyBorder="1" applyAlignment="1">
      <alignment horizontal="left"/>
    </xf>
    <xf numFmtId="0" fontId="14" fillId="0" borderId="35" xfId="0" applyFont="1" applyFill="1" applyBorder="1" applyAlignment="1">
      <alignment horizontal="center"/>
    </xf>
    <xf numFmtId="0" fontId="80" fillId="0" borderId="13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0" fontId="17" fillId="0" borderId="57" xfId="0" applyFont="1" applyBorder="1" applyAlignment="1">
      <alignment horizontal="center"/>
    </xf>
    <xf numFmtId="0" fontId="14" fillId="0" borderId="78" xfId="0" applyFont="1" applyFill="1" applyBorder="1" applyAlignment="1">
      <alignment horizontal="center"/>
    </xf>
    <xf numFmtId="0" fontId="149" fillId="0" borderId="78" xfId="0" applyFont="1" applyFill="1" applyBorder="1" applyAlignment="1">
      <alignment horizontal="center"/>
    </xf>
    <xf numFmtId="0" fontId="149" fillId="0" borderId="57" xfId="0" applyFont="1" applyFill="1" applyBorder="1" applyAlignment="1">
      <alignment horizontal="center"/>
    </xf>
    <xf numFmtId="0" fontId="33" fillId="0" borderId="27" xfId="0" applyFont="1" applyFill="1" applyBorder="1" applyAlignment="1">
      <alignment horizontal="left"/>
    </xf>
    <xf numFmtId="0" fontId="7" fillId="0" borderId="60" xfId="0" applyFont="1" applyFill="1" applyBorder="1"/>
    <xf numFmtId="0" fontId="33" fillId="0" borderId="27" xfId="0" applyFont="1" applyBorder="1" applyAlignment="1">
      <alignment horizontal="left"/>
    </xf>
    <xf numFmtId="0" fontId="61" fillId="0" borderId="4" xfId="0" applyFont="1" applyFill="1" applyBorder="1" applyAlignment="1">
      <alignment horizontal="left"/>
    </xf>
    <xf numFmtId="0" fontId="14" fillId="0" borderId="57" xfId="0" applyFont="1" applyBorder="1" applyAlignment="1">
      <alignment horizontal="center"/>
    </xf>
    <xf numFmtId="0" fontId="149" fillId="0" borderId="57" xfId="0" applyFont="1" applyBorder="1" applyAlignment="1">
      <alignment horizontal="center"/>
    </xf>
    <xf numFmtId="0" fontId="61" fillId="0" borderId="1" xfId="0" applyFont="1" applyFill="1" applyBorder="1" applyAlignment="1">
      <alignment horizontal="left"/>
    </xf>
    <xf numFmtId="0" fontId="14" fillId="0" borderId="57" xfId="0" applyFont="1" applyFill="1" applyBorder="1" applyAlignment="1">
      <alignment horizontal="center"/>
    </xf>
    <xf numFmtId="0" fontId="22" fillId="0" borderId="78" xfId="0" applyFont="1" applyBorder="1" applyAlignment="1">
      <alignment horizontal="center"/>
    </xf>
    <xf numFmtId="0" fontId="17" fillId="0" borderId="78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71" fillId="0" borderId="78" xfId="0" applyFont="1" applyFill="1" applyBorder="1" applyAlignment="1">
      <alignment horizontal="center"/>
    </xf>
    <xf numFmtId="1" fontId="113" fillId="0" borderId="20" xfId="0" applyNumberFormat="1" applyFont="1" applyBorder="1" applyAlignment="1">
      <alignment horizontal="center"/>
    </xf>
    <xf numFmtId="1" fontId="113" fillId="0" borderId="5" xfId="0" applyNumberFormat="1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149" fillId="0" borderId="78" xfId="0" applyFont="1" applyBorder="1" applyAlignment="1">
      <alignment horizontal="center"/>
    </xf>
    <xf numFmtId="166" fontId="18" fillId="0" borderId="25" xfId="0" applyNumberFormat="1" applyFont="1" applyFill="1" applyBorder="1" applyAlignment="1">
      <alignment horizontal="center"/>
    </xf>
    <xf numFmtId="2" fontId="18" fillId="0" borderId="50" xfId="0" applyNumberFormat="1" applyFont="1" applyFill="1" applyBorder="1" applyAlignment="1">
      <alignment horizontal="center"/>
    </xf>
    <xf numFmtId="2" fontId="18" fillId="0" borderId="56" xfId="0" applyNumberFormat="1" applyFont="1" applyBorder="1" applyAlignment="1">
      <alignment horizontal="center"/>
    </xf>
    <xf numFmtId="2" fontId="17" fillId="0" borderId="58" xfId="0" applyNumberFormat="1" applyFont="1" applyBorder="1" applyAlignment="1">
      <alignment horizontal="center"/>
    </xf>
    <xf numFmtId="2" fontId="17" fillId="0" borderId="68" xfId="0" applyNumberFormat="1" applyFont="1" applyBorder="1" applyAlignment="1">
      <alignment horizontal="center"/>
    </xf>
    <xf numFmtId="0" fontId="17" fillId="0" borderId="42" xfId="0" applyFont="1" applyBorder="1" applyAlignment="1">
      <alignment horizontal="center"/>
    </xf>
    <xf numFmtId="49" fontId="14" fillId="0" borderId="78" xfId="0" applyNumberFormat="1" applyFont="1" applyBorder="1" applyAlignment="1">
      <alignment horizontal="center"/>
    </xf>
    <xf numFmtId="0" fontId="152" fillId="0" borderId="78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66" fillId="0" borderId="1" xfId="0" applyFont="1" applyBorder="1" applyAlignment="1">
      <alignment horizontal="left"/>
    </xf>
    <xf numFmtId="0" fontId="122" fillId="0" borderId="70" xfId="0" applyFont="1" applyBorder="1" applyAlignment="1">
      <alignment horizontal="right"/>
    </xf>
    <xf numFmtId="164" fontId="122" fillId="0" borderId="47" xfId="0" applyNumberFormat="1" applyFont="1" applyBorder="1" applyAlignment="1">
      <alignment horizontal="right"/>
    </xf>
    <xf numFmtId="0" fontId="66" fillId="0" borderId="4" xfId="0" applyFont="1" applyBorder="1" applyAlignment="1">
      <alignment horizontal="left"/>
    </xf>
    <xf numFmtId="0" fontId="14" fillId="0" borderId="23" xfId="0" applyFont="1" applyBorder="1" applyAlignment="1">
      <alignment horizontal="center"/>
    </xf>
    <xf numFmtId="0" fontId="48" fillId="0" borderId="22" xfId="0" applyFont="1" applyFill="1" applyBorder="1" applyAlignment="1">
      <alignment horizontal="left"/>
    </xf>
    <xf numFmtId="0" fontId="8" fillId="0" borderId="47" xfId="0" applyFont="1" applyBorder="1" applyAlignment="1">
      <alignment horizontal="right"/>
    </xf>
    <xf numFmtId="0" fontId="47" fillId="0" borderId="1" xfId="0" applyFont="1" applyFill="1" applyBorder="1" applyAlignment="1">
      <alignment horizontal="left"/>
    </xf>
    <xf numFmtId="0" fontId="2" fillId="0" borderId="43" xfId="0" applyFont="1" applyFill="1" applyBorder="1"/>
    <xf numFmtId="0" fontId="66" fillId="0" borderId="0" xfId="0" applyFont="1" applyBorder="1" applyAlignment="1">
      <alignment horizontal="left"/>
    </xf>
    <xf numFmtId="0" fontId="66" fillId="0" borderId="46" xfId="0" applyFont="1" applyBorder="1" applyAlignment="1">
      <alignment horizontal="center"/>
    </xf>
    <xf numFmtId="0" fontId="66" fillId="0" borderId="46" xfId="0" applyFont="1" applyBorder="1" applyAlignment="1">
      <alignment horizontal="left"/>
    </xf>
    <xf numFmtId="2" fontId="14" fillId="0" borderId="43" xfId="0" applyNumberFormat="1" applyFont="1" applyFill="1" applyBorder="1" applyAlignment="1">
      <alignment horizontal="center"/>
    </xf>
    <xf numFmtId="2" fontId="18" fillId="0" borderId="40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/>
    </xf>
    <xf numFmtId="0" fontId="104" fillId="0" borderId="0" xfId="0" applyFont="1" applyFill="1" applyBorder="1"/>
    <xf numFmtId="0" fontId="0" fillId="0" borderId="0" xfId="0" applyFont="1" applyFill="1" applyBorder="1" applyAlignment="1"/>
    <xf numFmtId="0" fontId="91" fillId="0" borderId="0" xfId="0" applyFont="1" applyFill="1" applyBorder="1"/>
    <xf numFmtId="49" fontId="14" fillId="0" borderId="57" xfId="0" applyNumberFormat="1" applyFont="1" applyBorder="1" applyAlignment="1">
      <alignment horizontal="center"/>
    </xf>
    <xf numFmtId="0" fontId="55" fillId="0" borderId="78" xfId="0" applyFont="1" applyBorder="1" applyAlignment="1">
      <alignment horizontal="center"/>
    </xf>
    <xf numFmtId="0" fontId="22" fillId="0" borderId="56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66" fillId="0" borderId="39" xfId="0" applyFont="1" applyBorder="1" applyAlignment="1">
      <alignment horizontal="left"/>
    </xf>
    <xf numFmtId="2" fontId="177" fillId="0" borderId="71" xfId="0" applyNumberFormat="1" applyFont="1" applyBorder="1" applyAlignment="1">
      <alignment horizontal="center"/>
    </xf>
    <xf numFmtId="2" fontId="177" fillId="0" borderId="33" xfId="0" applyNumberFormat="1" applyFont="1" applyBorder="1" applyAlignment="1">
      <alignment horizontal="center"/>
    </xf>
    <xf numFmtId="0" fontId="155" fillId="0" borderId="48" xfId="0" applyFont="1" applyBorder="1"/>
    <xf numFmtId="2" fontId="17" fillId="0" borderId="32" xfId="0" applyNumberFormat="1" applyFont="1" applyBorder="1" applyAlignment="1">
      <alignment horizontal="left"/>
    </xf>
    <xf numFmtId="2" fontId="14" fillId="0" borderId="32" xfId="0" applyNumberFormat="1" applyFont="1" applyBorder="1" applyAlignment="1">
      <alignment horizontal="left"/>
    </xf>
    <xf numFmtId="2" fontId="17" fillId="0" borderId="31" xfId="0" applyNumberFormat="1" applyFont="1" applyBorder="1"/>
    <xf numFmtId="165" fontId="17" fillId="0" borderId="1" xfId="0" applyNumberFormat="1" applyFont="1" applyBorder="1" applyAlignment="1">
      <alignment horizontal="center"/>
    </xf>
    <xf numFmtId="2" fontId="17" fillId="0" borderId="3" xfId="0" applyNumberFormat="1" applyFont="1" applyBorder="1" applyAlignment="1">
      <alignment horizontal="left"/>
    </xf>
    <xf numFmtId="0" fontId="177" fillId="0" borderId="45" xfId="0" applyFont="1" applyBorder="1" applyAlignment="1">
      <alignment horizontal="center"/>
    </xf>
    <xf numFmtId="0" fontId="7" fillId="0" borderId="53" xfId="0" applyFont="1" applyBorder="1"/>
    <xf numFmtId="0" fontId="7" fillId="0" borderId="53" xfId="0" applyFont="1" applyFill="1" applyBorder="1"/>
    <xf numFmtId="0" fontId="17" fillId="0" borderId="23" xfId="0" applyFont="1" applyBorder="1" applyAlignment="1">
      <alignment horizontal="center"/>
    </xf>
    <xf numFmtId="164" fontId="177" fillId="0" borderId="49" xfId="0" applyNumberFormat="1" applyFont="1" applyBorder="1" applyAlignment="1">
      <alignment horizontal="right"/>
    </xf>
    <xf numFmtId="2" fontId="177" fillId="0" borderId="1" xfId="0" applyNumberFormat="1" applyFont="1" applyBorder="1" applyAlignment="1">
      <alignment horizontal="center"/>
    </xf>
    <xf numFmtId="2" fontId="177" fillId="0" borderId="48" xfId="0" applyNumberFormat="1" applyFont="1" applyBorder="1" applyAlignment="1">
      <alignment horizontal="center"/>
    </xf>
    <xf numFmtId="164" fontId="177" fillId="0" borderId="49" xfId="0" applyNumberFormat="1" applyFont="1" applyFill="1" applyBorder="1" applyAlignment="1">
      <alignment horizontal="left"/>
    </xf>
    <xf numFmtId="0" fontId="192" fillId="0" borderId="50" xfId="0" applyFont="1" applyFill="1" applyBorder="1" applyAlignment="1">
      <alignment horizontal="center"/>
    </xf>
    <xf numFmtId="0" fontId="46" fillId="0" borderId="62" xfId="0" applyFont="1" applyFill="1" applyBorder="1" applyAlignment="1">
      <alignment horizontal="left"/>
    </xf>
    <xf numFmtId="0" fontId="46" fillId="0" borderId="62" xfId="0" applyFont="1" applyBorder="1" applyAlignment="1">
      <alignment horizontal="left"/>
    </xf>
    <xf numFmtId="0" fontId="0" fillId="0" borderId="78" xfId="0" applyBorder="1"/>
    <xf numFmtId="0" fontId="67" fillId="0" borderId="0" xfId="0" applyFont="1" applyFill="1" applyAlignment="1">
      <alignment horizontal="left"/>
    </xf>
    <xf numFmtId="1" fontId="61" fillId="0" borderId="3" xfId="0" applyNumberFormat="1" applyFont="1" applyFill="1" applyBorder="1" applyAlignment="1">
      <alignment horizontal="left"/>
    </xf>
    <xf numFmtId="2" fontId="17" fillId="0" borderId="44" xfId="0" applyNumberFormat="1" applyFont="1" applyFill="1" applyBorder="1" applyAlignment="1">
      <alignment horizontal="center"/>
    </xf>
    <xf numFmtId="0" fontId="71" fillId="0" borderId="78" xfId="0" applyFont="1" applyBorder="1" applyAlignment="1">
      <alignment horizontal="center"/>
    </xf>
    <xf numFmtId="164" fontId="55" fillId="0" borderId="54" xfId="0" applyNumberFormat="1" applyFont="1" applyBorder="1" applyAlignment="1">
      <alignment horizontal="right"/>
    </xf>
    <xf numFmtId="0" fontId="14" fillId="0" borderId="44" xfId="0" applyFont="1" applyBorder="1" applyAlignment="1">
      <alignment horizontal="right"/>
    </xf>
    <xf numFmtId="166" fontId="193" fillId="0" borderId="0" xfId="0" applyNumberFormat="1" applyFont="1" applyFill="1" applyBorder="1"/>
    <xf numFmtId="165" fontId="17" fillId="0" borderId="33" xfId="0" applyNumberFormat="1" applyFont="1" applyBorder="1" applyAlignment="1">
      <alignment horizontal="center"/>
    </xf>
    <xf numFmtId="2" fontId="196" fillId="0" borderId="0" xfId="0" applyNumberFormat="1" applyFont="1" applyFill="1" applyBorder="1" applyAlignment="1">
      <alignment horizontal="center"/>
    </xf>
    <xf numFmtId="0" fontId="124" fillId="0" borderId="0" xfId="0" applyFont="1" applyFill="1" applyBorder="1" applyAlignment="1">
      <alignment horizontal="left"/>
    </xf>
    <xf numFmtId="2" fontId="17" fillId="0" borderId="40" xfId="0" applyNumberFormat="1" applyFont="1" applyBorder="1" applyAlignment="1">
      <alignment horizontal="left"/>
    </xf>
    <xf numFmtId="2" fontId="17" fillId="0" borderId="36" xfId="0" applyNumberFormat="1" applyFont="1" applyBorder="1" applyAlignment="1">
      <alignment horizontal="left"/>
    </xf>
    <xf numFmtId="2" fontId="14" fillId="0" borderId="51" xfId="0" applyNumberFormat="1" applyFont="1" applyBorder="1" applyAlignment="1">
      <alignment horizontal="center"/>
    </xf>
    <xf numFmtId="1" fontId="192" fillId="0" borderId="78" xfId="0" applyNumberFormat="1" applyFont="1" applyBorder="1" applyAlignment="1">
      <alignment horizontal="center"/>
    </xf>
    <xf numFmtId="168" fontId="0" fillId="0" borderId="0" xfId="0" applyNumberFormat="1"/>
    <xf numFmtId="2" fontId="17" fillId="0" borderId="68" xfId="0" applyNumberFormat="1" applyFont="1" applyFill="1" applyBorder="1" applyAlignment="1">
      <alignment horizontal="center"/>
    </xf>
    <xf numFmtId="0" fontId="192" fillId="0" borderId="45" xfId="0" applyFont="1" applyFill="1" applyBorder="1" applyAlignment="1">
      <alignment horizontal="center"/>
    </xf>
    <xf numFmtId="0" fontId="200" fillId="0" borderId="23" xfId="0" applyFont="1" applyBorder="1" applyAlignment="1">
      <alignment horizontal="center"/>
    </xf>
    <xf numFmtId="2" fontId="18" fillId="0" borderId="72" xfId="0" applyNumberFormat="1" applyFont="1" applyBorder="1" applyAlignment="1">
      <alignment horizontal="center"/>
    </xf>
    <xf numFmtId="0" fontId="47" fillId="0" borderId="5" xfId="0" applyFont="1" applyBorder="1" applyAlignment="1">
      <alignment horizontal="center"/>
    </xf>
    <xf numFmtId="167" fontId="178" fillId="0" borderId="0" xfId="0" applyNumberFormat="1" applyFont="1" applyFill="1" applyBorder="1" applyAlignment="1">
      <alignment horizontal="center"/>
    </xf>
    <xf numFmtId="168" fontId="193" fillId="0" borderId="0" xfId="0" applyNumberFormat="1" applyFont="1" applyFill="1" applyBorder="1"/>
    <xf numFmtId="0" fontId="192" fillId="0" borderId="47" xfId="0" applyFont="1" applyBorder="1" applyAlignment="1">
      <alignment horizontal="right"/>
    </xf>
    <xf numFmtId="2" fontId="14" fillId="0" borderId="73" xfId="0" applyNumberFormat="1" applyFont="1" applyFill="1" applyBorder="1" applyAlignment="1">
      <alignment horizontal="center"/>
    </xf>
    <xf numFmtId="2" fontId="175" fillId="0" borderId="44" xfId="0" applyNumberFormat="1" applyFont="1" applyFill="1" applyBorder="1" applyAlignment="1">
      <alignment horizontal="center"/>
    </xf>
    <xf numFmtId="2" fontId="92" fillId="0" borderId="71" xfId="0" applyNumberFormat="1" applyFont="1" applyFill="1" applyBorder="1" applyAlignment="1">
      <alignment horizontal="center"/>
    </xf>
    <xf numFmtId="166" fontId="180" fillId="0" borderId="0" xfId="0" applyNumberFormat="1" applyFont="1" applyFill="1" applyAlignment="1">
      <alignment horizontal="left"/>
    </xf>
    <xf numFmtId="166" fontId="76" fillId="0" borderId="0" xfId="0" applyNumberFormat="1" applyFont="1" applyAlignment="1">
      <alignment horizontal="left"/>
    </xf>
    <xf numFmtId="167" fontId="82" fillId="0" borderId="0" xfId="0" applyNumberFormat="1" applyFont="1" applyFill="1" applyBorder="1" applyAlignment="1">
      <alignment horizontal="center" vertical="center"/>
    </xf>
    <xf numFmtId="168" fontId="14" fillId="0" borderId="0" xfId="0" applyNumberFormat="1" applyFont="1" applyFill="1" applyBorder="1" applyAlignment="1">
      <alignment horizontal="center"/>
    </xf>
    <xf numFmtId="167" fontId="29" fillId="0" borderId="0" xfId="0" applyNumberFormat="1" applyFont="1" applyFill="1" applyAlignment="1">
      <alignment horizontal="left"/>
    </xf>
    <xf numFmtId="0" fontId="29" fillId="0" borderId="0" xfId="0" applyFont="1" applyAlignment="1">
      <alignment horizontal="left"/>
    </xf>
    <xf numFmtId="166" fontId="109" fillId="0" borderId="0" xfId="0" applyNumberFormat="1" applyFont="1" applyAlignment="1">
      <alignment horizontal="left"/>
    </xf>
    <xf numFmtId="166" fontId="24" fillId="0" borderId="0" xfId="0" applyNumberFormat="1" applyFont="1" applyAlignment="1">
      <alignment horizontal="left"/>
    </xf>
    <xf numFmtId="2" fontId="202" fillId="0" borderId="71" xfId="0" applyNumberFormat="1" applyFont="1" applyBorder="1" applyAlignment="1">
      <alignment horizontal="center"/>
    </xf>
    <xf numFmtId="2" fontId="202" fillId="0" borderId="71" xfId="0" applyNumberFormat="1" applyFont="1" applyFill="1" applyBorder="1" applyAlignment="1">
      <alignment horizontal="center"/>
    </xf>
    <xf numFmtId="2" fontId="202" fillId="0" borderId="65" xfId="0" applyNumberFormat="1" applyFont="1" applyFill="1" applyBorder="1" applyAlignment="1">
      <alignment horizontal="center"/>
    </xf>
    <xf numFmtId="2" fontId="200" fillId="0" borderId="67" xfId="0" applyNumberFormat="1" applyFont="1" applyFill="1" applyBorder="1" applyAlignment="1">
      <alignment horizontal="center"/>
    </xf>
    <xf numFmtId="2" fontId="200" fillId="0" borderId="67" xfId="0" applyNumberFormat="1" applyFont="1" applyBorder="1" applyAlignment="1">
      <alignment horizontal="center"/>
    </xf>
    <xf numFmtId="2" fontId="200" fillId="0" borderId="33" xfId="0" applyNumberFormat="1" applyFont="1" applyBorder="1" applyAlignment="1">
      <alignment horizontal="center"/>
    </xf>
    <xf numFmtId="2" fontId="200" fillId="0" borderId="65" xfId="0" applyNumberFormat="1" applyFont="1" applyBorder="1" applyAlignment="1">
      <alignment horizontal="center"/>
    </xf>
    <xf numFmtId="2" fontId="202" fillId="0" borderId="1" xfId="0" applyNumberFormat="1" applyFont="1" applyBorder="1" applyAlignment="1">
      <alignment horizontal="center"/>
    </xf>
    <xf numFmtId="2" fontId="202" fillId="0" borderId="48" xfId="0" applyNumberFormat="1" applyFont="1" applyFill="1" applyBorder="1" applyAlignment="1">
      <alignment horizontal="center"/>
    </xf>
    <xf numFmtId="2" fontId="202" fillId="0" borderId="43" xfId="0" applyNumberFormat="1" applyFont="1" applyFill="1" applyBorder="1" applyAlignment="1">
      <alignment horizontal="center"/>
    </xf>
    <xf numFmtId="2" fontId="202" fillId="0" borderId="48" xfId="0" applyNumberFormat="1" applyFont="1" applyBorder="1" applyAlignment="1">
      <alignment horizontal="center"/>
    </xf>
    <xf numFmtId="2" fontId="202" fillId="0" borderId="51" xfId="0" applyNumberFormat="1" applyFont="1" applyFill="1" applyBorder="1" applyAlignment="1">
      <alignment horizontal="center"/>
    </xf>
    <xf numFmtId="2" fontId="202" fillId="0" borderId="67" xfId="0" applyNumberFormat="1" applyFont="1" applyFill="1" applyBorder="1" applyAlignment="1">
      <alignment horizontal="center"/>
    </xf>
    <xf numFmtId="2" fontId="202" fillId="0" borderId="63" xfId="0" applyNumberFormat="1" applyFont="1" applyFill="1" applyBorder="1" applyAlignment="1">
      <alignment horizontal="center"/>
    </xf>
    <xf numFmtId="2" fontId="200" fillId="0" borderId="63" xfId="0" applyNumberFormat="1" applyFont="1" applyBorder="1" applyAlignment="1">
      <alignment horizontal="center"/>
    </xf>
    <xf numFmtId="2" fontId="202" fillId="0" borderId="67" xfId="0" applyNumberFormat="1" applyFont="1" applyBorder="1" applyAlignment="1">
      <alignment horizontal="center"/>
    </xf>
    <xf numFmtId="2" fontId="202" fillId="0" borderId="63" xfId="0" applyNumberFormat="1" applyFont="1" applyBorder="1" applyAlignment="1">
      <alignment horizontal="center"/>
    </xf>
    <xf numFmtId="2" fontId="200" fillId="0" borderId="60" xfId="0" applyNumberFormat="1" applyFont="1" applyFill="1" applyBorder="1" applyAlignment="1">
      <alignment horizontal="center"/>
    </xf>
    <xf numFmtId="2" fontId="202" fillId="0" borderId="53" xfId="0" applyNumberFormat="1" applyFont="1" applyBorder="1" applyAlignment="1">
      <alignment horizontal="center"/>
    </xf>
    <xf numFmtId="0" fontId="200" fillId="0" borderId="67" xfId="0" applyFont="1" applyBorder="1" applyAlignment="1">
      <alignment horizontal="center"/>
    </xf>
    <xf numFmtId="2" fontId="200" fillId="0" borderId="71" xfId="0" applyNumberFormat="1" applyFont="1" applyBorder="1" applyAlignment="1">
      <alignment horizontal="center"/>
    </xf>
    <xf numFmtId="2" fontId="174" fillId="0" borderId="33" xfId="0" applyNumberFormat="1" applyFont="1" applyBorder="1" applyAlignment="1">
      <alignment horizontal="center"/>
    </xf>
    <xf numFmtId="2" fontId="174" fillId="0" borderId="71" xfId="0" applyNumberFormat="1" applyFont="1" applyBorder="1" applyAlignment="1">
      <alignment horizontal="center"/>
    </xf>
    <xf numFmtId="2" fontId="203" fillId="0" borderId="43" xfId="0" applyNumberFormat="1" applyFont="1" applyBorder="1" applyAlignment="1">
      <alignment horizontal="center"/>
    </xf>
    <xf numFmtId="2" fontId="203" fillId="0" borderId="1" xfId="0" applyNumberFormat="1" applyFont="1" applyBorder="1" applyAlignment="1">
      <alignment horizontal="center"/>
    </xf>
    <xf numFmtId="2" fontId="203" fillId="0" borderId="48" xfId="0" applyNumberFormat="1" applyFont="1" applyBorder="1" applyAlignment="1">
      <alignment horizontal="center"/>
    </xf>
    <xf numFmtId="2" fontId="203" fillId="0" borderId="43" xfId="0" applyNumberFormat="1" applyFont="1" applyFill="1" applyBorder="1" applyAlignment="1">
      <alignment horizontal="center"/>
    </xf>
    <xf numFmtId="2" fontId="203" fillId="0" borderId="65" xfId="0" applyNumberFormat="1" applyFont="1" applyFill="1" applyBorder="1" applyAlignment="1">
      <alignment horizontal="center"/>
    </xf>
    <xf numFmtId="2" fontId="72" fillId="0" borderId="67" xfId="0" applyNumberFormat="1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0" fontId="7" fillId="0" borderId="61" xfId="0" applyFont="1" applyFill="1" applyBorder="1" applyAlignment="1">
      <alignment horizontal="center"/>
    </xf>
    <xf numFmtId="0" fontId="7" fillId="0" borderId="48" xfId="0" applyFont="1" applyFill="1" applyBorder="1"/>
    <xf numFmtId="0" fontId="7" fillId="0" borderId="71" xfId="0" applyFont="1" applyFill="1" applyBorder="1"/>
    <xf numFmtId="0" fontId="7" fillId="0" borderId="45" xfId="0" applyFont="1" applyFill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3" fillId="0" borderId="67" xfId="0" applyFont="1" applyFill="1" applyBorder="1"/>
    <xf numFmtId="0" fontId="7" fillId="0" borderId="27" xfId="0" applyFont="1" applyBorder="1"/>
    <xf numFmtId="0" fontId="7" fillId="0" borderId="69" xfId="0" applyFont="1" applyBorder="1" applyAlignment="1">
      <alignment horizontal="center"/>
    </xf>
    <xf numFmtId="0" fontId="73" fillId="0" borderId="60" xfId="0" applyFont="1" applyFill="1" applyBorder="1"/>
    <xf numFmtId="0" fontId="7" fillId="0" borderId="60" xfId="0" applyFont="1" applyBorder="1"/>
    <xf numFmtId="0" fontId="7" fillId="0" borderId="27" xfId="0" applyFont="1" applyFill="1" applyBorder="1"/>
    <xf numFmtId="0" fontId="50" fillId="0" borderId="18" xfId="0" applyFont="1" applyFill="1" applyBorder="1"/>
    <xf numFmtId="0" fontId="33" fillId="0" borderId="68" xfId="0" applyFont="1" applyBorder="1" applyAlignment="1">
      <alignment horizontal="center"/>
    </xf>
    <xf numFmtId="0" fontId="7" fillId="0" borderId="68" xfId="0" applyFont="1" applyBorder="1" applyAlignment="1">
      <alignment horizontal="center"/>
    </xf>
    <xf numFmtId="0" fontId="7" fillId="0" borderId="70" xfId="0" applyFont="1" applyFill="1" applyBorder="1"/>
    <xf numFmtId="0" fontId="22" fillId="0" borderId="70" xfId="0" applyFont="1" applyFill="1" applyBorder="1"/>
    <xf numFmtId="0" fontId="76" fillId="0" borderId="65" xfId="0" applyFont="1" applyFill="1" applyBorder="1" applyAlignment="1">
      <alignment horizontal="left"/>
    </xf>
    <xf numFmtId="0" fontId="204" fillId="0" borderId="71" xfId="0" applyFont="1" applyBorder="1" applyAlignment="1">
      <alignment horizontal="left"/>
    </xf>
    <xf numFmtId="0" fontId="0" fillId="0" borderId="71" xfId="0" applyFill="1" applyBorder="1" applyAlignment="1">
      <alignment horizontal="right"/>
    </xf>
    <xf numFmtId="0" fontId="65" fillId="0" borderId="71" xfId="0" applyFont="1" applyFill="1" applyBorder="1" applyAlignment="1">
      <alignment horizontal="left"/>
    </xf>
    <xf numFmtId="2" fontId="0" fillId="0" borderId="40" xfId="0" applyNumberFormat="1" applyFill="1" applyBorder="1" applyAlignment="1">
      <alignment horizontal="right"/>
    </xf>
    <xf numFmtId="0" fontId="73" fillId="0" borderId="71" xfId="0" applyFont="1" applyFill="1" applyBorder="1"/>
    <xf numFmtId="167" fontId="0" fillId="0" borderId="40" xfId="0" applyNumberFormat="1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166" fontId="0" fillId="0" borderId="40" xfId="0" applyNumberFormat="1" applyFill="1" applyBorder="1" applyAlignment="1">
      <alignment horizontal="right"/>
    </xf>
    <xf numFmtId="0" fontId="0" fillId="0" borderId="40" xfId="0" applyFill="1" applyBorder="1"/>
    <xf numFmtId="0" fontId="54" fillId="0" borderId="0" xfId="0" applyFont="1" applyAlignment="1">
      <alignment horizontal="left" vertical="center"/>
    </xf>
    <xf numFmtId="0" fontId="74" fillId="0" borderId="70" xfId="0" applyFont="1" applyFill="1" applyBorder="1"/>
    <xf numFmtId="0" fontId="14" fillId="0" borderId="71" xfId="0" applyFont="1" applyFill="1" applyBorder="1" applyAlignment="1">
      <alignment horizontal="left"/>
    </xf>
    <xf numFmtId="0" fontId="76" fillId="0" borderId="72" xfId="0" applyFont="1" applyFill="1" applyBorder="1" applyAlignment="1">
      <alignment horizontal="left"/>
    </xf>
    <xf numFmtId="0" fontId="74" fillId="0" borderId="53" xfId="0" applyFont="1" applyFill="1" applyBorder="1"/>
    <xf numFmtId="166" fontId="159" fillId="28" borderId="65" xfId="0" applyNumberFormat="1" applyFont="1" applyFill="1" applyBorder="1" applyAlignment="1">
      <alignment horizontal="center"/>
    </xf>
    <xf numFmtId="168" fontId="76" fillId="7" borderId="63" xfId="0" applyNumberFormat="1" applyFont="1" applyFill="1" applyBorder="1" applyAlignment="1">
      <alignment horizontal="center"/>
    </xf>
    <xf numFmtId="168" fontId="76" fillId="7" borderId="61" xfId="0" applyNumberFormat="1" applyFont="1" applyFill="1" applyBorder="1" applyAlignment="1">
      <alignment horizontal="center"/>
    </xf>
    <xf numFmtId="0" fontId="78" fillId="6" borderId="68" xfId="0" applyFont="1" applyFill="1" applyBorder="1" applyAlignment="1">
      <alignment horizontal="center"/>
    </xf>
    <xf numFmtId="2" fontId="46" fillId="7" borderId="53" xfId="0" applyNumberFormat="1" applyFont="1" applyFill="1" applyBorder="1" applyAlignment="1">
      <alignment horizontal="center"/>
    </xf>
    <xf numFmtId="2" fontId="54" fillId="0" borderId="54" xfId="0" applyNumberFormat="1" applyFont="1" applyBorder="1" applyAlignment="1">
      <alignment horizontal="center"/>
    </xf>
    <xf numFmtId="165" fontId="0" fillId="0" borderId="40" xfId="0" applyNumberForma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7" fillId="0" borderId="52" xfId="0" applyFont="1" applyFill="1" applyBorder="1" applyAlignment="1">
      <alignment horizontal="left"/>
    </xf>
    <xf numFmtId="0" fontId="22" fillId="0" borderId="65" xfId="0" applyFont="1" applyFill="1" applyBorder="1" applyAlignment="1">
      <alignment horizontal="center"/>
    </xf>
    <xf numFmtId="0" fontId="5" fillId="0" borderId="17" xfId="0" applyFont="1" applyFill="1" applyBorder="1"/>
    <xf numFmtId="0" fontId="0" fillId="0" borderId="71" xfId="0" applyFill="1" applyBorder="1"/>
    <xf numFmtId="0" fontId="75" fillId="0" borderId="71" xfId="0" applyFont="1" applyFill="1" applyBorder="1" applyAlignment="1">
      <alignment horizontal="left"/>
    </xf>
    <xf numFmtId="0" fontId="2" fillId="0" borderId="34" xfId="0" applyFont="1" applyFill="1" applyBorder="1"/>
    <xf numFmtId="0" fontId="2" fillId="0" borderId="32" xfId="0" applyFont="1" applyFill="1" applyBorder="1" applyAlignment="1">
      <alignment horizontal="left"/>
    </xf>
    <xf numFmtId="0" fontId="33" fillId="0" borderId="1" xfId="0" applyFont="1" applyBorder="1" applyAlignment="1">
      <alignment horizontal="center"/>
    </xf>
    <xf numFmtId="167" fontId="0" fillId="0" borderId="0" xfId="0" applyNumberFormat="1"/>
    <xf numFmtId="0" fontId="204" fillId="0" borderId="71" xfId="0" applyFont="1" applyFill="1" applyBorder="1" applyAlignment="1">
      <alignment horizontal="left"/>
    </xf>
    <xf numFmtId="0" fontId="2" fillId="0" borderId="63" xfId="0" applyFont="1" applyBorder="1" applyAlignment="1">
      <alignment horizontal="center"/>
    </xf>
    <xf numFmtId="0" fontId="66" fillId="0" borderId="34" xfId="0" applyFont="1" applyFill="1" applyBorder="1"/>
    <xf numFmtId="0" fontId="80" fillId="0" borderId="18" xfId="0" applyFont="1" applyFill="1" applyBorder="1" applyAlignment="1">
      <alignment horizontal="left"/>
    </xf>
    <xf numFmtId="0" fontId="46" fillId="0" borderId="29" xfId="0" applyFont="1" applyFill="1" applyBorder="1" applyAlignment="1">
      <alignment horizontal="left"/>
    </xf>
    <xf numFmtId="2" fontId="76" fillId="6" borderId="69" xfId="0" applyNumberFormat="1" applyFont="1" applyFill="1" applyBorder="1" applyAlignment="1">
      <alignment horizontal="center"/>
    </xf>
    <xf numFmtId="165" fontId="2" fillId="0" borderId="67" xfId="0" applyNumberFormat="1" applyFont="1" applyFill="1" applyBorder="1" applyAlignment="1">
      <alignment horizontal="left"/>
    </xf>
    <xf numFmtId="0" fontId="165" fillId="0" borderId="0" xfId="0" applyFont="1" applyFill="1" applyBorder="1"/>
    <xf numFmtId="167" fontId="47" fillId="0" borderId="0" xfId="0" applyNumberFormat="1" applyFont="1" applyFill="1" applyBorder="1" applyAlignment="1">
      <alignment horizontal="center"/>
    </xf>
    <xf numFmtId="0" fontId="183" fillId="0" borderId="0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right"/>
    </xf>
    <xf numFmtId="2" fontId="174" fillId="0" borderId="43" xfId="0" applyNumberFormat="1" applyFont="1" applyBorder="1" applyAlignment="1">
      <alignment horizontal="center"/>
    </xf>
    <xf numFmtId="2" fontId="174" fillId="0" borderId="48" xfId="0" applyNumberFormat="1" applyFont="1" applyBorder="1" applyAlignment="1">
      <alignment horizontal="center"/>
    </xf>
    <xf numFmtId="2" fontId="174" fillId="0" borderId="51" xfId="0" applyNumberFormat="1" applyFont="1" applyBorder="1" applyAlignment="1">
      <alignment horizontal="center"/>
    </xf>
    <xf numFmtId="2" fontId="35" fillId="0" borderId="7" xfId="0" applyNumberFormat="1" applyFont="1" applyFill="1" applyBorder="1" applyAlignment="1">
      <alignment horizontal="center" vertical="center"/>
    </xf>
    <xf numFmtId="2" fontId="18" fillId="0" borderId="6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right"/>
    </xf>
    <xf numFmtId="2" fontId="17" fillId="0" borderId="47" xfId="0" applyNumberFormat="1" applyFont="1" applyBorder="1" applyAlignment="1">
      <alignment horizontal="center"/>
    </xf>
    <xf numFmtId="0" fontId="73" fillId="0" borderId="0" xfId="0" applyFont="1" applyFill="1" applyBorder="1"/>
    <xf numFmtId="0" fontId="33" fillId="0" borderId="0" xfId="0" applyFont="1" applyFill="1" applyBorder="1" applyAlignment="1">
      <alignment horizontal="right"/>
    </xf>
    <xf numFmtId="169" fontId="0" fillId="0" borderId="0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4" fontId="55" fillId="0" borderId="35" xfId="0" applyNumberFormat="1" applyFont="1" applyBorder="1" applyAlignment="1">
      <alignment horizontal="right"/>
    </xf>
    <xf numFmtId="1" fontId="54" fillId="0" borderId="23" xfId="0" applyNumberFormat="1" applyFont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204" fillId="0" borderId="0" xfId="0" applyFont="1" applyFill="1" applyBorder="1" applyAlignment="1">
      <alignment horizontal="left"/>
    </xf>
    <xf numFmtId="170" fontId="0" fillId="0" borderId="0" xfId="0" applyNumberFormat="1" applyFill="1" applyBorder="1" applyAlignment="1">
      <alignment horizontal="right"/>
    </xf>
    <xf numFmtId="169" fontId="0" fillId="0" borderId="40" xfId="0" applyNumberFormat="1" applyFill="1" applyBorder="1" applyAlignment="1">
      <alignment horizontal="right"/>
    </xf>
    <xf numFmtId="168" fontId="0" fillId="0" borderId="40" xfId="0" applyNumberFormat="1" applyFill="1" applyBorder="1" applyAlignment="1">
      <alignment horizontal="right"/>
    </xf>
    <xf numFmtId="166" fontId="2" fillId="0" borderId="40" xfId="0" applyNumberFormat="1" applyFont="1" applyFill="1" applyBorder="1"/>
    <xf numFmtId="167" fontId="47" fillId="0" borderId="40" xfId="0" applyNumberFormat="1" applyFont="1" applyFill="1" applyBorder="1" applyAlignment="1">
      <alignment horizontal="center"/>
    </xf>
    <xf numFmtId="167" fontId="7" fillId="0" borderId="40" xfId="0" applyNumberFormat="1" applyFont="1" applyFill="1" applyBorder="1"/>
    <xf numFmtId="169" fontId="7" fillId="0" borderId="40" xfId="0" applyNumberFormat="1" applyFont="1" applyFill="1" applyBorder="1"/>
    <xf numFmtId="168" fontId="7" fillId="0" borderId="40" xfId="0" applyNumberFormat="1" applyFont="1" applyFill="1" applyBorder="1"/>
    <xf numFmtId="0" fontId="7" fillId="0" borderId="40" xfId="0" applyFont="1" applyFill="1" applyBorder="1"/>
    <xf numFmtId="1" fontId="36" fillId="0" borderId="68" xfId="0" applyNumberFormat="1" applyFont="1" applyFill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2" fontId="18" fillId="0" borderId="69" xfId="0" applyNumberFormat="1" applyFont="1" applyFill="1" applyBorder="1" applyAlignment="1">
      <alignment horizontal="center"/>
    </xf>
    <xf numFmtId="0" fontId="45" fillId="0" borderId="70" xfId="0" applyFont="1" applyFill="1" applyBorder="1"/>
    <xf numFmtId="0" fontId="14" fillId="0" borderId="53" xfId="0" applyFont="1" applyFill="1" applyBorder="1"/>
    <xf numFmtId="0" fontId="45" fillId="0" borderId="53" xfId="0" applyFont="1" applyFill="1" applyBorder="1"/>
    <xf numFmtId="0" fontId="22" fillId="0" borderId="51" xfId="0" applyFont="1" applyBorder="1" applyAlignment="1">
      <alignment horizontal="left"/>
    </xf>
    <xf numFmtId="0" fontId="108" fillId="0" borderId="22" xfId="0" applyFont="1" applyFill="1" applyBorder="1"/>
    <xf numFmtId="0" fontId="78" fillId="0" borderId="28" xfId="0" applyFont="1" applyFill="1" applyBorder="1"/>
    <xf numFmtId="0" fontId="50" fillId="0" borderId="22" xfId="0" applyFont="1" applyFill="1" applyBorder="1"/>
    <xf numFmtId="0" fontId="48" fillId="0" borderId="23" xfId="0" applyFont="1" applyFill="1" applyBorder="1"/>
    <xf numFmtId="0" fontId="0" fillId="0" borderId="44" xfId="0" applyFill="1" applyBorder="1"/>
    <xf numFmtId="0" fontId="0" fillId="0" borderId="33" xfId="0" applyFill="1" applyBorder="1"/>
    <xf numFmtId="0" fontId="0" fillId="0" borderId="45" xfId="0" applyFill="1" applyBorder="1"/>
    <xf numFmtId="0" fontId="69" fillId="0" borderId="20" xfId="0" applyFont="1" applyFill="1" applyBorder="1"/>
    <xf numFmtId="0" fontId="67" fillId="0" borderId="6" xfId="0" applyFont="1" applyFill="1" applyBorder="1"/>
    <xf numFmtId="0" fontId="67" fillId="0" borderId="14" xfId="0" applyFont="1" applyFill="1" applyBorder="1"/>
    <xf numFmtId="0" fontId="22" fillId="0" borderId="29" xfId="0" applyFont="1" applyFill="1" applyBorder="1"/>
    <xf numFmtId="0" fontId="2" fillId="0" borderId="35" xfId="0" applyFont="1" applyFill="1" applyBorder="1"/>
    <xf numFmtId="0" fontId="33" fillId="0" borderId="48" xfId="0" applyFont="1" applyFill="1" applyBorder="1" applyAlignment="1">
      <alignment horizontal="right"/>
    </xf>
    <xf numFmtId="0" fontId="33" fillId="0" borderId="43" xfId="0" applyFont="1" applyFill="1" applyBorder="1" applyAlignment="1">
      <alignment horizontal="left"/>
    </xf>
    <xf numFmtId="0" fontId="2" fillId="0" borderId="60" xfId="0" applyFont="1" applyFill="1" applyBorder="1"/>
    <xf numFmtId="0" fontId="69" fillId="0" borderId="15" xfId="0" applyFont="1" applyFill="1" applyBorder="1"/>
    <xf numFmtId="0" fontId="54" fillId="0" borderId="57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left"/>
    </xf>
    <xf numFmtId="166" fontId="2" fillId="0" borderId="20" xfId="0" applyNumberFormat="1" applyFont="1" applyFill="1" applyBorder="1" applyAlignment="1">
      <alignment horizontal="left"/>
    </xf>
    <xf numFmtId="0" fontId="24" fillId="0" borderId="0" xfId="0" applyFont="1" applyAlignment="1">
      <alignment horizontal="left"/>
    </xf>
    <xf numFmtId="0" fontId="46" fillId="0" borderId="0" xfId="0" applyFont="1"/>
    <xf numFmtId="0" fontId="47" fillId="0" borderId="0" xfId="0" applyFont="1" applyAlignment="1">
      <alignment horizontal="left"/>
    </xf>
    <xf numFmtId="0" fontId="210" fillId="0" borderId="0" xfId="0" applyFont="1" applyAlignment="1">
      <alignment horizontal="left"/>
    </xf>
    <xf numFmtId="0" fontId="84" fillId="0" borderId="0" xfId="0" applyFont="1"/>
    <xf numFmtId="0" fontId="84" fillId="0" borderId="0" xfId="0" applyFont="1" applyAlignment="1">
      <alignment horizontal="left"/>
    </xf>
    <xf numFmtId="0" fontId="10" fillId="0" borderId="2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2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39" fillId="0" borderId="30" xfId="0" applyFont="1" applyBorder="1" applyAlignment="1">
      <alignment horizontal="right"/>
    </xf>
    <xf numFmtId="0" fontId="39" fillId="0" borderId="11" xfId="0" applyFont="1" applyBorder="1" applyAlignment="1">
      <alignment horizontal="right"/>
    </xf>
    <xf numFmtId="165" fontId="38" fillId="0" borderId="32" xfId="0" applyNumberFormat="1" applyFont="1" applyBorder="1" applyAlignment="1">
      <alignment horizontal="center"/>
    </xf>
    <xf numFmtId="1" fontId="38" fillId="0" borderId="32" xfId="0" applyNumberFormat="1" applyFont="1" applyBorder="1" applyAlignment="1">
      <alignment horizontal="center"/>
    </xf>
    <xf numFmtId="0" fontId="39" fillId="0" borderId="13" xfId="0" applyFont="1" applyBorder="1" applyAlignment="1">
      <alignment horizontal="right"/>
    </xf>
    <xf numFmtId="0" fontId="39" fillId="0" borderId="22" xfId="0" applyFont="1" applyBorder="1" applyAlignment="1">
      <alignment horizontal="right"/>
    </xf>
    <xf numFmtId="0" fontId="39" fillId="0" borderId="40" xfId="0" applyFont="1" applyBorder="1" applyAlignment="1">
      <alignment horizontal="right"/>
    </xf>
    <xf numFmtId="0" fontId="39" fillId="0" borderId="74" xfId="0" applyFont="1" applyBorder="1" applyAlignment="1">
      <alignment horizontal="right"/>
    </xf>
    <xf numFmtId="2" fontId="40" fillId="0" borderId="48" xfId="0" applyNumberFormat="1" applyFont="1" applyFill="1" applyBorder="1" applyAlignment="1">
      <alignment horizontal="center"/>
    </xf>
    <xf numFmtId="2" fontId="36" fillId="0" borderId="18" xfId="0" applyNumberFormat="1" applyFont="1" applyBorder="1"/>
    <xf numFmtId="0" fontId="33" fillId="0" borderId="13" xfId="0" applyFont="1" applyBorder="1" applyAlignment="1">
      <alignment horizontal="center"/>
    </xf>
    <xf numFmtId="9" fontId="36" fillId="0" borderId="18" xfId="0" applyNumberFormat="1" applyFont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22" xfId="0" applyFill="1" applyBorder="1" applyAlignment="1">
      <alignment horizontal="left"/>
    </xf>
    <xf numFmtId="0" fontId="0" fillId="0" borderId="74" xfId="0" applyFill="1" applyBorder="1" applyAlignment="1">
      <alignment horizontal="left"/>
    </xf>
    <xf numFmtId="0" fontId="2" fillId="0" borderId="68" xfId="0" applyFont="1" applyFill="1" applyBorder="1" applyAlignment="1">
      <alignment horizontal="center"/>
    </xf>
    <xf numFmtId="0" fontId="0" fillId="0" borderId="17" xfId="0" applyFill="1" applyBorder="1" applyAlignment="1">
      <alignment horizontal="left"/>
    </xf>
    <xf numFmtId="2" fontId="168" fillId="0" borderId="69" xfId="0" applyNumberFormat="1" applyFont="1" applyFill="1" applyBorder="1" applyAlignment="1">
      <alignment horizontal="center"/>
    </xf>
    <xf numFmtId="2" fontId="17" fillId="0" borderId="49" xfId="0" applyNumberFormat="1" applyFont="1" applyBorder="1" applyAlignment="1">
      <alignment horizontal="center"/>
    </xf>
    <xf numFmtId="2" fontId="18" fillId="0" borderId="46" xfId="0" applyNumberFormat="1" applyFont="1" applyBorder="1" applyAlignment="1">
      <alignment horizontal="center"/>
    </xf>
    <xf numFmtId="2" fontId="17" fillId="0" borderId="0" xfId="0" applyNumberFormat="1" applyFont="1" applyFill="1" applyBorder="1"/>
    <xf numFmtId="2" fontId="192" fillId="0" borderId="0" xfId="0" applyNumberFormat="1" applyFont="1" applyFill="1" applyBorder="1" applyAlignment="1">
      <alignment horizontal="center"/>
    </xf>
    <xf numFmtId="2" fontId="174" fillId="0" borderId="0" xfId="0" applyNumberFormat="1" applyFont="1" applyFill="1" applyBorder="1" applyAlignment="1">
      <alignment horizontal="center"/>
    </xf>
    <xf numFmtId="2" fontId="179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2" fontId="35" fillId="0" borderId="0" xfId="0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center"/>
    </xf>
    <xf numFmtId="1" fontId="35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65" fontId="72" fillId="0" borderId="0" xfId="0" applyNumberFormat="1" applyFont="1" applyFill="1" applyBorder="1" applyAlignment="1">
      <alignment horizontal="center"/>
    </xf>
    <xf numFmtId="1" fontId="92" fillId="0" borderId="0" xfId="0" applyNumberFormat="1" applyFont="1" applyFill="1" applyBorder="1" applyAlignment="1">
      <alignment horizontal="center"/>
    </xf>
    <xf numFmtId="1" fontId="192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165" fontId="97" fillId="0" borderId="0" xfId="0" applyNumberFormat="1" applyFont="1" applyFill="1" applyBorder="1" applyAlignment="1">
      <alignment horizontal="center"/>
    </xf>
    <xf numFmtId="2" fontId="97" fillId="0" borderId="0" xfId="0" applyNumberFormat="1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/>
    </xf>
    <xf numFmtId="2" fontId="113" fillId="0" borderId="0" xfId="0" applyNumberFormat="1" applyFont="1" applyFill="1" applyBorder="1" applyAlignment="1">
      <alignment horizontal="center"/>
    </xf>
    <xf numFmtId="1" fontId="113" fillId="0" borderId="0" xfId="0" applyNumberFormat="1" applyFont="1" applyFill="1" applyBorder="1" applyAlignment="1">
      <alignment horizontal="center"/>
    </xf>
    <xf numFmtId="165" fontId="113" fillId="0" borderId="0" xfId="0" applyNumberFormat="1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left"/>
    </xf>
    <xf numFmtId="1" fontId="35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/>
    </xf>
    <xf numFmtId="166" fontId="17" fillId="0" borderId="0" xfId="0" applyNumberFormat="1" applyFont="1" applyFill="1" applyBorder="1" applyAlignment="1">
      <alignment horizontal="left"/>
    </xf>
    <xf numFmtId="2" fontId="33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left"/>
    </xf>
    <xf numFmtId="166" fontId="102" fillId="0" borderId="0" xfId="0" applyNumberFormat="1" applyFont="1" applyFill="1" applyBorder="1" applyAlignment="1">
      <alignment horizontal="left"/>
    </xf>
    <xf numFmtId="2" fontId="102" fillId="0" borderId="0" xfId="0" applyNumberFormat="1" applyFont="1" applyFill="1" applyBorder="1" applyAlignment="1">
      <alignment horizontal="left"/>
    </xf>
    <xf numFmtId="0" fontId="113" fillId="0" borderId="0" xfId="0" applyFont="1" applyFill="1" applyBorder="1" applyAlignment="1">
      <alignment horizontal="center"/>
    </xf>
    <xf numFmtId="0" fontId="80" fillId="0" borderId="0" xfId="0" applyFont="1" applyAlignment="1">
      <alignment horizontal="left"/>
    </xf>
    <xf numFmtId="0" fontId="109" fillId="0" borderId="0" xfId="0" applyFont="1" applyAlignment="1">
      <alignment horizontal="left"/>
    </xf>
    <xf numFmtId="0" fontId="109" fillId="0" borderId="0" xfId="0" applyFont="1" applyFill="1" applyBorder="1"/>
    <xf numFmtId="2" fontId="14" fillId="0" borderId="35" xfId="0" applyNumberFormat="1" applyFont="1" applyBorder="1" applyAlignment="1">
      <alignment horizontal="center"/>
    </xf>
    <xf numFmtId="2" fontId="200" fillId="0" borderId="69" xfId="0" applyNumberFormat="1" applyFont="1" applyBorder="1" applyAlignment="1">
      <alignment horizontal="center"/>
    </xf>
    <xf numFmtId="0" fontId="54" fillId="0" borderId="78" xfId="0" applyFont="1" applyBorder="1"/>
    <xf numFmtId="2" fontId="17" fillId="0" borderId="7" xfId="0" applyNumberFormat="1" applyFont="1" applyBorder="1" applyAlignment="1">
      <alignment horizontal="center"/>
    </xf>
    <xf numFmtId="1" fontId="1" fillId="0" borderId="78" xfId="0" applyNumberFormat="1" applyFont="1" applyBorder="1" applyAlignment="1">
      <alignment horizontal="center"/>
    </xf>
    <xf numFmtId="1" fontId="38" fillId="0" borderId="3" xfId="0" applyNumberFormat="1" applyFont="1" applyBorder="1" applyAlignment="1">
      <alignment horizontal="center"/>
    </xf>
    <xf numFmtId="165" fontId="38" fillId="0" borderId="3" xfId="0" applyNumberFormat="1" applyFont="1" applyBorder="1" applyAlignment="1">
      <alignment horizontal="center"/>
    </xf>
    <xf numFmtId="167" fontId="7" fillId="0" borderId="0" xfId="0" applyNumberFormat="1" applyFont="1" applyFill="1" applyBorder="1"/>
    <xf numFmtId="169" fontId="7" fillId="0" borderId="0" xfId="0" applyNumberFormat="1" applyFont="1" applyFill="1" applyBorder="1"/>
    <xf numFmtId="168" fontId="7" fillId="0" borderId="0" xfId="0" applyNumberFormat="1" applyFont="1" applyFill="1" applyBorder="1"/>
    <xf numFmtId="0" fontId="67" fillId="0" borderId="0" xfId="0" applyFont="1" applyFill="1" applyBorder="1" applyAlignment="1">
      <alignment horizontal="left"/>
    </xf>
    <xf numFmtId="165" fontId="0" fillId="0" borderId="0" xfId="0" applyNumberFormat="1" applyFill="1" applyBorder="1" applyAlignment="1">
      <alignment horizontal="right"/>
    </xf>
    <xf numFmtId="9" fontId="33" fillId="0" borderId="0" xfId="0" applyNumberFormat="1" applyFont="1" applyFill="1"/>
    <xf numFmtId="9" fontId="0" fillId="0" borderId="0" xfId="0" applyNumberFormat="1"/>
    <xf numFmtId="0" fontId="22" fillId="0" borderId="19" xfId="0" applyFont="1" applyFill="1" applyBorder="1"/>
    <xf numFmtId="0" fontId="76" fillId="0" borderId="21" xfId="0" applyFont="1" applyFill="1" applyBorder="1" applyAlignment="1">
      <alignment horizontal="left"/>
    </xf>
    <xf numFmtId="0" fontId="0" fillId="0" borderId="69" xfId="0" applyFill="1" applyBorder="1"/>
    <xf numFmtId="0" fontId="4" fillId="0" borderId="14" xfId="0" applyFont="1" applyFill="1" applyBorder="1"/>
    <xf numFmtId="0" fontId="33" fillId="0" borderId="15" xfId="0" applyFont="1" applyFill="1" applyBorder="1"/>
    <xf numFmtId="0" fontId="33" fillId="0" borderId="28" xfId="0" applyFont="1" applyFill="1" applyBorder="1"/>
    <xf numFmtId="0" fontId="50" fillId="0" borderId="34" xfId="0" applyFont="1" applyFill="1" applyBorder="1"/>
    <xf numFmtId="0" fontId="48" fillId="0" borderId="32" xfId="0" applyFont="1" applyFill="1" applyBorder="1"/>
    <xf numFmtId="0" fontId="78" fillId="0" borderId="25" xfId="0" applyFont="1" applyFill="1" applyBorder="1"/>
    <xf numFmtId="0" fontId="50" fillId="0" borderId="37" xfId="0" applyFont="1" applyFill="1" applyBorder="1"/>
    <xf numFmtId="0" fontId="80" fillId="0" borderId="7" xfId="0" applyFont="1" applyFill="1" applyBorder="1" applyAlignment="1">
      <alignment horizontal="left"/>
    </xf>
    <xf numFmtId="0" fontId="45" fillId="0" borderId="67" xfId="0" applyFont="1" applyFill="1" applyBorder="1" applyAlignment="1">
      <alignment horizontal="left"/>
    </xf>
    <xf numFmtId="0" fontId="75" fillId="0" borderId="69" xfId="0" applyFont="1" applyFill="1" applyBorder="1" applyAlignment="1">
      <alignment horizontal="left"/>
    </xf>
    <xf numFmtId="0" fontId="108" fillId="0" borderId="53" xfId="0" applyFont="1" applyFill="1" applyBorder="1"/>
    <xf numFmtId="0" fontId="75" fillId="0" borderId="63" xfId="0" applyFont="1" applyFill="1" applyBorder="1" applyAlignment="1">
      <alignment horizontal="left"/>
    </xf>
    <xf numFmtId="0" fontId="0" fillId="0" borderId="55" xfId="0" applyFill="1" applyBorder="1"/>
    <xf numFmtId="0" fontId="0" fillId="0" borderId="13" xfId="0" applyFill="1" applyBorder="1"/>
    <xf numFmtId="0" fontId="67" fillId="0" borderId="52" xfId="0" applyFont="1" applyFill="1" applyBorder="1"/>
    <xf numFmtId="0" fontId="46" fillId="0" borderId="15" xfId="0" applyFont="1" applyFill="1" applyBorder="1"/>
    <xf numFmtId="0" fontId="46" fillId="0" borderId="28" xfId="0" applyFont="1" applyFill="1" applyBorder="1"/>
    <xf numFmtId="0" fontId="22" fillId="0" borderId="54" xfId="0" applyFont="1" applyFill="1" applyBorder="1"/>
    <xf numFmtId="0" fontId="46" fillId="0" borderId="18" xfId="0" applyFont="1" applyFill="1" applyBorder="1"/>
    <xf numFmtId="0" fontId="50" fillId="0" borderId="52" xfId="0" applyFont="1" applyFill="1" applyBorder="1"/>
    <xf numFmtId="0" fontId="48" fillId="0" borderId="38" xfId="0" applyFont="1" applyFill="1" applyBorder="1"/>
    <xf numFmtId="0" fontId="78" fillId="0" borderId="16" xfId="0" applyFont="1" applyFill="1" applyBorder="1"/>
    <xf numFmtId="1" fontId="76" fillId="0" borderId="16" xfId="0" applyNumberFormat="1" applyFont="1" applyFill="1" applyBorder="1" applyAlignment="1">
      <alignment horizontal="left"/>
    </xf>
    <xf numFmtId="166" fontId="0" fillId="0" borderId="15" xfId="0" applyNumberFormat="1" applyFill="1" applyBorder="1"/>
    <xf numFmtId="0" fontId="185" fillId="0" borderId="53" xfId="0" applyFont="1" applyFill="1" applyBorder="1"/>
    <xf numFmtId="0" fontId="0" fillId="0" borderId="65" xfId="0" applyFill="1" applyBorder="1"/>
    <xf numFmtId="0" fontId="28" fillId="0" borderId="65" xfId="0" applyFont="1" applyFill="1" applyBorder="1" applyAlignment="1">
      <alignment horizontal="left"/>
    </xf>
    <xf numFmtId="0" fontId="78" fillId="0" borderId="69" xfId="0" applyFont="1" applyFill="1" applyBorder="1" applyAlignment="1">
      <alignment horizontal="left"/>
    </xf>
    <xf numFmtId="0" fontId="185" fillId="0" borderId="67" xfId="0" applyFont="1" applyFill="1" applyBorder="1"/>
    <xf numFmtId="0" fontId="108" fillId="0" borderId="67" xfId="0" applyFont="1" applyFill="1" applyBorder="1"/>
    <xf numFmtId="0" fontId="22" fillId="0" borderId="55" xfId="0" applyFont="1" applyFill="1" applyBorder="1" applyAlignment="1">
      <alignment horizontal="left"/>
    </xf>
    <xf numFmtId="0" fontId="61" fillId="0" borderId="15" xfId="0" applyFont="1" applyFill="1" applyBorder="1"/>
    <xf numFmtId="0" fontId="5" fillId="0" borderId="15" xfId="0" applyFont="1" applyFill="1" applyBorder="1"/>
    <xf numFmtId="0" fontId="50" fillId="0" borderId="30" xfId="0" applyFont="1" applyFill="1" applyBorder="1"/>
    <xf numFmtId="0" fontId="48" fillId="0" borderId="9" xfId="0" applyFont="1" applyFill="1" applyBorder="1"/>
    <xf numFmtId="0" fontId="78" fillId="0" borderId="13" xfId="0" applyFont="1" applyFill="1" applyBorder="1"/>
    <xf numFmtId="0" fontId="165" fillId="0" borderId="53" xfId="0" applyFont="1" applyFill="1" applyBorder="1"/>
    <xf numFmtId="0" fontId="28" fillId="0" borderId="56" xfId="0" applyFont="1" applyFill="1" applyBorder="1" applyAlignment="1">
      <alignment horizontal="left"/>
    </xf>
    <xf numFmtId="0" fontId="47" fillId="0" borderId="10" xfId="0" applyFont="1" applyFill="1" applyBorder="1"/>
    <xf numFmtId="0" fontId="47" fillId="0" borderId="13" xfId="0" applyFont="1" applyFill="1" applyBorder="1"/>
    <xf numFmtId="0" fontId="46" fillId="0" borderId="10" xfId="0" applyFont="1" applyFill="1" applyBorder="1"/>
    <xf numFmtId="0" fontId="125" fillId="0" borderId="13" xfId="0" applyFont="1" applyFill="1" applyBorder="1"/>
    <xf numFmtId="2" fontId="76" fillId="0" borderId="21" xfId="0" applyNumberFormat="1" applyFont="1" applyFill="1" applyBorder="1" applyAlignment="1">
      <alignment horizontal="left"/>
    </xf>
    <xf numFmtId="0" fontId="2" fillId="0" borderId="49" xfId="0" applyFont="1" applyFill="1" applyBorder="1"/>
    <xf numFmtId="0" fontId="2" fillId="0" borderId="48" xfId="0" applyFont="1" applyFill="1" applyBorder="1" applyAlignment="1">
      <alignment horizontal="left"/>
    </xf>
    <xf numFmtId="0" fontId="22" fillId="0" borderId="22" xfId="0" applyFont="1" applyFill="1" applyBorder="1"/>
    <xf numFmtId="2" fontId="2" fillId="0" borderId="20" xfId="0" applyNumberFormat="1" applyFont="1" applyFill="1" applyBorder="1" applyAlignment="1">
      <alignment horizontal="left"/>
    </xf>
    <xf numFmtId="165" fontId="28" fillId="0" borderId="21" xfId="0" applyNumberFormat="1" applyFont="1" applyFill="1" applyBorder="1" applyAlignment="1">
      <alignment horizontal="left"/>
    </xf>
    <xf numFmtId="0" fontId="80" fillId="0" borderId="56" xfId="0" applyFont="1" applyFill="1" applyBorder="1" applyAlignment="1">
      <alignment horizontal="left"/>
    </xf>
    <xf numFmtId="0" fontId="22" fillId="0" borderId="38" xfId="0" applyFont="1" applyFill="1" applyBorder="1" applyAlignment="1">
      <alignment horizontal="left"/>
    </xf>
    <xf numFmtId="0" fontId="0" fillId="0" borderId="19" xfId="0" applyFill="1" applyBorder="1"/>
    <xf numFmtId="167" fontId="0" fillId="0" borderId="22" xfId="0" applyNumberFormat="1" applyFill="1" applyBorder="1"/>
    <xf numFmtId="0" fontId="45" fillId="0" borderId="55" xfId="0" applyFont="1" applyFill="1" applyBorder="1" applyAlignment="1">
      <alignment horizontal="left"/>
    </xf>
    <xf numFmtId="0" fontId="75" fillId="0" borderId="59" xfId="0" applyFont="1" applyFill="1" applyBorder="1" applyAlignment="1">
      <alignment horizontal="left"/>
    </xf>
    <xf numFmtId="0" fontId="182" fillId="0" borderId="0" xfId="0" applyFont="1" applyFill="1" applyBorder="1"/>
    <xf numFmtId="0" fontId="50" fillId="0" borderId="10" xfId="0" applyFont="1" applyFill="1" applyBorder="1"/>
    <xf numFmtId="0" fontId="22" fillId="0" borderId="32" xfId="0" applyFont="1" applyFill="1" applyBorder="1" applyAlignment="1">
      <alignment horizontal="left"/>
    </xf>
    <xf numFmtId="1" fontId="76" fillId="0" borderId="69" xfId="0" applyNumberFormat="1" applyFont="1" applyFill="1" applyBorder="1" applyAlignment="1">
      <alignment horizontal="left"/>
    </xf>
    <xf numFmtId="2" fontId="76" fillId="0" borderId="69" xfId="0" applyNumberFormat="1" applyFont="1" applyFill="1" applyBorder="1" applyAlignment="1">
      <alignment horizontal="left"/>
    </xf>
    <xf numFmtId="0" fontId="33" fillId="0" borderId="19" xfId="0" applyFont="1" applyFill="1" applyBorder="1"/>
    <xf numFmtId="0" fontId="61" fillId="0" borderId="14" xfId="0" applyFont="1" applyFill="1" applyBorder="1"/>
    <xf numFmtId="0" fontId="54" fillId="0" borderId="15" xfId="0" applyFont="1" applyFill="1" applyBorder="1"/>
    <xf numFmtId="0" fontId="1" fillId="0" borderId="28" xfId="0" applyFont="1" applyFill="1" applyBorder="1"/>
    <xf numFmtId="0" fontId="78" fillId="0" borderId="24" xfId="0" applyFont="1" applyFill="1" applyBorder="1"/>
    <xf numFmtId="2" fontId="22" fillId="0" borderId="20" xfId="0" applyNumberFormat="1" applyFont="1" applyFill="1" applyBorder="1" applyAlignment="1">
      <alignment horizontal="left"/>
    </xf>
    <xf numFmtId="0" fontId="81" fillId="0" borderId="69" xfId="0" applyFont="1" applyFill="1" applyBorder="1" applyAlignment="1">
      <alignment horizontal="left"/>
    </xf>
    <xf numFmtId="0" fontId="50" fillId="0" borderId="28" xfId="0" applyFont="1" applyFill="1" applyBorder="1"/>
    <xf numFmtId="0" fontId="50" fillId="0" borderId="23" xfId="0" applyFont="1" applyFill="1" applyBorder="1"/>
    <xf numFmtId="0" fontId="76" fillId="0" borderId="31" xfId="0" applyFont="1" applyFill="1" applyBorder="1" applyAlignment="1">
      <alignment horizontal="left"/>
    </xf>
    <xf numFmtId="0" fontId="2" fillId="0" borderId="32" xfId="0" applyFont="1" applyFill="1" applyBorder="1"/>
    <xf numFmtId="166" fontId="14" fillId="0" borderId="32" xfId="0" applyNumberFormat="1" applyFont="1" applyFill="1" applyBorder="1" applyAlignment="1">
      <alignment horizontal="left"/>
    </xf>
    <xf numFmtId="0" fontId="28" fillId="0" borderId="31" xfId="0" applyFont="1" applyFill="1" applyBorder="1" applyAlignment="1">
      <alignment horizontal="left"/>
    </xf>
    <xf numFmtId="0" fontId="189" fillId="0" borderId="67" xfId="0" applyFont="1" applyFill="1" applyBorder="1"/>
    <xf numFmtId="0" fontId="0" fillId="0" borderId="63" xfId="0" applyFill="1" applyBorder="1"/>
    <xf numFmtId="165" fontId="22" fillId="0" borderId="67" xfId="0" applyNumberFormat="1" applyFont="1" applyFill="1" applyBorder="1" applyAlignment="1">
      <alignment horizontal="left"/>
    </xf>
    <xf numFmtId="0" fontId="22" fillId="0" borderId="49" xfId="0" applyFont="1" applyFill="1" applyBorder="1"/>
    <xf numFmtId="0" fontId="78" fillId="0" borderId="63" xfId="0" applyFont="1" applyFill="1" applyBorder="1" applyAlignment="1">
      <alignment horizontal="left"/>
    </xf>
    <xf numFmtId="166" fontId="14" fillId="0" borderId="67" xfId="0" applyNumberFormat="1" applyFont="1" applyFill="1" applyBorder="1" applyAlignment="1">
      <alignment horizontal="left"/>
    </xf>
    <xf numFmtId="0" fontId="67" fillId="0" borderId="34" xfId="0" applyFont="1" applyFill="1" applyBorder="1"/>
    <xf numFmtId="0" fontId="2" fillId="0" borderId="40" xfId="0" applyFont="1" applyFill="1" applyBorder="1" applyAlignment="1">
      <alignment horizontal="left"/>
    </xf>
    <xf numFmtId="0" fontId="76" fillId="0" borderId="74" xfId="0" applyFont="1" applyFill="1" applyBorder="1" applyAlignment="1">
      <alignment horizontal="left"/>
    </xf>
    <xf numFmtId="0" fontId="108" fillId="0" borderId="70" xfId="0" applyFont="1" applyFill="1" applyBorder="1"/>
    <xf numFmtId="0" fontId="0" fillId="0" borderId="72" xfId="0" applyFill="1" applyBorder="1"/>
    <xf numFmtId="0" fontId="80" fillId="0" borderId="21" xfId="0" applyFont="1" applyFill="1" applyBorder="1" applyAlignment="1">
      <alignment horizontal="left"/>
    </xf>
    <xf numFmtId="0" fontId="0" fillId="0" borderId="60" xfId="0" applyFill="1" applyBorder="1"/>
    <xf numFmtId="0" fontId="0" fillId="0" borderId="66" xfId="0" applyFill="1" applyBorder="1"/>
    <xf numFmtId="2" fontId="186" fillId="0" borderId="0" xfId="0" applyNumberFormat="1" applyFont="1" applyFill="1" applyBorder="1" applyAlignment="1">
      <alignment horizontal="left"/>
    </xf>
    <xf numFmtId="0" fontId="4" fillId="0" borderId="15" xfId="0" applyFont="1" applyFill="1" applyBorder="1"/>
    <xf numFmtId="167" fontId="2" fillId="0" borderId="67" xfId="0" applyNumberFormat="1" applyFont="1" applyFill="1" applyBorder="1" applyAlignment="1">
      <alignment horizontal="left"/>
    </xf>
    <xf numFmtId="167" fontId="76" fillId="0" borderId="69" xfId="0" applyNumberFormat="1" applyFont="1" applyFill="1" applyBorder="1" applyAlignment="1">
      <alignment horizontal="left"/>
    </xf>
    <xf numFmtId="0" fontId="78" fillId="0" borderId="3" xfId="0" applyFont="1" applyFill="1" applyBorder="1"/>
    <xf numFmtId="0" fontId="67" fillId="0" borderId="17" xfId="0" applyFont="1" applyFill="1" applyBorder="1"/>
    <xf numFmtId="0" fontId="57" fillId="0" borderId="14" xfId="0" applyFont="1" applyFill="1" applyBorder="1" applyAlignment="1">
      <alignment horizontal="left"/>
    </xf>
    <xf numFmtId="2" fontId="5" fillId="0" borderId="15" xfId="0" applyNumberFormat="1" applyFont="1" applyFill="1" applyBorder="1" applyAlignment="1">
      <alignment horizontal="left"/>
    </xf>
    <xf numFmtId="2" fontId="110" fillId="0" borderId="28" xfId="0" applyNumberFormat="1" applyFont="1" applyFill="1" applyBorder="1" applyAlignment="1">
      <alignment horizontal="left"/>
    </xf>
    <xf numFmtId="0" fontId="48" fillId="0" borderId="79" xfId="0" applyFont="1" applyFill="1" applyBorder="1"/>
    <xf numFmtId="0" fontId="74" fillId="0" borderId="49" xfId="0" applyFont="1" applyFill="1" applyBorder="1"/>
    <xf numFmtId="0" fontId="106" fillId="0" borderId="17" xfId="0" applyFont="1" applyFill="1" applyBorder="1"/>
    <xf numFmtId="0" fontId="106" fillId="0" borderId="30" xfId="0" applyFont="1" applyFill="1" applyBorder="1"/>
    <xf numFmtId="0" fontId="14" fillId="0" borderId="20" xfId="0" applyFont="1" applyFill="1" applyBorder="1" applyAlignment="1">
      <alignment horizontal="left"/>
    </xf>
    <xf numFmtId="0" fontId="147" fillId="0" borderId="44" xfId="0" applyFont="1" applyFill="1" applyBorder="1"/>
    <xf numFmtId="165" fontId="22" fillId="0" borderId="20" xfId="0" applyNumberFormat="1" applyFont="1" applyFill="1" applyBorder="1" applyAlignment="1">
      <alignment horizontal="left"/>
    </xf>
    <xf numFmtId="0" fontId="113" fillId="0" borderId="3" xfId="0" applyFont="1" applyFill="1" applyBorder="1"/>
    <xf numFmtId="0" fontId="67" fillId="0" borderId="3" xfId="0" applyFont="1" applyFill="1" applyBorder="1"/>
    <xf numFmtId="0" fontId="10" fillId="0" borderId="52" xfId="0" applyFont="1" applyFill="1" applyBorder="1"/>
    <xf numFmtId="0" fontId="61" fillId="0" borderId="10" xfId="0" applyFont="1" applyFill="1" applyBorder="1"/>
    <xf numFmtId="0" fontId="22" fillId="0" borderId="5" xfId="0" applyFont="1" applyFill="1" applyBorder="1"/>
    <xf numFmtId="0" fontId="22" fillId="0" borderId="34" xfId="0" applyFont="1" applyFill="1" applyBorder="1"/>
    <xf numFmtId="0" fontId="28" fillId="0" borderId="25" xfId="0" applyFont="1" applyFill="1" applyBorder="1" applyAlignment="1">
      <alignment horizontal="left"/>
    </xf>
    <xf numFmtId="0" fontId="33" fillId="0" borderId="63" xfId="0" applyFont="1" applyFill="1" applyBorder="1" applyAlignment="1">
      <alignment horizontal="left"/>
    </xf>
    <xf numFmtId="0" fontId="22" fillId="0" borderId="15" xfId="0" applyFont="1" applyFill="1" applyBorder="1"/>
    <xf numFmtId="0" fontId="108" fillId="0" borderId="58" xfId="0" applyFont="1" applyFill="1" applyBorder="1"/>
    <xf numFmtId="1" fontId="22" fillId="0" borderId="67" xfId="0" applyNumberFormat="1" applyFont="1" applyFill="1" applyBorder="1" applyAlignment="1">
      <alignment horizontal="left"/>
    </xf>
    <xf numFmtId="0" fontId="67" fillId="0" borderId="15" xfId="0" applyFont="1" applyFill="1" applyBorder="1"/>
    <xf numFmtId="0" fontId="80" fillId="0" borderId="20" xfId="0" applyFont="1" applyFill="1" applyBorder="1" applyAlignment="1">
      <alignment horizontal="left"/>
    </xf>
    <xf numFmtId="0" fontId="80" fillId="0" borderId="24" xfId="0" applyFont="1" applyFill="1" applyBorder="1" applyAlignment="1">
      <alignment horizontal="left"/>
    </xf>
    <xf numFmtId="0" fontId="45" fillId="0" borderId="10" xfId="0" applyFont="1" applyFill="1" applyBorder="1"/>
    <xf numFmtId="0" fontId="47" fillId="0" borderId="30" xfId="0" applyFont="1" applyFill="1" applyBorder="1" applyAlignment="1">
      <alignment horizontal="left"/>
    </xf>
    <xf numFmtId="0" fontId="28" fillId="0" borderId="74" xfId="0" applyFont="1" applyFill="1" applyBorder="1" applyAlignment="1">
      <alignment horizontal="left"/>
    </xf>
    <xf numFmtId="0" fontId="74" fillId="0" borderId="19" xfId="0" applyFont="1" applyFill="1" applyBorder="1"/>
    <xf numFmtId="0" fontId="0" fillId="0" borderId="34" xfId="0" applyFill="1" applyBorder="1"/>
    <xf numFmtId="0" fontId="33" fillId="0" borderId="33" xfId="0" applyFont="1" applyFill="1" applyBorder="1" applyAlignment="1">
      <alignment horizontal="left"/>
    </xf>
    <xf numFmtId="0" fontId="78" fillId="0" borderId="45" xfId="0" applyFont="1" applyFill="1" applyBorder="1" applyAlignment="1">
      <alignment horizontal="left"/>
    </xf>
    <xf numFmtId="0" fontId="74" fillId="0" borderId="54" xfId="0" applyFont="1" applyFill="1" applyBorder="1"/>
    <xf numFmtId="0" fontId="76" fillId="0" borderId="59" xfId="0" applyFont="1" applyFill="1" applyBorder="1" applyAlignment="1">
      <alignment horizontal="left"/>
    </xf>
    <xf numFmtId="0" fontId="48" fillId="0" borderId="15" xfId="0" applyFont="1" applyFill="1" applyBorder="1"/>
    <xf numFmtId="2" fontId="14" fillId="0" borderId="67" xfId="0" applyNumberFormat="1" applyFont="1" applyFill="1" applyBorder="1" applyAlignment="1">
      <alignment horizontal="left"/>
    </xf>
    <xf numFmtId="168" fontId="2" fillId="0" borderId="67" xfId="0" applyNumberFormat="1" applyFont="1" applyFill="1" applyBorder="1" applyAlignment="1">
      <alignment horizontal="left"/>
    </xf>
    <xf numFmtId="0" fontId="28" fillId="0" borderId="71" xfId="0" applyFont="1" applyFill="1" applyBorder="1" applyAlignment="1">
      <alignment horizontal="left"/>
    </xf>
    <xf numFmtId="0" fontId="50" fillId="0" borderId="79" xfId="0" applyFont="1" applyFill="1" applyBorder="1"/>
    <xf numFmtId="0" fontId="47" fillId="0" borderId="69" xfId="0" applyFont="1" applyFill="1" applyBorder="1"/>
    <xf numFmtId="0" fontId="75" fillId="0" borderId="55" xfId="0" applyFont="1" applyFill="1" applyBorder="1" applyAlignment="1">
      <alignment horizontal="left"/>
    </xf>
    <xf numFmtId="0" fontId="4" fillId="0" borderId="30" xfId="0" applyFont="1" applyFill="1" applyBorder="1"/>
    <xf numFmtId="0" fontId="4" fillId="0" borderId="10" xfId="0" applyFont="1" applyFill="1" applyBorder="1"/>
    <xf numFmtId="0" fontId="33" fillId="0" borderId="32" xfId="0" applyFont="1" applyFill="1" applyBorder="1" applyAlignment="1">
      <alignment horizontal="left"/>
    </xf>
    <xf numFmtId="0" fontId="78" fillId="0" borderId="25" xfId="0" applyFont="1" applyFill="1" applyBorder="1" applyAlignment="1">
      <alignment horizontal="left"/>
    </xf>
    <xf numFmtId="2" fontId="76" fillId="0" borderId="7" xfId="0" applyNumberFormat="1" applyFont="1" applyFill="1" applyBorder="1" applyAlignment="1">
      <alignment horizontal="left"/>
    </xf>
    <xf numFmtId="0" fontId="108" fillId="0" borderId="71" xfId="0" applyFont="1" applyFill="1" applyBorder="1"/>
    <xf numFmtId="0" fontId="102" fillId="0" borderId="8" xfId="0" applyFont="1" applyFill="1" applyBorder="1" applyAlignment="1">
      <alignment horizontal="center"/>
    </xf>
    <xf numFmtId="0" fontId="76" fillId="0" borderId="69" xfId="0" applyFont="1" applyFill="1" applyBorder="1" applyAlignment="1">
      <alignment horizontal="center"/>
    </xf>
    <xf numFmtId="0" fontId="80" fillId="0" borderId="74" xfId="0" applyFont="1" applyFill="1" applyBorder="1" applyAlignment="1">
      <alignment horizontal="center"/>
    </xf>
    <xf numFmtId="0" fontId="76" fillId="0" borderId="72" xfId="0" applyFont="1" applyFill="1" applyBorder="1" applyAlignment="1">
      <alignment horizontal="center"/>
    </xf>
    <xf numFmtId="0" fontId="76" fillId="0" borderId="24" xfId="0" applyFont="1" applyFill="1" applyBorder="1" applyAlignment="1">
      <alignment horizontal="center"/>
    </xf>
    <xf numFmtId="0" fontId="61" fillId="0" borderId="37" xfId="0" applyFont="1" applyFill="1" applyBorder="1"/>
    <xf numFmtId="165" fontId="14" fillId="0" borderId="40" xfId="0" applyNumberFormat="1" applyFont="1" applyFill="1" applyBorder="1" applyAlignment="1">
      <alignment horizontal="left"/>
    </xf>
    <xf numFmtId="0" fontId="46" fillId="6" borderId="60" xfId="0" applyFont="1" applyFill="1" applyBorder="1" applyAlignment="1">
      <alignment horizontal="center"/>
    </xf>
    <xf numFmtId="0" fontId="7" fillId="0" borderId="42" xfId="0" applyFont="1" applyBorder="1"/>
    <xf numFmtId="0" fontId="76" fillId="11" borderId="1" xfId="0" applyFont="1" applyFill="1" applyBorder="1" applyAlignment="1">
      <alignment horizontal="center"/>
    </xf>
    <xf numFmtId="0" fontId="76" fillId="11" borderId="33" xfId="0" applyFont="1" applyFill="1" applyBorder="1"/>
    <xf numFmtId="0" fontId="46" fillId="0" borderId="43" xfId="0" applyFont="1" applyBorder="1" applyAlignment="1">
      <alignment horizontal="center"/>
    </xf>
    <xf numFmtId="0" fontId="46" fillId="0" borderId="60" xfId="0" applyFont="1" applyBorder="1" applyAlignment="1">
      <alignment horizontal="center"/>
    </xf>
    <xf numFmtId="0" fontId="46" fillId="7" borderId="60" xfId="0" applyFont="1" applyFill="1" applyBorder="1" applyAlignment="1">
      <alignment horizontal="center"/>
    </xf>
    <xf numFmtId="166" fontId="46" fillId="0" borderId="60" xfId="0" applyNumberFormat="1" applyFont="1" applyBorder="1" applyAlignment="1">
      <alignment horizontal="center"/>
    </xf>
    <xf numFmtId="168" fontId="115" fillId="0" borderId="68" xfId="0" applyNumberFormat="1" applyFont="1" applyBorder="1" applyAlignment="1">
      <alignment horizontal="center"/>
    </xf>
    <xf numFmtId="167" fontId="125" fillId="7" borderId="60" xfId="0" applyNumberFormat="1" applyFont="1" applyFill="1" applyBorder="1" applyAlignment="1">
      <alignment horizontal="center"/>
    </xf>
    <xf numFmtId="0" fontId="110" fillId="7" borderId="60" xfId="0" applyFont="1" applyFill="1" applyBorder="1" applyAlignment="1">
      <alignment horizontal="center"/>
    </xf>
    <xf numFmtId="0" fontId="7" fillId="13" borderId="23" xfId="0" applyFont="1" applyFill="1" applyBorder="1"/>
    <xf numFmtId="0" fontId="7" fillId="13" borderId="78" xfId="0" applyFont="1" applyFill="1" applyBorder="1"/>
    <xf numFmtId="0" fontId="61" fillId="13" borderId="57" xfId="0" applyFont="1" applyFill="1" applyBorder="1"/>
    <xf numFmtId="9" fontId="54" fillId="0" borderId="0" xfId="0" applyNumberFormat="1" applyFont="1" applyFill="1"/>
    <xf numFmtId="9" fontId="54" fillId="0" borderId="0" xfId="0" applyNumberFormat="1" applyFont="1"/>
    <xf numFmtId="9" fontId="33" fillId="0" borderId="0" xfId="0" applyNumberFormat="1" applyFont="1"/>
    <xf numFmtId="2" fontId="76" fillId="10" borderId="28" xfId="0" applyNumberFormat="1" applyFont="1" applyFill="1" applyBorder="1" applyAlignment="1">
      <alignment horizontal="center"/>
    </xf>
    <xf numFmtId="2" fontId="76" fillId="10" borderId="46" xfId="0" applyNumberFormat="1" applyFont="1" applyFill="1" applyBorder="1" applyAlignment="1">
      <alignment horizontal="center"/>
    </xf>
    <xf numFmtId="2" fontId="76" fillId="10" borderId="61" xfId="0" applyNumberFormat="1" applyFont="1" applyFill="1" applyBorder="1" applyAlignment="1">
      <alignment horizontal="center"/>
    </xf>
    <xf numFmtId="2" fontId="76" fillId="7" borderId="45" xfId="0" applyNumberFormat="1" applyFont="1" applyFill="1" applyBorder="1" applyAlignment="1">
      <alignment horizontal="center"/>
    </xf>
    <xf numFmtId="2" fontId="76" fillId="4" borderId="46" xfId="0" applyNumberFormat="1" applyFont="1" applyFill="1" applyBorder="1" applyAlignment="1">
      <alignment horizontal="center"/>
    </xf>
    <xf numFmtId="2" fontId="76" fillId="4" borderId="45" xfId="0" applyNumberFormat="1" applyFont="1" applyFill="1" applyBorder="1" applyAlignment="1">
      <alignment horizontal="center"/>
    </xf>
    <xf numFmtId="2" fontId="76" fillId="18" borderId="61" xfId="0" applyNumberFormat="1" applyFont="1" applyFill="1" applyBorder="1" applyAlignment="1">
      <alignment horizontal="center"/>
    </xf>
    <xf numFmtId="2" fontId="76" fillId="18" borderId="45" xfId="0" applyNumberFormat="1" applyFont="1" applyFill="1" applyBorder="1" applyAlignment="1">
      <alignment horizontal="center"/>
    </xf>
    <xf numFmtId="0" fontId="48" fillId="6" borderId="68" xfId="0" applyFont="1" applyFill="1" applyBorder="1"/>
    <xf numFmtId="0" fontId="48" fillId="6" borderId="33" xfId="0" applyFont="1" applyFill="1" applyBorder="1"/>
    <xf numFmtId="0" fontId="2" fillId="0" borderId="42" xfId="0" applyFont="1" applyBorder="1"/>
    <xf numFmtId="0" fontId="7" fillId="0" borderId="78" xfId="0" applyFont="1" applyBorder="1"/>
    <xf numFmtId="0" fontId="127" fillId="0" borderId="0" xfId="0" applyFont="1" applyAlignment="1">
      <alignment horizontal="center"/>
    </xf>
    <xf numFmtId="9" fontId="74" fillId="0" borderId="0" xfId="0" applyNumberFormat="1" applyFont="1" applyBorder="1" applyAlignment="1">
      <alignment horizontal="center"/>
    </xf>
    <xf numFmtId="2" fontId="78" fillId="10" borderId="46" xfId="0" applyNumberFormat="1" applyFont="1" applyFill="1" applyBorder="1" applyAlignment="1">
      <alignment horizontal="center"/>
    </xf>
    <xf numFmtId="2" fontId="78" fillId="10" borderId="61" xfId="0" applyNumberFormat="1" applyFont="1" applyFill="1" applyBorder="1" applyAlignment="1">
      <alignment horizontal="center"/>
    </xf>
    <xf numFmtId="2" fontId="78" fillId="7" borderId="61" xfId="0" applyNumberFormat="1" applyFont="1" applyFill="1" applyBorder="1" applyAlignment="1">
      <alignment horizontal="center"/>
    </xf>
    <xf numFmtId="2" fontId="78" fillId="7" borderId="45" xfId="0" applyNumberFormat="1" applyFont="1" applyFill="1" applyBorder="1" applyAlignment="1">
      <alignment horizontal="center"/>
    </xf>
    <xf numFmtId="2" fontId="78" fillId="4" borderId="46" xfId="0" applyNumberFormat="1" applyFont="1" applyFill="1" applyBorder="1" applyAlignment="1">
      <alignment horizontal="center"/>
    </xf>
    <xf numFmtId="2" fontId="78" fillId="4" borderId="45" xfId="0" applyNumberFormat="1" applyFont="1" applyFill="1" applyBorder="1" applyAlignment="1">
      <alignment horizontal="center"/>
    </xf>
    <xf numFmtId="2" fontId="78" fillId="18" borderId="61" xfId="0" applyNumberFormat="1" applyFont="1" applyFill="1" applyBorder="1" applyAlignment="1">
      <alignment horizontal="center"/>
    </xf>
    <xf numFmtId="2" fontId="78" fillId="18" borderId="45" xfId="0" applyNumberFormat="1" applyFont="1" applyFill="1" applyBorder="1" applyAlignment="1">
      <alignment horizontal="center"/>
    </xf>
    <xf numFmtId="2" fontId="78" fillId="0" borderId="46" xfId="0" applyNumberFormat="1" applyFont="1" applyBorder="1" applyAlignment="1">
      <alignment horizontal="center"/>
    </xf>
    <xf numFmtId="2" fontId="78" fillId="0" borderId="61" xfId="0" applyNumberFormat="1" applyFont="1" applyBorder="1" applyAlignment="1">
      <alignment horizontal="center"/>
    </xf>
    <xf numFmtId="2" fontId="78" fillId="0" borderId="45" xfId="0" applyNumberFormat="1" applyFont="1" applyBorder="1" applyAlignment="1">
      <alignment horizontal="center"/>
    </xf>
    <xf numFmtId="166" fontId="78" fillId="39" borderId="52" xfId="0" applyNumberFormat="1" applyFont="1" applyFill="1" applyBorder="1" applyAlignment="1">
      <alignment horizontal="center"/>
    </xf>
    <xf numFmtId="9" fontId="7" fillId="0" borderId="0" xfId="0" applyNumberFormat="1" applyFont="1"/>
    <xf numFmtId="0" fontId="84" fillId="0" borderId="0" xfId="0" applyFont="1" applyFill="1"/>
    <xf numFmtId="0" fontId="106" fillId="0" borderId="0" xfId="0" applyFont="1" applyFill="1"/>
    <xf numFmtId="0" fontId="10" fillId="0" borderId="0" xfId="0" applyFont="1" applyFill="1"/>
    <xf numFmtId="0" fontId="213" fillId="0" borderId="0" xfId="0" applyFont="1" applyFill="1"/>
    <xf numFmtId="9" fontId="90" fillId="0" borderId="0" xfId="0" applyNumberFormat="1" applyFont="1" applyFill="1"/>
    <xf numFmtId="0" fontId="90" fillId="0" borderId="0" xfId="0" applyFont="1" applyFill="1"/>
    <xf numFmtId="0" fontId="5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214" fillId="0" borderId="47" xfId="0" applyNumberFormat="1" applyFont="1" applyBorder="1" applyAlignment="1">
      <alignment horizontal="center"/>
    </xf>
    <xf numFmtId="2" fontId="214" fillId="0" borderId="48" xfId="0" applyNumberFormat="1" applyFont="1" applyBorder="1" applyAlignment="1">
      <alignment horizontal="center"/>
    </xf>
    <xf numFmtId="2" fontId="214" fillId="0" borderId="1" xfId="0" applyNumberFormat="1" applyFont="1" applyBorder="1" applyAlignment="1">
      <alignment horizontal="center"/>
    </xf>
    <xf numFmtId="0" fontId="214" fillId="0" borderId="1" xfId="0" applyFont="1" applyBorder="1" applyAlignment="1">
      <alignment horizontal="center"/>
    </xf>
    <xf numFmtId="0" fontId="214" fillId="0" borderId="48" xfId="0" applyFont="1" applyBorder="1" applyAlignment="1">
      <alignment horizontal="center"/>
    </xf>
    <xf numFmtId="2" fontId="214" fillId="0" borderId="49" xfId="0" applyNumberFormat="1" applyFont="1" applyBorder="1" applyAlignment="1">
      <alignment horizontal="center"/>
    </xf>
    <xf numFmtId="0" fontId="214" fillId="0" borderId="47" xfId="0" applyFont="1" applyBorder="1" applyAlignment="1">
      <alignment horizontal="center"/>
    </xf>
    <xf numFmtId="0" fontId="22" fillId="0" borderId="67" xfId="0" applyFont="1" applyBorder="1" applyAlignment="1">
      <alignment horizontal="left"/>
    </xf>
    <xf numFmtId="0" fontId="22" fillId="0" borderId="53" xfId="0" applyFont="1" applyBorder="1"/>
    <xf numFmtId="0" fontId="165" fillId="0" borderId="53" xfId="0" applyFont="1" applyBorder="1"/>
    <xf numFmtId="0" fontId="0" fillId="0" borderId="61" xfId="0" applyBorder="1"/>
    <xf numFmtId="0" fontId="0" fillId="0" borderId="65" xfId="0" applyBorder="1"/>
    <xf numFmtId="0" fontId="76" fillId="0" borderId="63" xfId="0" applyFont="1" applyBorder="1" applyAlignment="1">
      <alignment horizontal="left"/>
    </xf>
    <xf numFmtId="0" fontId="76" fillId="0" borderId="25" xfId="0" applyFont="1" applyFill="1" applyBorder="1" applyAlignment="1">
      <alignment horizontal="left"/>
    </xf>
    <xf numFmtId="0" fontId="113" fillId="0" borderId="18" xfId="0" applyFont="1" applyFill="1" applyBorder="1"/>
    <xf numFmtId="0" fontId="2" fillId="0" borderId="60" xfId="0" applyFont="1" applyFill="1" applyBorder="1" applyAlignment="1">
      <alignment horizontal="left"/>
    </xf>
    <xf numFmtId="0" fontId="66" fillId="0" borderId="79" xfId="0" applyFont="1" applyFill="1" applyBorder="1"/>
    <xf numFmtId="0" fontId="2" fillId="0" borderId="79" xfId="0" applyFont="1" applyFill="1" applyBorder="1"/>
    <xf numFmtId="0" fontId="22" fillId="0" borderId="33" xfId="0" applyFont="1" applyFill="1" applyBorder="1" applyAlignment="1">
      <alignment horizontal="center"/>
    </xf>
    <xf numFmtId="165" fontId="76" fillId="0" borderId="59" xfId="0" applyNumberFormat="1" applyFont="1" applyFill="1" applyBorder="1" applyAlignment="1">
      <alignment horizontal="left"/>
    </xf>
    <xf numFmtId="2" fontId="33" fillId="0" borderId="10" xfId="0" applyNumberFormat="1" applyFont="1" applyFill="1" applyBorder="1" applyAlignment="1">
      <alignment horizontal="left"/>
    </xf>
    <xf numFmtId="0" fontId="78" fillId="0" borderId="13" xfId="0" applyFont="1" applyFill="1" applyBorder="1" applyAlignment="1">
      <alignment horizontal="left"/>
    </xf>
    <xf numFmtId="166" fontId="0" fillId="0" borderId="10" xfId="0" applyNumberFormat="1" applyFill="1" applyBorder="1"/>
    <xf numFmtId="2" fontId="32" fillId="0" borderId="0" xfId="0" applyNumberFormat="1" applyFont="1" applyFill="1" applyBorder="1" applyAlignment="1">
      <alignment horizontal="left"/>
    </xf>
    <xf numFmtId="0" fontId="2" fillId="0" borderId="65" xfId="0" applyFont="1" applyFill="1" applyBorder="1"/>
    <xf numFmtId="0" fontId="125" fillId="0" borderId="0" xfId="0" applyFont="1" applyFill="1" applyBorder="1"/>
    <xf numFmtId="0" fontId="22" fillId="0" borderId="48" xfId="0" applyFont="1" applyFill="1" applyBorder="1"/>
    <xf numFmtId="0" fontId="74" fillId="0" borderId="55" xfId="0" applyFont="1" applyFill="1" applyBorder="1"/>
    <xf numFmtId="1" fontId="76" fillId="0" borderId="0" xfId="0" applyNumberFormat="1" applyFont="1" applyFill="1" applyBorder="1" applyAlignment="1">
      <alignment horizontal="left"/>
    </xf>
    <xf numFmtId="0" fontId="47" fillId="0" borderId="22" xfId="0" applyFont="1" applyFill="1" applyBorder="1" applyAlignment="1">
      <alignment horizontal="left"/>
    </xf>
    <xf numFmtId="0" fontId="0" fillId="0" borderId="62" xfId="0" applyBorder="1"/>
    <xf numFmtId="165" fontId="45" fillId="0" borderId="67" xfId="0" applyNumberFormat="1" applyFont="1" applyBorder="1" applyAlignment="1">
      <alignment horizontal="left"/>
    </xf>
    <xf numFmtId="0" fontId="45" fillId="0" borderId="67" xfId="0" applyFont="1" applyBorder="1" applyAlignment="1">
      <alignment horizontal="left"/>
    </xf>
    <xf numFmtId="0" fontId="75" fillId="0" borderId="67" xfId="0" applyFont="1" applyBorder="1" applyAlignment="1">
      <alignment horizontal="left"/>
    </xf>
    <xf numFmtId="0" fontId="2" fillId="0" borderId="20" xfId="0" applyFont="1" applyBorder="1"/>
    <xf numFmtId="0" fontId="2" fillId="0" borderId="20" xfId="0" applyFont="1" applyBorder="1" applyAlignment="1">
      <alignment horizontal="left"/>
    </xf>
    <xf numFmtId="0" fontId="28" fillId="0" borderId="21" xfId="0" applyFont="1" applyBorder="1" applyAlignment="1">
      <alignment horizontal="left"/>
    </xf>
    <xf numFmtId="0" fontId="2" fillId="0" borderId="67" xfId="0" applyFont="1" applyBorder="1" applyAlignment="1">
      <alignment horizontal="left"/>
    </xf>
    <xf numFmtId="0" fontId="78" fillId="0" borderId="69" xfId="0" applyFont="1" applyBorder="1" applyAlignment="1">
      <alignment horizontal="left"/>
    </xf>
    <xf numFmtId="0" fontId="28" fillId="0" borderId="69" xfId="0" applyFont="1" applyBorder="1" applyAlignment="1">
      <alignment horizontal="left"/>
    </xf>
    <xf numFmtId="0" fontId="45" fillId="0" borderId="67" xfId="0" applyFont="1" applyBorder="1"/>
    <xf numFmtId="0" fontId="76" fillId="0" borderId="69" xfId="0" applyFont="1" applyBorder="1" applyAlignment="1">
      <alignment horizontal="left"/>
    </xf>
    <xf numFmtId="0" fontId="2" fillId="0" borderId="5" xfId="0" applyFont="1" applyBorder="1"/>
    <xf numFmtId="0" fontId="22" fillId="0" borderId="60" xfId="0" applyFont="1" applyBorder="1"/>
    <xf numFmtId="0" fontId="75" fillId="0" borderId="69" xfId="0" applyFont="1" applyBorder="1" applyAlignment="1">
      <alignment horizontal="left"/>
    </xf>
    <xf numFmtId="0" fontId="2" fillId="0" borderId="48" xfId="0" applyFont="1" applyBorder="1" applyAlignment="1">
      <alignment horizontal="left"/>
    </xf>
    <xf numFmtId="0" fontId="2" fillId="0" borderId="71" xfId="0" applyFont="1" applyBorder="1" applyAlignment="1">
      <alignment horizontal="left"/>
    </xf>
    <xf numFmtId="0" fontId="80" fillId="0" borderId="25" xfId="0" applyFont="1" applyFill="1" applyBorder="1" applyAlignment="1">
      <alignment horizontal="left"/>
    </xf>
    <xf numFmtId="0" fontId="47" fillId="0" borderId="68" xfId="0" applyFont="1" applyFill="1" applyBorder="1" applyAlignment="1">
      <alignment horizontal="center"/>
    </xf>
    <xf numFmtId="0" fontId="147" fillId="0" borderId="70" xfId="0" applyFont="1" applyFill="1" applyBorder="1"/>
    <xf numFmtId="0" fontId="80" fillId="0" borderId="48" xfId="0" applyFont="1" applyFill="1" applyBorder="1" applyAlignment="1">
      <alignment horizontal="left"/>
    </xf>
    <xf numFmtId="0" fontId="2" fillId="0" borderId="19" xfId="0" applyFont="1" applyBorder="1"/>
    <xf numFmtId="0" fontId="78" fillId="0" borderId="21" xfId="0" applyFont="1" applyBorder="1" applyAlignment="1">
      <alignment horizontal="left"/>
    </xf>
    <xf numFmtId="0" fontId="45" fillId="0" borderId="53" xfId="0" applyFont="1" applyBorder="1"/>
    <xf numFmtId="2" fontId="110" fillId="0" borderId="0" xfId="0" applyNumberFormat="1" applyFont="1" applyFill="1" applyBorder="1" applyAlignment="1">
      <alignment horizontal="left"/>
    </xf>
    <xf numFmtId="2" fontId="2" fillId="0" borderId="48" xfId="0" applyNumberFormat="1" applyFont="1" applyFill="1" applyBorder="1" applyAlignment="1">
      <alignment horizontal="left"/>
    </xf>
    <xf numFmtId="0" fontId="66" fillId="0" borderId="14" xfId="0" applyFont="1" applyFill="1" applyBorder="1"/>
    <xf numFmtId="2" fontId="22" fillId="0" borderId="32" xfId="0" applyNumberFormat="1" applyFont="1" applyFill="1" applyBorder="1" applyAlignment="1">
      <alignment horizontal="left"/>
    </xf>
    <xf numFmtId="0" fontId="33" fillId="0" borderId="69" xfId="0" applyFont="1" applyBorder="1" applyAlignment="1">
      <alignment horizontal="center"/>
    </xf>
    <xf numFmtId="0" fontId="50" fillId="0" borderId="9" xfId="0" applyFont="1" applyFill="1" applyBorder="1"/>
    <xf numFmtId="0" fontId="103" fillId="0" borderId="79" xfId="0" applyFont="1" applyFill="1" applyBorder="1" applyAlignment="1">
      <alignment horizontal="left"/>
    </xf>
    <xf numFmtId="0" fontId="190" fillId="0" borderId="53" xfId="0" applyFont="1" applyFill="1" applyBorder="1"/>
    <xf numFmtId="0" fontId="162" fillId="0" borderId="70" xfId="0" applyFont="1" applyBorder="1"/>
    <xf numFmtId="0" fontId="45" fillId="0" borderId="71" xfId="0" applyFont="1" applyBorder="1" applyAlignment="1">
      <alignment horizontal="left"/>
    </xf>
    <xf numFmtId="0" fontId="75" fillId="0" borderId="72" xfId="0" applyFont="1" applyBorder="1" applyAlignment="1">
      <alignment horizontal="left"/>
    </xf>
    <xf numFmtId="0" fontId="22" fillId="0" borderId="19" xfId="0" applyFont="1" applyBorder="1"/>
    <xf numFmtId="0" fontId="76" fillId="0" borderId="21" xfId="0" applyFont="1" applyBorder="1" applyAlignment="1">
      <alignment horizontal="left"/>
    </xf>
    <xf numFmtId="2" fontId="28" fillId="0" borderId="69" xfId="0" applyNumberFormat="1" applyFont="1" applyFill="1" applyBorder="1" applyAlignment="1">
      <alignment horizontal="left"/>
    </xf>
    <xf numFmtId="2" fontId="22" fillId="0" borderId="67" xfId="0" applyNumberFormat="1" applyFont="1" applyBorder="1" applyAlignment="1">
      <alignment horizontal="left"/>
    </xf>
    <xf numFmtId="165" fontId="0" fillId="0" borderId="0" xfId="0" applyNumberFormat="1" applyBorder="1"/>
    <xf numFmtId="165" fontId="22" fillId="0" borderId="20" xfId="0" applyNumberFormat="1" applyFont="1" applyBorder="1" applyAlignment="1">
      <alignment horizontal="left"/>
    </xf>
    <xf numFmtId="168" fontId="45" fillId="0" borderId="0" xfId="0" applyNumberFormat="1" applyFont="1" applyFill="1" applyBorder="1"/>
    <xf numFmtId="0" fontId="0" fillId="0" borderId="4" xfId="0" applyBorder="1"/>
    <xf numFmtId="0" fontId="78" fillId="0" borderId="38" xfId="0" applyFont="1" applyFill="1" applyBorder="1"/>
    <xf numFmtId="0" fontId="50" fillId="0" borderId="38" xfId="0" applyFont="1" applyFill="1" applyBorder="1"/>
    <xf numFmtId="0" fontId="47" fillId="0" borderId="15" xfId="0" applyFont="1" applyFill="1" applyBorder="1" applyAlignment="1">
      <alignment horizontal="left"/>
    </xf>
    <xf numFmtId="0" fontId="22" fillId="0" borderId="20" xfId="0" applyFont="1" applyFill="1" applyBorder="1"/>
    <xf numFmtId="0" fontId="14" fillId="0" borderId="67" xfId="0" applyFont="1" applyFill="1" applyBorder="1"/>
    <xf numFmtId="167" fontId="80" fillId="0" borderId="69" xfId="0" applyNumberFormat="1" applyFont="1" applyFill="1" applyBorder="1" applyAlignment="1">
      <alignment horizontal="left"/>
    </xf>
    <xf numFmtId="0" fontId="106" fillId="0" borderId="3" xfId="0" applyFont="1" applyFill="1" applyBorder="1" applyAlignment="1">
      <alignment horizontal="center"/>
    </xf>
    <xf numFmtId="0" fontId="78" fillId="0" borderId="76" xfId="0" applyFont="1" applyFill="1" applyBorder="1"/>
    <xf numFmtId="0" fontId="66" fillId="0" borderId="10" xfId="0" applyFont="1" applyFill="1" applyBorder="1"/>
    <xf numFmtId="0" fontId="35" fillId="0" borderId="10" xfId="0" applyFont="1" applyFill="1" applyBorder="1" applyAlignment="1">
      <alignment horizontal="left"/>
    </xf>
    <xf numFmtId="0" fontId="14" fillId="0" borderId="19" xfId="0" applyFont="1" applyFill="1" applyBorder="1"/>
    <xf numFmtId="167" fontId="29" fillId="0" borderId="0" xfId="0" applyNumberFormat="1" applyFont="1" applyFill="1" applyBorder="1" applyAlignment="1">
      <alignment horizontal="right"/>
    </xf>
    <xf numFmtId="0" fontId="0" fillId="7" borderId="28" xfId="0" applyFill="1" applyBorder="1"/>
    <xf numFmtId="0" fontId="74" fillId="0" borderId="67" xfId="0" applyFont="1" applyFill="1" applyBorder="1" applyAlignment="1">
      <alignment vertical="center"/>
    </xf>
    <xf numFmtId="1" fontId="0" fillId="0" borderId="30" xfId="0" applyNumberFormat="1" applyFill="1" applyBorder="1"/>
    <xf numFmtId="165" fontId="76" fillId="0" borderId="69" xfId="0" applyNumberFormat="1" applyFont="1" applyFill="1" applyBorder="1" applyAlignment="1">
      <alignment horizontal="left"/>
    </xf>
    <xf numFmtId="0" fontId="2" fillId="0" borderId="39" xfId="0" applyFont="1" applyFill="1" applyBorder="1"/>
    <xf numFmtId="1" fontId="78" fillId="0" borderId="21" xfId="0" applyNumberFormat="1" applyFont="1" applyFill="1" applyBorder="1" applyAlignment="1">
      <alignment horizontal="left"/>
    </xf>
    <xf numFmtId="0" fontId="61" fillId="0" borderId="22" xfId="0" applyFont="1" applyFill="1" applyBorder="1"/>
    <xf numFmtId="165" fontId="76" fillId="26" borderId="63" xfId="0" applyNumberFormat="1" applyFont="1" applyFill="1" applyBorder="1" applyAlignment="1">
      <alignment horizontal="center"/>
    </xf>
    <xf numFmtId="0" fontId="46" fillId="0" borderId="13" xfId="0" applyFont="1" applyFill="1" applyBorder="1"/>
    <xf numFmtId="0" fontId="46" fillId="0" borderId="3" xfId="0" applyFont="1" applyFill="1" applyBorder="1"/>
    <xf numFmtId="0" fontId="50" fillId="0" borderId="75" xfId="0" applyFont="1" applyFill="1" applyBorder="1"/>
    <xf numFmtId="0" fontId="48" fillId="0" borderId="11" xfId="0" applyFont="1" applyFill="1" applyBorder="1"/>
    <xf numFmtId="2" fontId="28" fillId="0" borderId="63" xfId="0" applyNumberFormat="1" applyFont="1" applyFill="1" applyBorder="1" applyAlignment="1">
      <alignment horizontal="left"/>
    </xf>
    <xf numFmtId="0" fontId="191" fillId="0" borderId="0" xfId="0" applyFont="1" applyBorder="1"/>
    <xf numFmtId="0" fontId="162" fillId="0" borderId="70" xfId="0" applyFont="1" applyFill="1" applyBorder="1"/>
    <xf numFmtId="0" fontId="0" fillId="0" borderId="45" xfId="0" applyBorder="1"/>
    <xf numFmtId="167" fontId="0" fillId="0" borderId="0" xfId="0" applyNumberFormat="1" applyBorder="1"/>
    <xf numFmtId="49" fontId="14" fillId="0" borderId="44" xfId="0" applyNumberFormat="1" applyFont="1" applyFill="1" applyBorder="1" applyAlignment="1">
      <alignment horizontal="left"/>
    </xf>
    <xf numFmtId="165" fontId="76" fillId="0" borderId="63" xfId="0" applyNumberFormat="1" applyFont="1" applyFill="1" applyBorder="1" applyAlignment="1">
      <alignment horizontal="left"/>
    </xf>
    <xf numFmtId="0" fontId="28" fillId="0" borderId="59" xfId="0" applyFont="1" applyFill="1" applyBorder="1" applyAlignment="1">
      <alignment horizontal="left"/>
    </xf>
    <xf numFmtId="0" fontId="205" fillId="0" borderId="67" xfId="0" applyFont="1" applyFill="1" applyBorder="1" applyAlignment="1">
      <alignment horizontal="left"/>
    </xf>
    <xf numFmtId="0" fontId="206" fillId="0" borderId="69" xfId="0" applyFont="1" applyFill="1" applyBorder="1" applyAlignment="1">
      <alignment horizontal="left"/>
    </xf>
    <xf numFmtId="0" fontId="215" fillId="0" borderId="10" xfId="0" applyFont="1" applyFill="1" applyBorder="1"/>
    <xf numFmtId="0" fontId="10" fillId="0" borderId="34" xfId="0" applyFont="1" applyFill="1" applyBorder="1"/>
    <xf numFmtId="0" fontId="50" fillId="0" borderId="22" xfId="0" applyFont="1" applyFill="1" applyBorder="1" applyAlignment="1">
      <alignment horizontal="left"/>
    </xf>
    <xf numFmtId="0" fontId="67" fillId="0" borderId="0" xfId="0" applyFont="1" applyBorder="1" applyAlignment="1">
      <alignment horizontal="left"/>
    </xf>
    <xf numFmtId="0" fontId="215" fillId="0" borderId="0" xfId="0" applyFont="1" applyFill="1" applyBorder="1"/>
    <xf numFmtId="9" fontId="54" fillId="0" borderId="0" xfId="0" applyNumberFormat="1" applyFont="1" applyBorder="1"/>
    <xf numFmtId="166" fontId="2" fillId="0" borderId="0" xfId="0" applyNumberFormat="1" applyFont="1" applyFill="1" applyBorder="1"/>
    <xf numFmtId="0" fontId="33" fillId="0" borderId="70" xfId="0" applyFont="1" applyFill="1" applyBorder="1" applyAlignment="1">
      <alignment horizontal="left"/>
    </xf>
    <xf numFmtId="0" fontId="33" fillId="0" borderId="49" xfId="0" applyFont="1" applyFill="1" applyBorder="1" applyAlignment="1">
      <alignment horizontal="left"/>
    </xf>
    <xf numFmtId="0" fontId="33" fillId="0" borderId="53" xfId="0" applyFont="1" applyFill="1" applyBorder="1" applyAlignment="1">
      <alignment horizontal="left"/>
    </xf>
    <xf numFmtId="0" fontId="47" fillId="0" borderId="17" xfId="0" applyFont="1" applyFill="1" applyBorder="1" applyAlignment="1">
      <alignment horizontal="center"/>
    </xf>
    <xf numFmtId="0" fontId="73" fillId="0" borderId="53" xfId="0" applyFont="1" applyFill="1" applyBorder="1"/>
    <xf numFmtId="0" fontId="33" fillId="0" borderId="58" xfId="0" applyFont="1" applyBorder="1" applyAlignment="1">
      <alignment horizontal="left"/>
    </xf>
    <xf numFmtId="0" fontId="33" fillId="0" borderId="47" xfId="0" applyFont="1" applyFill="1" applyBorder="1" applyAlignment="1">
      <alignment horizontal="left"/>
    </xf>
    <xf numFmtId="0" fontId="22" fillId="0" borderId="50" xfId="0" applyFont="1" applyBorder="1" applyAlignment="1">
      <alignment horizontal="center"/>
    </xf>
    <xf numFmtId="0" fontId="47" fillId="0" borderId="19" xfId="0" applyFont="1" applyFill="1" applyBorder="1" applyAlignment="1">
      <alignment horizontal="center"/>
    </xf>
    <xf numFmtId="0" fontId="106" fillId="0" borderId="29" xfId="0" applyFont="1" applyFill="1" applyBorder="1" applyAlignment="1">
      <alignment horizontal="center"/>
    </xf>
    <xf numFmtId="0" fontId="47" fillId="7" borderId="14" xfId="0" applyFont="1" applyFill="1" applyBorder="1"/>
    <xf numFmtId="0" fontId="74" fillId="0" borderId="35" xfId="0" applyFont="1" applyFill="1" applyBorder="1"/>
    <xf numFmtId="0" fontId="33" fillId="0" borderId="30" xfId="0" applyFont="1" applyBorder="1"/>
    <xf numFmtId="0" fontId="14" fillId="0" borderId="40" xfId="0" applyFont="1" applyFill="1" applyBorder="1" applyAlignment="1">
      <alignment horizontal="left"/>
    </xf>
    <xf numFmtId="2" fontId="113" fillId="0" borderId="7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26" xfId="0" applyFont="1" applyBorder="1" applyAlignment="1">
      <alignment horizontal="center"/>
    </xf>
    <xf numFmtId="0" fontId="158" fillId="0" borderId="70" xfId="0" applyFont="1" applyBorder="1" applyAlignment="1">
      <alignment horizontal="left"/>
    </xf>
    <xf numFmtId="0" fontId="22" fillId="0" borderId="72" xfId="0" applyFont="1" applyBorder="1" applyAlignment="1">
      <alignment horizontal="center"/>
    </xf>
    <xf numFmtId="0" fontId="158" fillId="0" borderId="49" xfId="0" applyFont="1" applyBorder="1" applyAlignment="1">
      <alignment horizontal="left"/>
    </xf>
    <xf numFmtId="0" fontId="158" fillId="0" borderId="44" xfId="0" applyFont="1" applyBorder="1" applyAlignment="1">
      <alignment horizontal="left"/>
    </xf>
    <xf numFmtId="0" fontId="177" fillId="0" borderId="47" xfId="0" applyFont="1" applyBorder="1" applyAlignment="1">
      <alignment horizontal="left"/>
    </xf>
    <xf numFmtId="0" fontId="192" fillId="0" borderId="46" xfId="0" applyFont="1" applyBorder="1" applyAlignment="1">
      <alignment horizontal="center"/>
    </xf>
    <xf numFmtId="1" fontId="105" fillId="0" borderId="42" xfId="0" applyNumberFormat="1" applyFont="1" applyBorder="1" applyAlignment="1">
      <alignment horizontal="center"/>
    </xf>
    <xf numFmtId="0" fontId="33" fillId="0" borderId="73" xfId="0" applyFont="1" applyBorder="1" applyAlignment="1">
      <alignment horizontal="left"/>
    </xf>
    <xf numFmtId="0" fontId="33" fillId="0" borderId="8" xfId="0" applyFont="1" applyBorder="1"/>
    <xf numFmtId="0" fontId="2" fillId="0" borderId="27" xfId="0" applyFont="1" applyBorder="1"/>
    <xf numFmtId="1" fontId="105" fillId="0" borderId="78" xfId="0" applyNumberFormat="1" applyFont="1" applyFill="1" applyBorder="1" applyAlignment="1">
      <alignment horizontal="center"/>
    </xf>
    <xf numFmtId="0" fontId="66" fillId="0" borderId="45" xfId="0" applyFont="1" applyFill="1" applyBorder="1" applyAlignment="1">
      <alignment horizontal="left"/>
    </xf>
    <xf numFmtId="2" fontId="35" fillId="0" borderId="35" xfId="0" applyNumberFormat="1" applyFont="1" applyFill="1" applyBorder="1" applyAlignment="1">
      <alignment horizontal="center" vertical="center"/>
    </xf>
    <xf numFmtId="2" fontId="35" fillId="0" borderId="40" xfId="0" applyNumberFormat="1" applyFont="1" applyFill="1" applyBorder="1" applyAlignment="1">
      <alignment horizontal="center" vertical="center"/>
    </xf>
    <xf numFmtId="0" fontId="22" fillId="0" borderId="57" xfId="0" applyFont="1" applyBorder="1" applyAlignment="1">
      <alignment horizontal="center"/>
    </xf>
    <xf numFmtId="166" fontId="18" fillId="0" borderId="25" xfId="0" applyNumberFormat="1" applyFont="1" applyBorder="1" applyAlignment="1">
      <alignment horizontal="center"/>
    </xf>
    <xf numFmtId="0" fontId="47" fillId="0" borderId="19" xfId="0" applyFont="1" applyBorder="1" applyAlignment="1">
      <alignment horizontal="center"/>
    </xf>
    <xf numFmtId="0" fontId="73" fillId="0" borderId="49" xfId="0" applyFont="1" applyBorder="1"/>
    <xf numFmtId="164" fontId="177" fillId="0" borderId="44" xfId="0" applyNumberFormat="1" applyFont="1" applyFill="1" applyBorder="1" applyAlignment="1">
      <alignment horizontal="left"/>
    </xf>
    <xf numFmtId="1" fontId="192" fillId="0" borderId="45" xfId="0" applyNumberFormat="1" applyFont="1" applyFill="1" applyBorder="1" applyAlignment="1">
      <alignment horizontal="center"/>
    </xf>
    <xf numFmtId="164" fontId="177" fillId="0" borderId="44" xfId="0" applyNumberFormat="1" applyFont="1" applyBorder="1" applyAlignment="1">
      <alignment horizontal="right"/>
    </xf>
    <xf numFmtId="2" fontId="177" fillId="0" borderId="27" xfId="0" applyNumberFormat="1" applyFont="1" applyBorder="1" applyAlignment="1">
      <alignment horizontal="center"/>
    </xf>
    <xf numFmtId="2" fontId="177" fillId="0" borderId="71" xfId="0" applyNumberFormat="1" applyFont="1" applyFill="1" applyBorder="1" applyAlignment="1">
      <alignment horizontal="center"/>
    </xf>
    <xf numFmtId="2" fontId="177" fillId="0" borderId="27" xfId="0" applyNumberFormat="1" applyFont="1" applyFill="1" applyBorder="1" applyAlignment="1">
      <alignment horizontal="center"/>
    </xf>
    <xf numFmtId="2" fontId="202" fillId="0" borderId="27" xfId="0" applyNumberFormat="1" applyFont="1" applyBorder="1" applyAlignment="1">
      <alignment horizontal="center"/>
    </xf>
    <xf numFmtId="2" fontId="202" fillId="0" borderId="43" xfId="0" applyNumberFormat="1" applyFont="1" applyBorder="1" applyAlignment="1">
      <alignment horizontal="center"/>
    </xf>
    <xf numFmtId="2" fontId="202" fillId="0" borderId="60" xfId="0" applyNumberFormat="1" applyFont="1" applyBorder="1" applyAlignment="1">
      <alignment horizontal="center"/>
    </xf>
    <xf numFmtId="49" fontId="192" fillId="0" borderId="44" xfId="0" applyNumberFormat="1" applyFont="1" applyFill="1" applyBorder="1"/>
    <xf numFmtId="2" fontId="220" fillId="0" borderId="27" xfId="0" applyNumberFormat="1" applyFont="1" applyBorder="1" applyAlignment="1">
      <alignment horizontal="center"/>
    </xf>
    <xf numFmtId="2" fontId="220" fillId="0" borderId="33" xfId="0" applyNumberFormat="1" applyFont="1" applyBorder="1" applyAlignment="1">
      <alignment horizontal="center"/>
    </xf>
    <xf numFmtId="2" fontId="220" fillId="0" borderId="71" xfId="0" applyNumberFormat="1" applyFont="1" applyFill="1" applyBorder="1" applyAlignment="1">
      <alignment horizontal="center"/>
    </xf>
    <xf numFmtId="0" fontId="22" fillId="0" borderId="50" xfId="0" applyFont="1" applyFill="1" applyBorder="1" applyAlignment="1">
      <alignment horizontal="center"/>
    </xf>
    <xf numFmtId="0" fontId="22" fillId="0" borderId="18" xfId="0" applyFont="1" applyBorder="1" applyAlignment="1">
      <alignment horizontal="center"/>
    </xf>
    <xf numFmtId="1" fontId="22" fillId="0" borderId="24" xfId="0" applyNumberFormat="1" applyFont="1" applyBorder="1" applyAlignment="1">
      <alignment horizontal="center"/>
    </xf>
    <xf numFmtId="1" fontId="22" fillId="0" borderId="50" xfId="0" applyNumberFormat="1" applyFont="1" applyBorder="1" applyAlignment="1">
      <alignment horizontal="center"/>
    </xf>
    <xf numFmtId="1" fontId="22" fillId="0" borderId="62" xfId="0" applyNumberFormat="1" applyFont="1" applyBorder="1" applyAlignment="1">
      <alignment horizontal="center"/>
    </xf>
    <xf numFmtId="0" fontId="33" fillId="0" borderId="61" xfId="0" applyFont="1" applyFill="1" applyBorder="1" applyAlignment="1">
      <alignment horizontal="center"/>
    </xf>
    <xf numFmtId="164" fontId="14" fillId="0" borderId="49" xfId="0" applyNumberFormat="1" applyFont="1" applyFill="1" applyBorder="1" applyAlignment="1">
      <alignment horizontal="left"/>
    </xf>
    <xf numFmtId="0" fontId="0" fillId="0" borderId="24" xfId="0" applyFill="1" applyBorder="1" applyAlignment="1">
      <alignment horizontal="center"/>
    </xf>
    <xf numFmtId="0" fontId="50" fillId="0" borderId="56" xfId="0" applyFont="1" applyBorder="1" applyAlignment="1">
      <alignment horizontal="left"/>
    </xf>
    <xf numFmtId="0" fontId="33" fillId="0" borderId="56" xfId="0" applyFont="1" applyBorder="1" applyAlignment="1">
      <alignment horizontal="center"/>
    </xf>
    <xf numFmtId="0" fontId="48" fillId="0" borderId="56" xfId="0" applyFont="1" applyFill="1" applyBorder="1" applyAlignment="1">
      <alignment horizontal="left"/>
    </xf>
    <xf numFmtId="0" fontId="47" fillId="0" borderId="17" xfId="0" applyFont="1" applyBorder="1"/>
    <xf numFmtId="2" fontId="203" fillId="0" borderId="60" xfId="0" applyNumberFormat="1" applyFont="1" applyBorder="1" applyAlignment="1">
      <alignment horizontal="center"/>
    </xf>
    <xf numFmtId="2" fontId="203" fillId="0" borderId="68" xfId="0" applyNumberFormat="1" applyFont="1" applyBorder="1" applyAlignment="1">
      <alignment horizontal="center"/>
    </xf>
    <xf numFmtId="2" fontId="203" fillId="0" borderId="67" xfId="0" applyNumberFormat="1" applyFont="1" applyBorder="1" applyAlignment="1">
      <alignment horizontal="center"/>
    </xf>
    <xf numFmtId="2" fontId="203" fillId="0" borderId="68" xfId="0" applyNumberFormat="1" applyFont="1" applyFill="1" applyBorder="1" applyAlignment="1">
      <alignment horizontal="center"/>
    </xf>
    <xf numFmtId="1" fontId="105" fillId="0" borderId="57" xfId="0" applyNumberFormat="1" applyFont="1" applyFill="1" applyBorder="1" applyAlignment="1">
      <alignment horizontal="center"/>
    </xf>
    <xf numFmtId="1" fontId="36" fillId="0" borderId="44" xfId="0" applyNumberFormat="1" applyFont="1" applyFill="1" applyBorder="1" applyAlignment="1">
      <alignment horizontal="center"/>
    </xf>
    <xf numFmtId="0" fontId="0" fillId="0" borderId="29" xfId="0" applyFill="1" applyBorder="1" applyAlignment="1">
      <alignment horizontal="left"/>
    </xf>
    <xf numFmtId="0" fontId="149" fillId="0" borderId="23" xfId="0" applyFont="1" applyBorder="1" applyAlignment="1">
      <alignment horizontal="center"/>
    </xf>
    <xf numFmtId="0" fontId="14" fillId="0" borderId="40" xfId="0" applyFont="1" applyBorder="1" applyAlignment="1">
      <alignment horizontal="center"/>
    </xf>
    <xf numFmtId="166" fontId="18" fillId="0" borderId="39" xfId="0" applyNumberFormat="1" applyFont="1" applyBorder="1" applyAlignment="1">
      <alignment horizontal="center"/>
    </xf>
    <xf numFmtId="164" fontId="14" fillId="0" borderId="40" xfId="0" applyNumberFormat="1" applyFont="1" applyBorder="1" applyAlignment="1">
      <alignment horizontal="left"/>
    </xf>
    <xf numFmtId="0" fontId="55" fillId="0" borderId="22" xfId="0" applyFont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77" fillId="0" borderId="46" xfId="0" applyFont="1" applyBorder="1" applyAlignment="1">
      <alignment horizontal="center"/>
    </xf>
    <xf numFmtId="0" fontId="33" fillId="0" borderId="69" xfId="0" applyFont="1" applyFill="1" applyBorder="1" applyAlignment="1">
      <alignment horizontal="center"/>
    </xf>
    <xf numFmtId="0" fontId="17" fillId="0" borderId="78" xfId="0" applyFont="1" applyFill="1" applyBorder="1" applyAlignment="1">
      <alignment horizontal="center"/>
    </xf>
    <xf numFmtId="2" fontId="18" fillId="0" borderId="68" xfId="0" applyNumberFormat="1" applyFont="1" applyBorder="1" applyAlignment="1">
      <alignment horizontal="center"/>
    </xf>
    <xf numFmtId="167" fontId="21" fillId="0" borderId="0" xfId="0" applyNumberFormat="1" applyFont="1" applyFill="1" applyBorder="1" applyAlignment="1">
      <alignment horizontal="center"/>
    </xf>
    <xf numFmtId="0" fontId="14" fillId="0" borderId="47" xfId="0" applyFont="1" applyFill="1" applyBorder="1" applyAlignment="1">
      <alignment horizontal="left"/>
    </xf>
    <xf numFmtId="0" fontId="33" fillId="0" borderId="44" xfId="0" applyFont="1" applyFill="1" applyBorder="1" applyAlignment="1">
      <alignment horizontal="left"/>
    </xf>
    <xf numFmtId="0" fontId="192" fillId="0" borderId="50" xfId="0" applyFont="1" applyBorder="1" applyAlignment="1">
      <alignment horizontal="center"/>
    </xf>
    <xf numFmtId="0" fontId="33" fillId="0" borderId="50" xfId="0" applyFont="1" applyBorder="1" applyAlignment="1">
      <alignment horizontal="center"/>
    </xf>
    <xf numFmtId="0" fontId="33" fillId="0" borderId="54" xfId="0" applyFont="1" applyFill="1" applyBorder="1" applyAlignment="1">
      <alignment horizontal="left"/>
    </xf>
    <xf numFmtId="0" fontId="50" fillId="0" borderId="69" xfId="0" applyFont="1" applyFill="1" applyBorder="1" applyAlignment="1">
      <alignment horizontal="left"/>
    </xf>
    <xf numFmtId="0" fontId="66" fillId="0" borderId="69" xfId="0" applyFont="1" applyBorder="1" applyAlignment="1">
      <alignment horizontal="left"/>
    </xf>
    <xf numFmtId="0" fontId="47" fillId="0" borderId="22" xfId="0" applyFont="1" applyBorder="1" applyAlignment="1">
      <alignment horizontal="center"/>
    </xf>
    <xf numFmtId="2" fontId="16" fillId="0" borderId="22" xfId="0" applyNumberFormat="1" applyFont="1" applyBorder="1" applyAlignment="1">
      <alignment horizontal="center" vertical="center" wrapText="1"/>
    </xf>
    <xf numFmtId="0" fontId="7" fillId="0" borderId="54" xfId="0" applyFont="1" applyFill="1" applyBorder="1"/>
    <xf numFmtId="0" fontId="149" fillId="0" borderId="45" xfId="0" applyFont="1" applyBorder="1" applyAlignment="1">
      <alignment horizontal="center"/>
    </xf>
    <xf numFmtId="0" fontId="0" fillId="0" borderId="78" xfId="0" applyBorder="1" applyAlignment="1">
      <alignment horizontal="left"/>
    </xf>
    <xf numFmtId="1" fontId="36" fillId="0" borderId="42" xfId="0" applyNumberFormat="1" applyFont="1" applyBorder="1" applyAlignment="1">
      <alignment horizontal="center"/>
    </xf>
    <xf numFmtId="0" fontId="48" fillId="0" borderId="22" xfId="0" applyFont="1" applyBorder="1" applyAlignment="1">
      <alignment horizontal="left"/>
    </xf>
    <xf numFmtId="2" fontId="48" fillId="0" borderId="22" xfId="0" applyNumberFormat="1" applyFont="1" applyBorder="1" applyAlignment="1">
      <alignment horizontal="center"/>
    </xf>
    <xf numFmtId="0" fontId="22" fillId="0" borderId="27" xfId="0" applyFont="1" applyFill="1" applyBorder="1" applyAlignment="1">
      <alignment horizontal="center"/>
    </xf>
    <xf numFmtId="164" fontId="177" fillId="0" borderId="65" xfId="0" applyNumberFormat="1" applyFont="1" applyFill="1" applyBorder="1" applyAlignment="1">
      <alignment horizontal="left"/>
    </xf>
    <xf numFmtId="164" fontId="14" fillId="0" borderId="51" xfId="0" applyNumberFormat="1" applyFont="1" applyFill="1" applyBorder="1" applyAlignment="1">
      <alignment horizontal="left"/>
    </xf>
    <xf numFmtId="0" fontId="22" fillId="0" borderId="43" xfId="0" applyFont="1" applyFill="1" applyBorder="1" applyAlignment="1">
      <alignment horizontal="center"/>
    </xf>
    <xf numFmtId="0" fontId="47" fillId="0" borderId="56" xfId="0" applyFont="1" applyFill="1" applyBorder="1" applyAlignment="1">
      <alignment horizontal="left"/>
    </xf>
    <xf numFmtId="0" fontId="33" fillId="0" borderId="35" xfId="0" applyFont="1" applyBorder="1" applyAlignment="1">
      <alignment horizontal="left"/>
    </xf>
    <xf numFmtId="0" fontId="7" fillId="0" borderId="35" xfId="0" applyFont="1" applyFill="1" applyBorder="1"/>
    <xf numFmtId="49" fontId="17" fillId="0" borderId="78" xfId="0" applyNumberFormat="1" applyFont="1" applyBorder="1" applyAlignment="1">
      <alignment horizontal="center"/>
    </xf>
    <xf numFmtId="0" fontId="177" fillId="0" borderId="22" xfId="0" applyFont="1" applyBorder="1" applyAlignment="1">
      <alignment horizontal="left"/>
    </xf>
    <xf numFmtId="0" fontId="2" fillId="0" borderId="65" xfId="0" applyFont="1" applyFill="1" applyBorder="1" applyAlignment="1">
      <alignment horizontal="left"/>
    </xf>
    <xf numFmtId="0" fontId="2" fillId="0" borderId="39" xfId="0" applyFont="1" applyFill="1" applyBorder="1" applyAlignment="1">
      <alignment horizontal="left"/>
    </xf>
    <xf numFmtId="0" fontId="2" fillId="0" borderId="51" xfId="0" applyFont="1" applyFill="1" applyBorder="1" applyAlignment="1">
      <alignment horizontal="left"/>
    </xf>
    <xf numFmtId="0" fontId="22" fillId="0" borderId="74" xfId="0" applyFont="1" applyBorder="1" applyAlignment="1">
      <alignment horizontal="center"/>
    </xf>
    <xf numFmtId="0" fontId="123" fillId="0" borderId="58" xfId="0" applyFont="1" applyFill="1" applyBorder="1" applyAlignment="1">
      <alignment horizontal="left"/>
    </xf>
    <xf numFmtId="0" fontId="50" fillId="0" borderId="45" xfId="0" applyFont="1" applyBorder="1" applyAlignment="1">
      <alignment horizontal="left"/>
    </xf>
    <xf numFmtId="0" fontId="22" fillId="0" borderId="62" xfId="0" applyFont="1" applyBorder="1" applyAlignment="1">
      <alignment horizontal="center"/>
    </xf>
    <xf numFmtId="2" fontId="18" fillId="0" borderId="39" xfId="0" applyNumberFormat="1" applyFont="1" applyBorder="1" applyAlignment="1">
      <alignment horizontal="center"/>
    </xf>
    <xf numFmtId="0" fontId="192" fillId="0" borderId="22" xfId="0" applyFont="1" applyBorder="1" applyAlignment="1">
      <alignment horizontal="right"/>
    </xf>
    <xf numFmtId="164" fontId="14" fillId="0" borderId="22" xfId="0" applyNumberFormat="1" applyFont="1" applyBorder="1" applyAlignment="1">
      <alignment horizontal="right"/>
    </xf>
    <xf numFmtId="2" fontId="192" fillId="0" borderId="43" xfId="0" applyNumberFormat="1" applyFont="1" applyBorder="1" applyAlignment="1">
      <alignment horizontal="center"/>
    </xf>
    <xf numFmtId="2" fontId="192" fillId="0" borderId="1" xfId="0" applyNumberFormat="1" applyFont="1" applyBorder="1" applyAlignment="1">
      <alignment horizontal="center"/>
    </xf>
    <xf numFmtId="2" fontId="192" fillId="0" borderId="48" xfId="0" applyNumberFormat="1" applyFont="1" applyBorder="1" applyAlignment="1">
      <alignment horizontal="center"/>
    </xf>
    <xf numFmtId="2" fontId="39" fillId="0" borderId="43" xfId="0" applyNumberFormat="1" applyFont="1" applyBorder="1" applyAlignment="1">
      <alignment horizontal="center"/>
    </xf>
    <xf numFmtId="0" fontId="33" fillId="0" borderId="43" xfId="0" applyFont="1" applyBorder="1" applyAlignment="1">
      <alignment horizontal="left" vertical="center"/>
    </xf>
    <xf numFmtId="0" fontId="33" fillId="0" borderId="57" xfId="0" applyFont="1" applyBorder="1" applyAlignment="1">
      <alignment horizontal="center"/>
    </xf>
    <xf numFmtId="0" fontId="48" fillId="0" borderId="44" xfId="0" applyFont="1" applyBorder="1" applyAlignment="1">
      <alignment horizontal="left"/>
    </xf>
    <xf numFmtId="1" fontId="192" fillId="0" borderId="2" xfId="0" applyNumberFormat="1" applyFont="1" applyBorder="1" applyAlignment="1">
      <alignment horizontal="center"/>
    </xf>
    <xf numFmtId="2" fontId="18" fillId="0" borderId="68" xfId="0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49" fontId="14" fillId="0" borderId="78" xfId="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/>
    </xf>
    <xf numFmtId="164" fontId="55" fillId="0" borderId="44" xfId="0" applyNumberFormat="1" applyFont="1" applyFill="1" applyBorder="1" applyAlignment="1">
      <alignment horizontal="left"/>
    </xf>
    <xf numFmtId="164" fontId="55" fillId="0" borderId="53" xfId="0" applyNumberFormat="1" applyFont="1" applyFill="1" applyBorder="1" applyAlignment="1">
      <alignment horizontal="left"/>
    </xf>
    <xf numFmtId="164" fontId="177" fillId="0" borderId="47" xfId="0" applyNumberFormat="1" applyFont="1" applyFill="1" applyBorder="1" applyAlignment="1">
      <alignment horizontal="left"/>
    </xf>
    <xf numFmtId="0" fontId="14" fillId="0" borderId="49" xfId="0" applyFont="1" applyFill="1" applyBorder="1" applyAlignment="1">
      <alignment horizontal="left"/>
    </xf>
    <xf numFmtId="0" fontId="48" fillId="0" borderId="45" xfId="0" applyFont="1" applyBorder="1" applyAlignment="1">
      <alignment horizontal="left"/>
    </xf>
    <xf numFmtId="0" fontId="2" fillId="0" borderId="50" xfId="0" applyFont="1" applyFill="1" applyBorder="1" applyAlignment="1">
      <alignment horizontal="center"/>
    </xf>
    <xf numFmtId="0" fontId="0" fillId="0" borderId="29" xfId="0" applyBorder="1" applyAlignment="1">
      <alignment horizontal="left"/>
    </xf>
    <xf numFmtId="1" fontId="105" fillId="0" borderId="44" xfId="0" applyNumberFormat="1" applyFont="1" applyBorder="1" applyAlignment="1">
      <alignment horizontal="center"/>
    </xf>
    <xf numFmtId="0" fontId="8" fillId="0" borderId="53" xfId="0" applyFont="1" applyBorder="1" applyAlignment="1">
      <alignment horizontal="left"/>
    </xf>
    <xf numFmtId="0" fontId="48" fillId="0" borderId="61" xfId="0" applyFont="1" applyBorder="1" applyAlignment="1">
      <alignment horizontal="left"/>
    </xf>
    <xf numFmtId="0" fontId="66" fillId="0" borderId="72" xfId="0" applyFont="1" applyFill="1" applyBorder="1" applyAlignment="1">
      <alignment horizontal="left"/>
    </xf>
    <xf numFmtId="0" fontId="7" fillId="0" borderId="56" xfId="0" applyFont="1" applyBorder="1" applyAlignment="1">
      <alignment horizontal="center"/>
    </xf>
    <xf numFmtId="2" fontId="14" fillId="0" borderId="58" xfId="0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left"/>
    </xf>
    <xf numFmtId="49" fontId="33" fillId="0" borderId="0" xfId="0" applyNumberFormat="1" applyFont="1" applyFill="1" applyBorder="1" applyAlignment="1">
      <alignment horizontal="center"/>
    </xf>
    <xf numFmtId="167" fontId="95" fillId="0" borderId="0" xfId="0" applyNumberFormat="1" applyFont="1" applyFill="1" applyBorder="1" applyAlignment="1">
      <alignment horizontal="center"/>
    </xf>
    <xf numFmtId="0" fontId="152" fillId="0" borderId="0" xfId="0" applyFont="1" applyFill="1" applyBorder="1" applyAlignment="1">
      <alignment horizontal="left"/>
    </xf>
    <xf numFmtId="0" fontId="66" fillId="0" borderId="61" xfId="0" applyFont="1" applyBorder="1" applyAlignment="1">
      <alignment horizontal="left"/>
    </xf>
    <xf numFmtId="0" fontId="67" fillId="7" borderId="14" xfId="0" applyFont="1" applyFill="1" applyBorder="1"/>
    <xf numFmtId="0" fontId="28" fillId="0" borderId="15" xfId="0" applyFont="1" applyFill="1" applyBorder="1" applyAlignment="1">
      <alignment horizontal="left"/>
    </xf>
    <xf numFmtId="0" fontId="17" fillId="0" borderId="40" xfId="0" applyFont="1" applyBorder="1" applyAlignment="1">
      <alignment horizontal="center" vertical="center"/>
    </xf>
    <xf numFmtId="0" fontId="204" fillId="0" borderId="67" xfId="0" applyFont="1" applyBorder="1" applyAlignment="1">
      <alignment horizontal="left"/>
    </xf>
    <xf numFmtId="0" fontId="177" fillId="0" borderId="50" xfId="0" applyFont="1" applyBorder="1" applyAlignment="1">
      <alignment horizontal="center"/>
    </xf>
    <xf numFmtId="2" fontId="177" fillId="0" borderId="43" xfId="0" applyNumberFormat="1" applyFont="1" applyBorder="1" applyAlignment="1">
      <alignment horizontal="center"/>
    </xf>
    <xf numFmtId="2" fontId="39" fillId="0" borderId="1" xfId="0" applyNumberFormat="1" applyFont="1" applyBorder="1" applyAlignment="1">
      <alignment horizontal="center"/>
    </xf>
    <xf numFmtId="0" fontId="112" fillId="0" borderId="0" xfId="0" applyFont="1" applyAlignment="1">
      <alignment horizontal="left"/>
    </xf>
    <xf numFmtId="0" fontId="50" fillId="0" borderId="52" xfId="0" applyFont="1" applyFill="1" applyBorder="1" applyAlignment="1">
      <alignment horizontal="left"/>
    </xf>
    <xf numFmtId="0" fontId="33" fillId="0" borderId="75" xfId="0" applyFont="1" applyFill="1" applyBorder="1" applyAlignment="1">
      <alignment horizontal="left"/>
    </xf>
    <xf numFmtId="0" fontId="14" fillId="0" borderId="55" xfId="0" applyFont="1" applyFill="1" applyBorder="1" applyAlignment="1">
      <alignment horizontal="left"/>
    </xf>
    <xf numFmtId="0" fontId="0" fillId="0" borderId="33" xfId="0" applyBorder="1" applyAlignment="1">
      <alignment horizontal="center"/>
    </xf>
    <xf numFmtId="0" fontId="123" fillId="0" borderId="39" xfId="0" applyFont="1" applyBorder="1" applyAlignment="1">
      <alignment horizontal="left"/>
    </xf>
    <xf numFmtId="0" fontId="17" fillId="0" borderId="39" xfId="0" applyFont="1" applyBorder="1"/>
    <xf numFmtId="0" fontId="0" fillId="0" borderId="68" xfId="0" applyBorder="1" applyAlignment="1">
      <alignment horizontal="center"/>
    </xf>
    <xf numFmtId="0" fontId="0" fillId="0" borderId="36" xfId="0" applyBorder="1"/>
    <xf numFmtId="0" fontId="17" fillId="0" borderId="63" xfId="0" applyFont="1" applyBorder="1" applyAlignment="1">
      <alignment horizontal="left"/>
    </xf>
    <xf numFmtId="0" fontId="33" fillId="0" borderId="44" xfId="0" applyFont="1" applyBorder="1" applyAlignment="1">
      <alignment horizontal="left"/>
    </xf>
    <xf numFmtId="0" fontId="33" fillId="0" borderId="47" xfId="0" applyFont="1" applyBorder="1" applyAlignment="1">
      <alignment horizontal="left"/>
    </xf>
    <xf numFmtId="0" fontId="78" fillId="0" borderId="50" xfId="0" applyFont="1" applyFill="1" applyBorder="1" applyAlignment="1">
      <alignment horizontal="left"/>
    </xf>
    <xf numFmtId="2" fontId="174" fillId="0" borderId="67" xfId="0" applyNumberFormat="1" applyFont="1" applyBorder="1" applyAlignment="1">
      <alignment horizontal="center"/>
    </xf>
    <xf numFmtId="2" fontId="174" fillId="0" borderId="63" xfId="0" applyNumberFormat="1" applyFont="1" applyBorder="1" applyAlignment="1">
      <alignment horizontal="center"/>
    </xf>
    <xf numFmtId="2" fontId="174" fillId="0" borderId="65" xfId="0" applyNumberFormat="1" applyFont="1" applyBorder="1" applyAlignment="1">
      <alignment horizontal="center"/>
    </xf>
    <xf numFmtId="167" fontId="0" fillId="0" borderId="0" xfId="0" applyNumberFormat="1" applyAlignment="1">
      <alignment horizontal="left"/>
    </xf>
    <xf numFmtId="2" fontId="17" fillId="0" borderId="3" xfId="0" applyNumberFormat="1" applyFont="1" applyFill="1" applyBorder="1" applyAlignment="1">
      <alignment horizontal="left"/>
    </xf>
    <xf numFmtId="0" fontId="2" fillId="0" borderId="66" xfId="0" applyFont="1" applyBorder="1" applyAlignment="1">
      <alignment horizontal="center"/>
    </xf>
    <xf numFmtId="0" fontId="14" fillId="0" borderId="34" xfId="0" applyFont="1" applyFill="1" applyBorder="1" applyAlignment="1">
      <alignment horizontal="center"/>
    </xf>
    <xf numFmtId="2" fontId="18" fillId="0" borderId="50" xfId="0" applyNumberFormat="1" applyFont="1" applyBorder="1" applyAlignment="1">
      <alignment horizontal="center"/>
    </xf>
    <xf numFmtId="166" fontId="18" fillId="0" borderId="21" xfId="0" applyNumberFormat="1" applyFont="1" applyFill="1" applyBorder="1" applyAlignment="1">
      <alignment horizontal="center"/>
    </xf>
    <xf numFmtId="2" fontId="17" fillId="0" borderId="51" xfId="0" applyNumberFormat="1" applyFont="1" applyBorder="1" applyAlignment="1">
      <alignment horizontal="left"/>
    </xf>
    <xf numFmtId="0" fontId="0" fillId="0" borderId="42" xfId="0" applyBorder="1"/>
    <xf numFmtId="0" fontId="47" fillId="0" borderId="37" xfId="0" applyFont="1" applyFill="1" applyBorder="1" applyAlignment="1">
      <alignment horizontal="center"/>
    </xf>
    <xf numFmtId="2" fontId="202" fillId="0" borderId="68" xfId="0" applyNumberFormat="1" applyFont="1" applyFill="1" applyBorder="1" applyAlignment="1">
      <alignment horizontal="center"/>
    </xf>
    <xf numFmtId="2" fontId="200" fillId="0" borderId="68" xfId="0" applyNumberFormat="1" applyFont="1" applyBorder="1" applyAlignment="1">
      <alignment horizontal="center"/>
    </xf>
    <xf numFmtId="165" fontId="18" fillId="0" borderId="67" xfId="0" applyNumberFormat="1" applyFont="1" applyBorder="1" applyAlignment="1">
      <alignment horizontal="center"/>
    </xf>
    <xf numFmtId="1" fontId="36" fillId="0" borderId="45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1" fontId="36" fillId="0" borderId="68" xfId="0" applyNumberFormat="1" applyFont="1" applyBorder="1" applyAlignment="1">
      <alignment horizontal="center"/>
    </xf>
    <xf numFmtId="0" fontId="0" fillId="0" borderId="25" xfId="0" applyBorder="1" applyAlignment="1">
      <alignment horizontal="left"/>
    </xf>
    <xf numFmtId="1" fontId="22" fillId="0" borderId="65" xfId="0" applyNumberFormat="1" applyFont="1" applyBorder="1" applyAlignment="1">
      <alignment horizontal="center"/>
    </xf>
    <xf numFmtId="1" fontId="22" fillId="0" borderId="51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2" fontId="14" fillId="0" borderId="81" xfId="0" applyNumberFormat="1" applyFont="1" applyFill="1" applyBorder="1" applyAlignment="1">
      <alignment horizontal="center"/>
    </xf>
    <xf numFmtId="1" fontId="36" fillId="0" borderId="61" xfId="0" applyNumberFormat="1" applyFont="1" applyBorder="1" applyAlignment="1">
      <alignment horizontal="center"/>
    </xf>
    <xf numFmtId="0" fontId="204" fillId="0" borderId="40" xfId="0" applyFont="1" applyBorder="1" applyAlignment="1">
      <alignment horizontal="left"/>
    </xf>
    <xf numFmtId="0" fontId="118" fillId="0" borderId="22" xfId="0" applyFont="1" applyBorder="1" applyAlignment="1">
      <alignment horizontal="center"/>
    </xf>
    <xf numFmtId="0" fontId="0" fillId="0" borderId="48" xfId="0" applyBorder="1" applyAlignment="1">
      <alignment horizontal="left"/>
    </xf>
    <xf numFmtId="0" fontId="0" fillId="0" borderId="51" xfId="0" applyBorder="1" applyAlignment="1">
      <alignment horizontal="left"/>
    </xf>
    <xf numFmtId="0" fontId="7" fillId="0" borderId="65" xfId="0" applyFont="1" applyBorder="1" applyAlignment="1">
      <alignment horizontal="center"/>
    </xf>
    <xf numFmtId="0" fontId="7" fillId="0" borderId="68" xfId="0" applyFont="1" applyFill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7" fillId="0" borderId="59" xfId="0" applyFont="1" applyFill="1" applyBorder="1" applyAlignment="1">
      <alignment horizontal="center"/>
    </xf>
    <xf numFmtId="2" fontId="17" fillId="0" borderId="34" xfId="0" applyNumberFormat="1" applyFont="1" applyBorder="1" applyAlignment="1">
      <alignment horizontal="center"/>
    </xf>
    <xf numFmtId="2" fontId="17" fillId="0" borderId="32" xfId="0" applyNumberFormat="1" applyFont="1" applyBorder="1" applyAlignment="1">
      <alignment horizontal="center"/>
    </xf>
    <xf numFmtId="0" fontId="0" fillId="0" borderId="49" xfId="0" applyBorder="1" applyAlignment="1">
      <alignment horizontal="left"/>
    </xf>
    <xf numFmtId="2" fontId="14" fillId="0" borderId="22" xfId="0" applyNumberFormat="1" applyFont="1" applyFill="1" applyBorder="1" applyAlignment="1">
      <alignment horizontal="center"/>
    </xf>
    <xf numFmtId="2" fontId="14" fillId="0" borderId="58" xfId="0" applyNumberFormat="1" applyFont="1" applyFill="1" applyBorder="1" applyAlignment="1">
      <alignment horizontal="center"/>
    </xf>
    <xf numFmtId="0" fontId="33" fillId="0" borderId="35" xfId="0" applyFont="1" applyFill="1" applyBorder="1" applyAlignment="1">
      <alignment horizontal="left"/>
    </xf>
    <xf numFmtId="165" fontId="200" fillId="0" borderId="68" xfId="0" applyNumberFormat="1" applyFont="1" applyFill="1" applyBorder="1" applyAlignment="1">
      <alignment horizontal="center"/>
    </xf>
    <xf numFmtId="2" fontId="17" fillId="0" borderId="17" xfId="0" applyNumberFormat="1" applyFont="1" applyBorder="1"/>
    <xf numFmtId="2" fontId="17" fillId="0" borderId="20" xfId="0" applyNumberFormat="1" applyFont="1" applyBorder="1"/>
    <xf numFmtId="2" fontId="17" fillId="0" borderId="5" xfId="0" applyNumberFormat="1" applyFont="1" applyBorder="1"/>
    <xf numFmtId="2" fontId="19" fillId="0" borderId="46" xfId="0" applyNumberFormat="1" applyFont="1" applyBorder="1" applyAlignment="1">
      <alignment horizontal="center"/>
    </xf>
    <xf numFmtId="2" fontId="91" fillId="0" borderId="71" xfId="0" applyNumberFormat="1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22" fillId="0" borderId="47" xfId="0" applyFont="1" applyBorder="1" applyAlignment="1">
      <alignment horizontal="right"/>
    </xf>
    <xf numFmtId="0" fontId="14" fillId="0" borderId="46" xfId="0" applyFont="1" applyBorder="1" applyAlignment="1">
      <alignment horizontal="center"/>
    </xf>
    <xf numFmtId="165" fontId="200" fillId="0" borderId="67" xfId="0" applyNumberFormat="1" applyFont="1" applyBorder="1" applyAlignment="1">
      <alignment horizontal="center"/>
    </xf>
    <xf numFmtId="0" fontId="47" fillId="0" borderId="2" xfId="0" applyFont="1" applyFill="1" applyBorder="1" applyAlignment="1">
      <alignment horizontal="center"/>
    </xf>
    <xf numFmtId="2" fontId="36" fillId="0" borderId="23" xfId="0" applyNumberFormat="1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/>
    </xf>
    <xf numFmtId="2" fontId="16" fillId="0" borderId="23" xfId="0" applyNumberFormat="1" applyFont="1" applyFill="1" applyBorder="1" applyAlignment="1">
      <alignment horizontal="center" vertical="center" wrapText="1"/>
    </xf>
    <xf numFmtId="0" fontId="80" fillId="0" borderId="71" xfId="0" applyFont="1" applyFill="1" applyBorder="1" applyAlignment="1">
      <alignment horizontal="left"/>
    </xf>
    <xf numFmtId="0" fontId="218" fillId="0" borderId="67" xfId="0" applyFont="1" applyFill="1" applyBorder="1"/>
    <xf numFmtId="165" fontId="2" fillId="0" borderId="55" xfId="0" applyNumberFormat="1" applyFont="1" applyFill="1" applyBorder="1" applyAlignment="1">
      <alignment horizontal="left"/>
    </xf>
    <xf numFmtId="165" fontId="28" fillId="0" borderId="55" xfId="0" applyNumberFormat="1" applyFont="1" applyFill="1" applyBorder="1" applyAlignment="1">
      <alignment horizontal="left"/>
    </xf>
    <xf numFmtId="0" fontId="182" fillId="0" borderId="71" xfId="0" applyFont="1" applyFill="1" applyBorder="1"/>
    <xf numFmtId="0" fontId="28" fillId="0" borderId="50" xfId="0" applyFont="1" applyFill="1" applyBorder="1" applyAlignment="1">
      <alignment horizontal="left"/>
    </xf>
    <xf numFmtId="166" fontId="113" fillId="0" borderId="0" xfId="0" applyNumberFormat="1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2" fontId="17" fillId="0" borderId="32" xfId="0" applyNumberFormat="1" applyFont="1" applyFill="1" applyBorder="1" applyAlignment="1">
      <alignment horizontal="center"/>
    </xf>
    <xf numFmtId="2" fontId="17" fillId="0" borderId="25" xfId="0" applyNumberFormat="1" applyFont="1" applyFill="1" applyBorder="1" applyAlignment="1">
      <alignment horizontal="center"/>
    </xf>
    <xf numFmtId="2" fontId="200" fillId="0" borderId="71" xfId="0" applyNumberFormat="1" applyFont="1" applyFill="1" applyBorder="1" applyAlignment="1">
      <alignment horizontal="center"/>
    </xf>
    <xf numFmtId="2" fontId="200" fillId="0" borderId="33" xfId="0" applyNumberFormat="1" applyFont="1" applyFill="1" applyBorder="1" applyAlignment="1">
      <alignment horizontal="center"/>
    </xf>
    <xf numFmtId="2" fontId="200" fillId="0" borderId="72" xfId="0" applyNumberFormat="1" applyFont="1" applyFill="1" applyBorder="1" applyAlignment="1">
      <alignment horizontal="center"/>
    </xf>
    <xf numFmtId="0" fontId="0" fillId="0" borderId="48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50" xfId="0" applyFill="1" applyBorder="1" applyAlignment="1">
      <alignment horizontal="left"/>
    </xf>
    <xf numFmtId="2" fontId="17" fillId="0" borderId="74" xfId="0" applyNumberFormat="1" applyFont="1" applyFill="1" applyBorder="1" applyAlignment="1">
      <alignment horizontal="center"/>
    </xf>
    <xf numFmtId="0" fontId="55" fillId="0" borderId="44" xfId="0" applyFont="1" applyFill="1" applyBorder="1" applyAlignment="1">
      <alignment horizontal="left"/>
    </xf>
    <xf numFmtId="0" fontId="2" fillId="0" borderId="5" xfId="0" applyFont="1" applyFill="1" applyBorder="1"/>
    <xf numFmtId="165" fontId="17" fillId="0" borderId="43" xfId="0" applyNumberFormat="1" applyFont="1" applyFill="1" applyBorder="1" applyAlignment="1">
      <alignment horizontal="center"/>
    </xf>
    <xf numFmtId="165" fontId="17" fillId="0" borderId="48" xfId="0" applyNumberFormat="1" applyFont="1" applyFill="1" applyBorder="1" applyAlignment="1">
      <alignment horizontal="center"/>
    </xf>
    <xf numFmtId="168" fontId="2" fillId="0" borderId="30" xfId="0" applyNumberFormat="1" applyFont="1" applyFill="1" applyBorder="1"/>
    <xf numFmtId="166" fontId="33" fillId="0" borderId="0" xfId="0" applyNumberFormat="1" applyFont="1" applyAlignment="1">
      <alignment horizontal="left"/>
    </xf>
    <xf numFmtId="0" fontId="45" fillId="0" borderId="60" xfId="0" applyFont="1" applyFill="1" applyBorder="1"/>
    <xf numFmtId="0" fontId="28" fillId="0" borderId="63" xfId="0" applyFont="1" applyBorder="1" applyAlignment="1">
      <alignment horizontal="left"/>
    </xf>
    <xf numFmtId="0" fontId="185" fillId="0" borderId="35" xfId="0" applyFont="1" applyFill="1" applyBorder="1"/>
    <xf numFmtId="2" fontId="76" fillId="0" borderId="65" xfId="0" applyNumberFormat="1" applyFont="1" applyFill="1" applyBorder="1" applyAlignment="1">
      <alignment horizontal="left"/>
    </xf>
    <xf numFmtId="165" fontId="76" fillId="0" borderId="72" xfId="0" applyNumberFormat="1" applyFont="1" applyFill="1" applyBorder="1" applyAlignment="1">
      <alignment horizontal="left"/>
    </xf>
    <xf numFmtId="0" fontId="2" fillId="0" borderId="54" xfId="0" applyFont="1" applyFill="1" applyBorder="1" applyAlignment="1">
      <alignment horizontal="left"/>
    </xf>
    <xf numFmtId="0" fontId="46" fillId="0" borderId="79" xfId="0" applyFont="1" applyFill="1" applyBorder="1" applyAlignment="1">
      <alignment horizontal="left"/>
    </xf>
    <xf numFmtId="0" fontId="56" fillId="0" borderId="67" xfId="0" applyFont="1" applyFill="1" applyBorder="1" applyAlignment="1">
      <alignment horizontal="left"/>
    </xf>
    <xf numFmtId="0" fontId="33" fillId="0" borderId="67" xfId="0" applyFont="1" applyBorder="1" applyAlignment="1">
      <alignment horizontal="left"/>
    </xf>
    <xf numFmtId="0" fontId="0" fillId="0" borderId="11" xfId="0" applyFill="1" applyBorder="1" applyAlignment="1">
      <alignment horizontal="right"/>
    </xf>
    <xf numFmtId="0" fontId="149" fillId="0" borderId="53" xfId="0" applyFont="1" applyFill="1" applyBorder="1" applyAlignment="1">
      <alignment horizontal="left"/>
    </xf>
    <xf numFmtId="165" fontId="2" fillId="0" borderId="20" xfId="0" applyNumberFormat="1" applyFont="1" applyFill="1" applyBorder="1" applyAlignment="1">
      <alignment horizontal="left"/>
    </xf>
    <xf numFmtId="0" fontId="5" fillId="0" borderId="35" xfId="0" applyFont="1" applyFill="1" applyBorder="1"/>
    <xf numFmtId="0" fontId="46" fillId="0" borderId="24" xfId="0" applyFont="1" applyFill="1" applyBorder="1"/>
    <xf numFmtId="0" fontId="0" fillId="0" borderId="0" xfId="0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80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0" fillId="0" borderId="0" xfId="0" applyBorder="1"/>
    <xf numFmtId="0" fontId="2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0" fillId="0" borderId="18" xfId="0" applyBorder="1"/>
    <xf numFmtId="0" fontId="0" fillId="0" borderId="22" xfId="0" applyBorder="1"/>
    <xf numFmtId="0" fontId="0" fillId="0" borderId="24" xfId="0" applyBorder="1"/>
    <xf numFmtId="0" fontId="2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76" fillId="0" borderId="0" xfId="0" applyFont="1" applyFill="1" applyBorder="1" applyAlignment="1">
      <alignment horizontal="left"/>
    </xf>
    <xf numFmtId="0" fontId="0" fillId="0" borderId="8" xfId="0" applyBorder="1"/>
    <xf numFmtId="0" fontId="80" fillId="0" borderId="0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0" fillId="0" borderId="47" xfId="0" applyBorder="1"/>
    <xf numFmtId="0" fontId="47" fillId="0" borderId="0" xfId="0" applyFont="1" applyFill="1" applyBorder="1" applyAlignment="1">
      <alignment horizontal="center"/>
    </xf>
    <xf numFmtId="0" fontId="47" fillId="0" borderId="0" xfId="0" applyFont="1" applyFill="1" applyBorder="1"/>
    <xf numFmtId="0" fontId="50" fillId="0" borderId="0" xfId="0" applyFont="1" applyFill="1" applyBorder="1"/>
    <xf numFmtId="0" fontId="2" fillId="0" borderId="61" xfId="0" applyFont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22" fillId="0" borderId="61" xfId="0" applyFont="1" applyBorder="1" applyAlignment="1">
      <alignment horizontal="center"/>
    </xf>
    <xf numFmtId="0" fontId="0" fillId="0" borderId="46" xfId="0" applyBorder="1"/>
    <xf numFmtId="0" fontId="17" fillId="0" borderId="47" xfId="0" applyFont="1" applyBorder="1"/>
    <xf numFmtId="0" fontId="2" fillId="0" borderId="69" xfId="0" applyFont="1" applyBorder="1" applyAlignment="1">
      <alignment horizontal="center"/>
    </xf>
    <xf numFmtId="0" fontId="22" fillId="0" borderId="45" xfId="0" applyFont="1" applyBorder="1" applyAlignment="1">
      <alignment horizontal="center"/>
    </xf>
    <xf numFmtId="0" fontId="33" fillId="0" borderId="48" xfId="0" applyFont="1" applyBorder="1" applyAlignment="1">
      <alignment horizontal="left"/>
    </xf>
    <xf numFmtId="0" fontId="17" fillId="0" borderId="44" xfId="0" applyFont="1" applyBorder="1"/>
    <xf numFmtId="0" fontId="2" fillId="0" borderId="67" xfId="0" applyFont="1" applyFill="1" applyBorder="1"/>
    <xf numFmtId="0" fontId="0" fillId="0" borderId="18" xfId="0" applyFill="1" applyBorder="1"/>
    <xf numFmtId="0" fontId="14" fillId="0" borderId="44" xfId="0" applyFont="1" applyFill="1" applyBorder="1" applyAlignment="1">
      <alignment horizontal="left"/>
    </xf>
    <xf numFmtId="0" fontId="2" fillId="0" borderId="45" xfId="0" applyFont="1" applyFill="1" applyBorder="1" applyAlignment="1">
      <alignment horizontal="center"/>
    </xf>
    <xf numFmtId="0" fontId="2" fillId="0" borderId="71" xfId="0" applyFont="1" applyFill="1" applyBorder="1"/>
    <xf numFmtId="0" fontId="22" fillId="0" borderId="45" xfId="0" applyFont="1" applyFill="1" applyBorder="1" applyAlignment="1">
      <alignment horizontal="center"/>
    </xf>
    <xf numFmtId="0" fontId="14" fillId="0" borderId="58" xfId="0" applyFont="1" applyFill="1" applyBorder="1" applyAlignment="1">
      <alignment horizontal="left"/>
    </xf>
    <xf numFmtId="0" fontId="0" fillId="0" borderId="22" xfId="0" applyFill="1" applyBorder="1"/>
    <xf numFmtId="0" fontId="0" fillId="0" borderId="24" xfId="0" applyFill="1" applyBorder="1"/>
    <xf numFmtId="0" fontId="2" fillId="0" borderId="61" xfId="0" applyFont="1" applyFill="1" applyBorder="1" applyAlignment="1">
      <alignment horizontal="center"/>
    </xf>
    <xf numFmtId="0" fontId="2" fillId="0" borderId="48" xfId="0" applyFont="1" applyFill="1" applyBorder="1"/>
    <xf numFmtId="0" fontId="0" fillId="0" borderId="10" xfId="0" applyFill="1" applyBorder="1" applyAlignment="1">
      <alignment horizontal="right"/>
    </xf>
    <xf numFmtId="0" fontId="47" fillId="0" borderId="3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0" fillId="0" borderId="17" xfId="0" applyFill="1" applyBorder="1"/>
    <xf numFmtId="0" fontId="149" fillId="0" borderId="44" xfId="0" applyFont="1" applyFill="1" applyBorder="1" applyAlignment="1">
      <alignment horizontal="left"/>
    </xf>
    <xf numFmtId="0" fontId="22" fillId="0" borderId="46" xfId="0" applyFont="1" applyBorder="1" applyAlignment="1">
      <alignment horizontal="center"/>
    </xf>
    <xf numFmtId="0" fontId="2" fillId="0" borderId="55" xfId="0" applyFont="1" applyBorder="1"/>
    <xf numFmtId="0" fontId="149" fillId="0" borderId="58" xfId="0" applyFont="1" applyFill="1" applyBorder="1" applyAlignment="1">
      <alignment horizontal="left"/>
    </xf>
    <xf numFmtId="165" fontId="184" fillId="0" borderId="0" xfId="0" applyNumberFormat="1" applyFont="1" applyFill="1" applyBorder="1"/>
    <xf numFmtId="0" fontId="47" fillId="0" borderId="33" xfId="0" applyFont="1" applyFill="1" applyBorder="1" applyAlignment="1">
      <alignment horizontal="center"/>
    </xf>
    <xf numFmtId="0" fontId="61" fillId="0" borderId="79" xfId="0" applyFont="1" applyFill="1" applyBorder="1"/>
    <xf numFmtId="0" fontId="80" fillId="0" borderId="31" xfId="0" applyFont="1" applyFill="1" applyBorder="1" applyAlignment="1">
      <alignment horizontal="left"/>
    </xf>
    <xf numFmtId="165" fontId="76" fillId="0" borderId="16" xfId="0" applyNumberFormat="1" applyFont="1" applyFill="1" applyBorder="1" applyAlignment="1">
      <alignment horizontal="left"/>
    </xf>
    <xf numFmtId="0" fontId="76" fillId="0" borderId="15" xfId="0" applyFont="1" applyFill="1" applyBorder="1" applyAlignment="1">
      <alignment horizontal="left"/>
    </xf>
    <xf numFmtId="0" fontId="69" fillId="0" borderId="14" xfId="0" applyFont="1" applyFill="1" applyBorder="1"/>
    <xf numFmtId="0" fontId="48" fillId="0" borderId="53" xfId="0" applyFont="1" applyFill="1" applyBorder="1"/>
    <xf numFmtId="165" fontId="5" fillId="0" borderId="10" xfId="0" applyNumberFormat="1" applyFont="1" applyFill="1" applyBorder="1" applyAlignment="1">
      <alignment horizontal="left"/>
    </xf>
    <xf numFmtId="165" fontId="110" fillId="0" borderId="13" xfId="0" applyNumberFormat="1" applyFont="1" applyFill="1" applyBorder="1" applyAlignment="1">
      <alignment horizontal="left"/>
    </xf>
    <xf numFmtId="165" fontId="28" fillId="0" borderId="59" xfId="0" applyNumberFormat="1" applyFont="1" applyFill="1" applyBorder="1" applyAlignment="1">
      <alignment horizontal="left"/>
    </xf>
    <xf numFmtId="0" fontId="108" fillId="0" borderId="60" xfId="0" applyFont="1" applyFill="1" applyBorder="1"/>
    <xf numFmtId="0" fontId="182" fillId="0" borderId="60" xfId="0" applyFont="1" applyFill="1" applyBorder="1"/>
    <xf numFmtId="0" fontId="115" fillId="0" borderId="75" xfId="0" applyFont="1" applyFill="1" applyBorder="1" applyAlignment="1">
      <alignment horizontal="left"/>
    </xf>
    <xf numFmtId="0" fontId="66" fillId="0" borderId="6" xfId="0" applyFont="1" applyFill="1" applyBorder="1"/>
    <xf numFmtId="2" fontId="5" fillId="0" borderId="3" xfId="0" applyNumberFormat="1" applyFont="1" applyFill="1" applyBorder="1" applyAlignment="1">
      <alignment horizontal="left"/>
    </xf>
    <xf numFmtId="2" fontId="110" fillId="0" borderId="18" xfId="0" applyNumberFormat="1" applyFont="1" applyFill="1" applyBorder="1" applyAlignment="1">
      <alignment horizontal="left"/>
    </xf>
    <xf numFmtId="0" fontId="76" fillId="0" borderId="55" xfId="0" applyFont="1" applyFill="1" applyBorder="1" applyAlignment="1">
      <alignment horizontal="left"/>
    </xf>
    <xf numFmtId="169" fontId="0" fillId="0" borderId="0" xfId="0" applyNumberFormat="1" applyFill="1"/>
    <xf numFmtId="0" fontId="124" fillId="0" borderId="10" xfId="0" applyFont="1" applyFill="1" applyBorder="1" applyAlignment="1">
      <alignment horizontal="left"/>
    </xf>
    <xf numFmtId="0" fontId="123" fillId="0" borderId="39" xfId="0" applyFont="1" applyFill="1" applyBorder="1"/>
    <xf numFmtId="165" fontId="0" fillId="0" borderId="13" xfId="0" applyNumberFormat="1" applyFill="1" applyBorder="1"/>
    <xf numFmtId="167" fontId="2" fillId="0" borderId="0" xfId="0" applyNumberFormat="1" applyFont="1" applyFill="1" applyBorder="1"/>
    <xf numFmtId="2" fontId="35" fillId="0" borderId="30" xfId="0" applyNumberFormat="1" applyFont="1" applyFill="1" applyBorder="1"/>
    <xf numFmtId="0" fontId="66" fillId="0" borderId="75" xfId="0" applyFont="1" applyFill="1" applyBorder="1"/>
    <xf numFmtId="0" fontId="162" fillId="0" borderId="70" xfId="0" applyFont="1" applyFill="1" applyBorder="1" applyAlignment="1">
      <alignment horizontal="left"/>
    </xf>
    <xf numFmtId="1" fontId="76" fillId="0" borderId="63" xfId="0" applyNumberFormat="1" applyFont="1" applyFill="1" applyBorder="1" applyAlignment="1">
      <alignment horizontal="left"/>
    </xf>
    <xf numFmtId="165" fontId="76" fillId="0" borderId="48" xfId="0" applyNumberFormat="1" applyFont="1" applyFill="1" applyBorder="1" applyAlignment="1">
      <alignment horizontal="left"/>
    </xf>
    <xf numFmtId="0" fontId="216" fillId="0" borderId="22" xfId="0" applyFont="1" applyFill="1" applyBorder="1"/>
    <xf numFmtId="0" fontId="22" fillId="0" borderId="6" xfId="0" applyFont="1" applyFill="1" applyBorder="1"/>
    <xf numFmtId="0" fontId="22" fillId="0" borderId="60" xfId="0" applyFont="1" applyFill="1" applyBorder="1"/>
    <xf numFmtId="170" fontId="7" fillId="0" borderId="40" xfId="0" applyNumberFormat="1" applyFont="1" applyFill="1" applyBorder="1"/>
    <xf numFmtId="0" fontId="67" fillId="0" borderId="40" xfId="0" applyFont="1" applyFill="1" applyBorder="1"/>
    <xf numFmtId="0" fontId="61" fillId="0" borderId="75" xfId="0" applyFont="1" applyFill="1" applyBorder="1"/>
    <xf numFmtId="0" fontId="69" fillId="0" borderId="10" xfId="0" applyFont="1" applyFill="1" applyBorder="1"/>
    <xf numFmtId="0" fontId="151" fillId="0" borderId="67" xfId="0" applyFont="1" applyFill="1" applyBorder="1"/>
    <xf numFmtId="0" fontId="78" fillId="0" borderId="12" xfId="0" applyFont="1" applyFill="1" applyBorder="1"/>
    <xf numFmtId="0" fontId="47" fillId="0" borderId="24" xfId="0" applyFont="1" applyFill="1" applyBorder="1" applyAlignment="1">
      <alignment horizontal="left"/>
    </xf>
    <xf numFmtId="1" fontId="28" fillId="0" borderId="50" xfId="0" applyNumberFormat="1" applyFont="1" applyFill="1" applyBorder="1" applyAlignment="1">
      <alignment horizontal="left"/>
    </xf>
    <xf numFmtId="0" fontId="67" fillId="0" borderId="30" xfId="0" applyFont="1" applyFill="1" applyBorder="1"/>
    <xf numFmtId="0" fontId="78" fillId="0" borderId="23" xfId="0" applyFont="1" applyFill="1" applyBorder="1"/>
    <xf numFmtId="0" fontId="71" fillId="0" borderId="17" xfId="0" applyFont="1" applyFill="1" applyBorder="1"/>
    <xf numFmtId="2" fontId="74" fillId="0" borderId="0" xfId="0" applyNumberFormat="1" applyFont="1" applyFill="1" applyBorder="1"/>
    <xf numFmtId="0" fontId="46" fillId="0" borderId="34" xfId="0" applyFont="1" applyFill="1" applyBorder="1" applyAlignment="1">
      <alignment horizontal="left"/>
    </xf>
    <xf numFmtId="0" fontId="2" fillId="0" borderId="64" xfId="0" applyFont="1" applyFill="1" applyBorder="1"/>
    <xf numFmtId="0" fontId="14" fillId="0" borderId="42" xfId="0" applyFont="1" applyFill="1" applyBorder="1" applyAlignment="1">
      <alignment horizontal="center"/>
    </xf>
    <xf numFmtId="0" fontId="0" fillId="0" borderId="65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71" xfId="0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72" xfId="0" applyBorder="1" applyAlignment="1">
      <alignment horizontal="left"/>
    </xf>
    <xf numFmtId="0" fontId="33" fillId="0" borderId="71" xfId="0" applyFont="1" applyBorder="1"/>
    <xf numFmtId="2" fontId="18" fillId="0" borderId="1" xfId="0" applyNumberFormat="1" applyFont="1" applyFill="1" applyBorder="1" applyAlignment="1">
      <alignment horizontal="center"/>
    </xf>
    <xf numFmtId="0" fontId="0" fillId="0" borderId="70" xfId="0" applyBorder="1"/>
    <xf numFmtId="0" fontId="14" fillId="0" borderId="49" xfId="0" applyFont="1" applyBorder="1" applyAlignment="1">
      <alignment horizontal="right"/>
    </xf>
    <xf numFmtId="2" fontId="17" fillId="0" borderId="34" xfId="0" applyNumberFormat="1" applyFont="1" applyBorder="1" applyAlignment="1">
      <alignment horizontal="left"/>
    </xf>
    <xf numFmtId="2" fontId="17" fillId="0" borderId="32" xfId="0" applyNumberFormat="1" applyFont="1" applyFill="1" applyBorder="1" applyAlignment="1">
      <alignment horizontal="left"/>
    </xf>
    <xf numFmtId="2" fontId="17" fillId="0" borderId="25" xfId="0" applyNumberFormat="1" applyFont="1" applyFill="1" applyBorder="1"/>
    <xf numFmtId="0" fontId="14" fillId="0" borderId="47" xfId="0" applyFont="1" applyBorder="1" applyAlignment="1">
      <alignment horizontal="right"/>
    </xf>
    <xf numFmtId="0" fontId="33" fillId="0" borderId="22" xfId="0" applyFont="1" applyFill="1" applyBorder="1" applyAlignment="1">
      <alignment horizontal="left"/>
    </xf>
    <xf numFmtId="1" fontId="36" fillId="0" borderId="17" xfId="0" applyNumberFormat="1" applyFont="1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77" fillId="0" borderId="44" xfId="0" applyFont="1" applyBorder="1" applyAlignment="1">
      <alignment horizontal="right"/>
    </xf>
    <xf numFmtId="2" fontId="177" fillId="0" borderId="33" xfId="0" applyNumberFormat="1" applyFont="1" applyFill="1" applyBorder="1" applyAlignment="1">
      <alignment horizontal="center"/>
    </xf>
    <xf numFmtId="2" fontId="39" fillId="0" borderId="33" xfId="0" applyNumberFormat="1" applyFont="1" applyFill="1" applyBorder="1" applyAlignment="1">
      <alignment horizontal="center"/>
    </xf>
    <xf numFmtId="164" fontId="14" fillId="0" borderId="53" xfId="0" applyNumberFormat="1" applyFont="1" applyBorder="1" applyAlignment="1">
      <alignment horizontal="right"/>
    </xf>
    <xf numFmtId="2" fontId="14" fillId="0" borderId="59" xfId="0" applyNumberFormat="1" applyFont="1" applyFill="1" applyBorder="1" applyAlignment="1">
      <alignment horizontal="center"/>
    </xf>
    <xf numFmtId="0" fontId="3" fillId="0" borderId="0" xfId="0" applyFont="1" applyFill="1"/>
    <xf numFmtId="9" fontId="7" fillId="0" borderId="0" xfId="0" applyNumberFormat="1" applyFont="1" applyFill="1" applyAlignment="1">
      <alignment horizontal="center"/>
    </xf>
    <xf numFmtId="0" fontId="129" fillId="0" borderId="0" xfId="0" applyFont="1" applyFill="1" applyAlignment="1">
      <alignment horizontal="left" vertical="center"/>
    </xf>
    <xf numFmtId="0" fontId="50" fillId="0" borderId="75" xfId="0" applyFont="1" applyFill="1" applyBorder="1" applyAlignment="1">
      <alignment horizontal="left"/>
    </xf>
    <xf numFmtId="0" fontId="54" fillId="0" borderId="3" xfId="0" applyFont="1" applyFill="1" applyBorder="1"/>
    <xf numFmtId="0" fontId="54" fillId="0" borderId="18" xfId="0" applyFont="1" applyFill="1" applyBorder="1"/>
    <xf numFmtId="0" fontId="2" fillId="0" borderId="47" xfId="0" applyFont="1" applyFill="1" applyBorder="1" applyAlignment="1">
      <alignment horizontal="left"/>
    </xf>
    <xf numFmtId="0" fontId="177" fillId="0" borderId="44" xfId="0" applyFont="1" applyFill="1" applyBorder="1" applyAlignment="1">
      <alignment horizontal="left"/>
    </xf>
    <xf numFmtId="0" fontId="177" fillId="0" borderId="45" xfId="0" applyFont="1" applyFill="1" applyBorder="1" applyAlignment="1">
      <alignment horizontal="center"/>
    </xf>
    <xf numFmtId="0" fontId="22" fillId="0" borderId="44" xfId="0" applyFont="1" applyFill="1" applyBorder="1"/>
    <xf numFmtId="0" fontId="11" fillId="0" borderId="45" xfId="0" applyFont="1" applyFill="1" applyBorder="1"/>
    <xf numFmtId="0" fontId="74" fillId="0" borderId="27" xfId="0" applyFont="1" applyFill="1" applyBorder="1"/>
    <xf numFmtId="0" fontId="0" fillId="0" borderId="59" xfId="0" applyBorder="1"/>
    <xf numFmtId="0" fontId="5" fillId="0" borderId="75" xfId="0" applyFont="1" applyFill="1" applyBorder="1"/>
    <xf numFmtId="167" fontId="22" fillId="0" borderId="0" xfId="0" applyNumberFormat="1" applyFont="1" applyAlignment="1">
      <alignment horizontal="left"/>
    </xf>
    <xf numFmtId="0" fontId="235" fillId="28" borderId="65" xfId="0" applyFont="1" applyFill="1" applyBorder="1" applyAlignment="1">
      <alignment horizontal="center"/>
    </xf>
    <xf numFmtId="167" fontId="0" fillId="0" borderId="10" xfId="0" applyNumberFormat="1" applyFill="1" applyBorder="1" applyAlignment="1">
      <alignment horizontal="right"/>
    </xf>
    <xf numFmtId="1" fontId="17" fillId="0" borderId="38" xfId="0" applyNumberFormat="1" applyFont="1" applyFill="1" applyBorder="1" applyAlignment="1">
      <alignment horizontal="left"/>
    </xf>
    <xf numFmtId="0" fontId="165" fillId="0" borderId="70" xfId="0" applyFont="1" applyFill="1" applyBorder="1"/>
    <xf numFmtId="0" fontId="47" fillId="0" borderId="23" xfId="0" applyFont="1" applyFill="1" applyBorder="1" applyAlignment="1">
      <alignment horizontal="center"/>
    </xf>
    <xf numFmtId="0" fontId="0" fillId="0" borderId="9" xfId="0" applyFill="1" applyBorder="1"/>
    <xf numFmtId="2" fontId="18" fillId="0" borderId="56" xfId="0" applyNumberFormat="1" applyFont="1" applyFill="1" applyBorder="1" applyAlignment="1">
      <alignment horizontal="center"/>
    </xf>
    <xf numFmtId="0" fontId="66" fillId="0" borderId="62" xfId="0" applyFont="1" applyBorder="1" applyAlignment="1">
      <alignment horizontal="left"/>
    </xf>
    <xf numFmtId="0" fontId="48" fillId="0" borderId="13" xfId="0" applyFont="1" applyBorder="1" applyAlignment="1">
      <alignment horizontal="left"/>
    </xf>
    <xf numFmtId="164" fontId="158" fillId="0" borderId="58" xfId="0" applyNumberFormat="1" applyFont="1" applyBorder="1" applyAlignment="1">
      <alignment horizontal="right"/>
    </xf>
    <xf numFmtId="0" fontId="0" fillId="5" borderId="41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78" xfId="0" applyFill="1" applyBorder="1" applyAlignment="1">
      <alignment horizontal="center"/>
    </xf>
    <xf numFmtId="0" fontId="195" fillId="0" borderId="0" xfId="0" applyFont="1" applyFill="1" applyBorder="1"/>
    <xf numFmtId="0" fontId="149" fillId="0" borderId="0" xfId="0" applyFont="1" applyFill="1" applyBorder="1" applyAlignment="1">
      <alignment horizontal="right"/>
    </xf>
    <xf numFmtId="0" fontId="194" fillId="0" borderId="0" xfId="0" applyFont="1" applyFill="1" applyBorder="1"/>
    <xf numFmtId="0" fontId="149" fillId="0" borderId="22" xfId="0" applyFont="1" applyFill="1" applyBorder="1" applyAlignment="1">
      <alignment horizontal="left"/>
    </xf>
    <xf numFmtId="0" fontId="124" fillId="0" borderId="10" xfId="0" applyFont="1" applyFill="1" applyBorder="1" applyAlignment="1">
      <alignment horizontal="center"/>
    </xf>
    <xf numFmtId="0" fontId="17" fillId="0" borderId="70" xfId="0" applyFont="1" applyFill="1" applyBorder="1"/>
    <xf numFmtId="0" fontId="17" fillId="0" borderId="58" xfId="0" applyFont="1" applyFill="1" applyBorder="1" applyAlignment="1">
      <alignment horizontal="left"/>
    </xf>
    <xf numFmtId="0" fontId="22" fillId="0" borderId="68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63" xfId="0" applyFont="1" applyFill="1" applyBorder="1" applyAlignment="1">
      <alignment horizontal="center"/>
    </xf>
    <xf numFmtId="0" fontId="33" fillId="0" borderId="72" xfId="0" applyFont="1" applyFill="1" applyBorder="1" applyAlignment="1">
      <alignment horizontal="center"/>
    </xf>
    <xf numFmtId="49" fontId="14" fillId="0" borderId="35" xfId="0" applyNumberFormat="1" applyFont="1" applyFill="1" applyBorder="1" applyAlignment="1">
      <alignment horizontal="left"/>
    </xf>
    <xf numFmtId="0" fontId="47" fillId="0" borderId="13" xfId="0" applyFont="1" applyFill="1" applyBorder="1" applyAlignment="1">
      <alignment horizontal="left"/>
    </xf>
    <xf numFmtId="49" fontId="17" fillId="0" borderId="44" xfId="0" applyNumberFormat="1" applyFont="1" applyFill="1" applyBorder="1" applyAlignment="1">
      <alignment horizontal="left"/>
    </xf>
    <xf numFmtId="49" fontId="33" fillId="0" borderId="46" xfId="0" applyNumberFormat="1" applyFont="1" applyFill="1" applyBorder="1" applyAlignment="1">
      <alignment horizontal="center"/>
    </xf>
    <xf numFmtId="0" fontId="106" fillId="0" borderId="0" xfId="0" applyFont="1" applyFill="1" applyBorder="1" applyAlignment="1">
      <alignment horizontal="center"/>
    </xf>
    <xf numFmtId="0" fontId="124" fillId="0" borderId="13" xfId="0" applyFont="1" applyFill="1" applyBorder="1" applyAlignment="1">
      <alignment horizontal="center"/>
    </xf>
    <xf numFmtId="170" fontId="7" fillId="0" borderId="0" xfId="0" applyNumberFormat="1" applyFont="1" applyFill="1" applyBorder="1"/>
    <xf numFmtId="1" fontId="38" fillId="0" borderId="25" xfId="0" applyNumberFormat="1" applyFont="1" applyBorder="1" applyAlignment="1">
      <alignment horizontal="center"/>
    </xf>
    <xf numFmtId="0" fontId="120" fillId="0" borderId="29" xfId="0" applyFont="1" applyBorder="1" applyAlignment="1">
      <alignment horizontal="center"/>
    </xf>
    <xf numFmtId="165" fontId="48" fillId="0" borderId="25" xfId="0" applyNumberFormat="1" applyFont="1" applyBorder="1" applyAlignment="1">
      <alignment horizontal="center"/>
    </xf>
    <xf numFmtId="1" fontId="48" fillId="0" borderId="3" xfId="0" applyNumberFormat="1" applyFont="1" applyBorder="1" applyAlignment="1">
      <alignment horizontal="center"/>
    </xf>
    <xf numFmtId="1" fontId="48" fillId="0" borderId="32" xfId="0" applyNumberFormat="1" applyFont="1" applyBorder="1" applyAlignment="1">
      <alignment horizontal="center"/>
    </xf>
    <xf numFmtId="165" fontId="76" fillId="0" borderId="21" xfId="0" applyNumberFormat="1" applyFont="1" applyFill="1" applyBorder="1" applyAlignment="1">
      <alignment horizontal="left"/>
    </xf>
    <xf numFmtId="0" fontId="191" fillId="0" borderId="52" xfId="0" applyFont="1" applyFill="1" applyBorder="1"/>
    <xf numFmtId="49" fontId="14" fillId="0" borderId="58" xfId="0" applyNumberFormat="1" applyFont="1" applyFill="1" applyBorder="1" applyAlignment="1">
      <alignment horizontal="left"/>
    </xf>
    <xf numFmtId="0" fontId="33" fillId="0" borderId="33" xfId="0" applyFont="1" applyFill="1" applyBorder="1" applyAlignment="1">
      <alignment horizontal="center"/>
    </xf>
    <xf numFmtId="0" fontId="14" fillId="0" borderId="61" xfId="0" applyFont="1" applyFill="1" applyBorder="1" applyAlignment="1">
      <alignment horizontal="center"/>
    </xf>
    <xf numFmtId="0" fontId="124" fillId="0" borderId="13" xfId="0" applyFont="1" applyFill="1" applyBorder="1" applyAlignment="1">
      <alignment horizontal="left"/>
    </xf>
    <xf numFmtId="0" fontId="0" fillId="0" borderId="58" xfId="0" applyFill="1" applyBorder="1"/>
    <xf numFmtId="0" fontId="65" fillId="0" borderId="70" xfId="0" applyFont="1" applyFill="1" applyBorder="1"/>
    <xf numFmtId="0" fontId="47" fillId="0" borderId="10" xfId="0" applyFont="1" applyFill="1" applyBorder="1" applyAlignment="1">
      <alignment horizontal="left"/>
    </xf>
    <xf numFmtId="0" fontId="2" fillId="0" borderId="44" xfId="0" applyFont="1" applyFill="1" applyBorder="1" applyAlignment="1">
      <alignment horizontal="left"/>
    </xf>
    <xf numFmtId="0" fontId="152" fillId="0" borderId="44" xfId="0" applyFont="1" applyFill="1" applyBorder="1" applyAlignment="1">
      <alignment horizontal="left"/>
    </xf>
    <xf numFmtId="49" fontId="149" fillId="0" borderId="44" xfId="0" applyNumberFormat="1" applyFont="1" applyFill="1" applyBorder="1" applyAlignment="1">
      <alignment horizontal="left"/>
    </xf>
    <xf numFmtId="0" fontId="14" fillId="0" borderId="68" xfId="0" applyFont="1" applyFill="1" applyBorder="1" applyAlignment="1">
      <alignment horizontal="center"/>
    </xf>
    <xf numFmtId="0" fontId="33" fillId="0" borderId="52" xfId="0" applyFont="1" applyFill="1" applyBorder="1" applyAlignment="1">
      <alignment horizontal="left"/>
    </xf>
    <xf numFmtId="0" fontId="54" fillId="0" borderId="10" xfId="0" applyFont="1" applyFill="1" applyBorder="1"/>
    <xf numFmtId="0" fontId="54" fillId="0" borderId="13" xfId="0" applyFont="1" applyFill="1" applyBorder="1"/>
    <xf numFmtId="0" fontId="22" fillId="0" borderId="47" xfId="0" applyFont="1" applyFill="1" applyBorder="1"/>
    <xf numFmtId="0" fontId="54" fillId="0" borderId="0" xfId="0" applyFont="1" applyFill="1" applyAlignment="1">
      <alignment horizontal="left"/>
    </xf>
    <xf numFmtId="0" fontId="54" fillId="0" borderId="46" xfId="0" applyFont="1" applyFill="1" applyBorder="1" applyAlignment="1">
      <alignment horizontal="center"/>
    </xf>
    <xf numFmtId="0" fontId="33" fillId="0" borderId="68" xfId="0" applyFont="1" applyFill="1" applyBorder="1" applyAlignment="1">
      <alignment horizontal="center"/>
    </xf>
    <xf numFmtId="0" fontId="47" fillId="0" borderId="3" xfId="0" applyFont="1" applyFill="1" applyBorder="1"/>
    <xf numFmtId="0" fontId="2" fillId="0" borderId="1" xfId="0" applyFont="1" applyFill="1" applyBorder="1" applyAlignment="1">
      <alignment horizontal="center"/>
    </xf>
    <xf numFmtId="0" fontId="123" fillId="0" borderId="22" xfId="0" applyFont="1" applyFill="1" applyBorder="1" applyAlignment="1">
      <alignment horizontal="left"/>
    </xf>
    <xf numFmtId="0" fontId="8" fillId="0" borderId="17" xfId="0" applyFont="1" applyFill="1" applyBorder="1"/>
    <xf numFmtId="0" fontId="33" fillId="0" borderId="3" xfId="0" applyFont="1" applyFill="1" applyBorder="1"/>
    <xf numFmtId="0" fontId="183" fillId="0" borderId="18" xfId="0" applyFont="1" applyFill="1" applyBorder="1"/>
    <xf numFmtId="0" fontId="212" fillId="0" borderId="30" xfId="0" applyFont="1" applyFill="1" applyBorder="1" applyAlignment="1">
      <alignment horizontal="left"/>
    </xf>
    <xf numFmtId="0" fontId="33" fillId="0" borderId="10" xfId="0" applyFont="1" applyFill="1" applyBorder="1"/>
    <xf numFmtId="0" fontId="183" fillId="0" borderId="13" xfId="0" applyFont="1" applyFill="1" applyBorder="1"/>
    <xf numFmtId="0" fontId="2" fillId="0" borderId="63" xfId="0" applyFont="1" applyFill="1" applyBorder="1" applyAlignment="1">
      <alignment horizontal="center"/>
    </xf>
    <xf numFmtId="167" fontId="0" fillId="0" borderId="10" xfId="0" applyNumberFormat="1" applyFill="1" applyBorder="1"/>
    <xf numFmtId="0" fontId="216" fillId="0" borderId="0" xfId="0" applyFont="1" applyFill="1" applyBorder="1"/>
    <xf numFmtId="0" fontId="67" fillId="0" borderId="75" xfId="0" applyFont="1" applyFill="1" applyBorder="1"/>
    <xf numFmtId="0" fontId="216" fillId="0" borderId="27" xfId="0" applyFont="1" applyFill="1" applyBorder="1"/>
    <xf numFmtId="0" fontId="219" fillId="0" borderId="0" xfId="0" applyFont="1" applyFill="1" applyBorder="1" applyAlignment="1">
      <alignment horizontal="left"/>
    </xf>
    <xf numFmtId="0" fontId="46" fillId="0" borderId="30" xfId="0" applyFont="1" applyFill="1" applyBorder="1" applyAlignment="1">
      <alignment horizontal="left"/>
    </xf>
    <xf numFmtId="0" fontId="50" fillId="0" borderId="13" xfId="0" applyFont="1" applyFill="1" applyBorder="1"/>
    <xf numFmtId="0" fontId="78" fillId="0" borderId="10" xfId="0" applyFont="1" applyFill="1" applyBorder="1"/>
    <xf numFmtId="0" fontId="6" fillId="0" borderId="22" xfId="0" applyFont="1" applyFill="1" applyBorder="1"/>
    <xf numFmtId="0" fontId="112" fillId="0" borderId="0" xfId="0" applyFont="1" applyFill="1" applyAlignment="1">
      <alignment horizontal="left"/>
    </xf>
    <xf numFmtId="168" fontId="0" fillId="0" borderId="0" xfId="0" applyNumberFormat="1" applyFill="1" applyBorder="1"/>
    <xf numFmtId="0" fontId="0" fillId="0" borderId="15" xfId="0" applyFont="1" applyFill="1" applyBorder="1"/>
    <xf numFmtId="2" fontId="82" fillId="0" borderId="67" xfId="0" applyNumberFormat="1" applyFont="1" applyFill="1" applyBorder="1" applyAlignment="1">
      <alignment horizontal="left"/>
    </xf>
    <xf numFmtId="0" fontId="147" fillId="0" borderId="71" xfId="0" applyFont="1" applyFill="1" applyBorder="1"/>
    <xf numFmtId="0" fontId="48" fillId="0" borderId="67" xfId="0" applyFont="1" applyFill="1" applyBorder="1"/>
    <xf numFmtId="0" fontId="78" fillId="0" borderId="67" xfId="0" applyFont="1" applyFill="1" applyBorder="1"/>
    <xf numFmtId="0" fontId="71" fillId="0" borderId="44" xfId="0" applyFont="1" applyFill="1" applyBorder="1" applyAlignment="1">
      <alignment horizontal="left"/>
    </xf>
    <xf numFmtId="0" fontId="162" fillId="0" borderId="54" xfId="0" applyFont="1" applyFill="1" applyBorder="1"/>
    <xf numFmtId="0" fontId="67" fillId="0" borderId="13" xfId="0" applyFont="1" applyFill="1" applyBorder="1" applyAlignment="1">
      <alignment horizontal="left"/>
    </xf>
    <xf numFmtId="0" fontId="69" fillId="0" borderId="71" xfId="0" applyFont="1" applyFill="1" applyBorder="1"/>
    <xf numFmtId="0" fontId="69" fillId="0" borderId="19" xfId="0" applyFont="1" applyFill="1" applyBorder="1"/>
    <xf numFmtId="166" fontId="0" fillId="0" borderId="12" xfId="0" applyNumberFormat="1" applyFill="1" applyBorder="1"/>
    <xf numFmtId="165" fontId="22" fillId="0" borderId="38" xfId="0" applyNumberFormat="1" applyFont="1" applyFill="1" applyBorder="1" applyAlignment="1">
      <alignment horizontal="left"/>
    </xf>
    <xf numFmtId="0" fontId="17" fillId="0" borderId="49" xfId="0" applyFont="1" applyFill="1" applyBorder="1"/>
    <xf numFmtId="0" fontId="103" fillId="0" borderId="22" xfId="0" applyFont="1" applyFill="1" applyBorder="1" applyAlignment="1">
      <alignment horizontal="left"/>
    </xf>
    <xf numFmtId="0" fontId="78" fillId="0" borderId="69" xfId="0" applyFont="1" applyFill="1" applyBorder="1" applyAlignment="1">
      <alignment horizontal="center"/>
    </xf>
    <xf numFmtId="0" fontId="219" fillId="0" borderId="52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left"/>
    </xf>
    <xf numFmtId="2" fontId="33" fillId="0" borderId="20" xfId="0" applyNumberFormat="1" applyFont="1" applyBorder="1" applyAlignment="1">
      <alignment horizontal="left"/>
    </xf>
    <xf numFmtId="2" fontId="50" fillId="0" borderId="0" xfId="0" applyNumberFormat="1" applyFont="1" applyFill="1" applyBorder="1" applyAlignment="1">
      <alignment horizontal="center"/>
    </xf>
    <xf numFmtId="166" fontId="50" fillId="0" borderId="0" xfId="0" applyNumberFormat="1" applyFont="1" applyFill="1" applyBorder="1"/>
    <xf numFmtId="0" fontId="2" fillId="0" borderId="6" xfId="0" applyFont="1" applyFill="1" applyBorder="1"/>
    <xf numFmtId="0" fontId="191" fillId="0" borderId="75" xfId="0" applyFont="1" applyFill="1" applyBorder="1"/>
    <xf numFmtId="165" fontId="202" fillId="0" borderId="67" xfId="0" applyNumberFormat="1" applyFont="1" applyBorder="1" applyAlignment="1">
      <alignment horizontal="center"/>
    </xf>
    <xf numFmtId="0" fontId="74" fillId="0" borderId="5" xfId="0" applyFont="1" applyFill="1" applyBorder="1"/>
    <xf numFmtId="0" fontId="108" fillId="0" borderId="27" xfId="0" applyFont="1" applyFill="1" applyBorder="1"/>
    <xf numFmtId="0" fontId="78" fillId="0" borderId="59" xfId="0" applyFont="1" applyFill="1" applyBorder="1" applyAlignment="1">
      <alignment horizontal="left"/>
    </xf>
    <xf numFmtId="2" fontId="0" fillId="0" borderId="68" xfId="0" applyNumberFormat="1" applyFill="1" applyBorder="1"/>
    <xf numFmtId="165" fontId="84" fillId="0" borderId="0" xfId="0" applyNumberFormat="1" applyFont="1" applyFill="1"/>
    <xf numFmtId="1" fontId="28" fillId="0" borderId="63" xfId="0" applyNumberFormat="1" applyFont="1" applyFill="1" applyBorder="1" applyAlignment="1">
      <alignment horizontal="left"/>
    </xf>
    <xf numFmtId="169" fontId="0" fillId="0" borderId="0" xfId="0" applyNumberFormat="1" applyFill="1" applyBorder="1"/>
    <xf numFmtId="168" fontId="2" fillId="0" borderId="0" xfId="0" applyNumberFormat="1" applyFont="1" applyFill="1" applyBorder="1"/>
    <xf numFmtId="2" fontId="0" fillId="0" borderId="22" xfId="0" applyNumberFormat="1" applyFill="1" applyBorder="1"/>
    <xf numFmtId="0" fontId="0" fillId="0" borderId="66" xfId="0" applyBorder="1"/>
    <xf numFmtId="1" fontId="82" fillId="0" borderId="63" xfId="0" applyNumberFormat="1" applyFont="1" applyFill="1" applyBorder="1" applyAlignment="1">
      <alignment horizontal="left"/>
    </xf>
    <xf numFmtId="1" fontId="14" fillId="0" borderId="67" xfId="0" applyNumberFormat="1" applyFont="1" applyFill="1" applyBorder="1" applyAlignment="1">
      <alignment horizontal="left"/>
    </xf>
    <xf numFmtId="167" fontId="78" fillId="0" borderId="0" xfId="0" applyNumberFormat="1" applyFont="1" applyFill="1" applyBorder="1" applyAlignment="1">
      <alignment horizontal="left"/>
    </xf>
    <xf numFmtId="166" fontId="202" fillId="0" borderId="0" xfId="0" applyNumberFormat="1" applyFont="1" applyFill="1" applyBorder="1" applyAlignment="1">
      <alignment horizontal="center"/>
    </xf>
    <xf numFmtId="2" fontId="202" fillId="0" borderId="0" xfId="0" applyNumberFormat="1" applyFont="1" applyFill="1" applyBorder="1" applyAlignment="1">
      <alignment horizontal="center"/>
    </xf>
    <xf numFmtId="2" fontId="200" fillId="0" borderId="0" xfId="0" applyNumberFormat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/>
    </xf>
    <xf numFmtId="0" fontId="0" fillId="0" borderId="53" xfId="0" applyBorder="1"/>
    <xf numFmtId="0" fontId="0" fillId="0" borderId="19" xfId="0" applyBorder="1"/>
    <xf numFmtId="165" fontId="17" fillId="0" borderId="55" xfId="0" applyNumberFormat="1" applyFont="1" applyFill="1" applyBorder="1" applyAlignment="1">
      <alignment horizontal="center"/>
    </xf>
    <xf numFmtId="0" fontId="78" fillId="0" borderId="31" xfId="0" applyFont="1" applyFill="1" applyBorder="1" applyAlignment="1">
      <alignment horizontal="left"/>
    </xf>
    <xf numFmtId="0" fontId="108" fillId="0" borderId="67" xfId="0" applyFont="1" applyBorder="1"/>
    <xf numFmtId="0" fontId="70" fillId="0" borderId="67" xfId="0" applyFont="1" applyFill="1" applyBorder="1"/>
    <xf numFmtId="0" fontId="46" fillId="0" borderId="10" xfId="0" applyFont="1" applyBorder="1"/>
    <xf numFmtId="0" fontId="46" fillId="0" borderId="13" xfId="0" applyFont="1" applyBorder="1"/>
    <xf numFmtId="0" fontId="33" fillId="0" borderId="65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0" fillId="0" borderId="69" xfId="0" applyBorder="1"/>
    <xf numFmtId="167" fontId="0" fillId="0" borderId="40" xfId="0" applyNumberFormat="1" applyFill="1" applyBorder="1"/>
    <xf numFmtId="0" fontId="6" fillId="0" borderId="0" xfId="0" applyFont="1" applyFill="1" applyBorder="1"/>
    <xf numFmtId="165" fontId="2" fillId="0" borderId="71" xfId="0" applyNumberFormat="1" applyFont="1" applyFill="1" applyBorder="1" applyAlignment="1">
      <alignment horizontal="left"/>
    </xf>
    <xf numFmtId="165" fontId="28" fillId="0" borderId="72" xfId="0" applyNumberFormat="1" applyFont="1" applyFill="1" applyBorder="1" applyAlignment="1">
      <alignment horizontal="left"/>
    </xf>
    <xf numFmtId="165" fontId="185" fillId="0" borderId="22" xfId="0" applyNumberFormat="1" applyFont="1" applyFill="1" applyBorder="1"/>
    <xf numFmtId="2" fontId="74" fillId="0" borderId="67" xfId="0" applyNumberFormat="1" applyFont="1" applyFill="1" applyBorder="1" applyAlignment="1">
      <alignment horizontal="left"/>
    </xf>
    <xf numFmtId="169" fontId="14" fillId="0" borderId="0" xfId="0" applyNumberFormat="1" applyFont="1" applyFill="1" applyBorder="1" applyAlignment="1">
      <alignment horizontal="center"/>
    </xf>
    <xf numFmtId="0" fontId="236" fillId="0" borderId="22" xfId="0" applyFont="1" applyBorder="1" applyAlignment="1">
      <alignment horizontal="right"/>
    </xf>
    <xf numFmtId="168" fontId="2" fillId="0" borderId="0" xfId="0" applyNumberFormat="1" applyFont="1" applyBorder="1" applyAlignment="1">
      <alignment horizontal="left"/>
    </xf>
    <xf numFmtId="1" fontId="28" fillId="0" borderId="21" xfId="0" applyNumberFormat="1" applyFont="1" applyFill="1" applyBorder="1" applyAlignment="1">
      <alignment horizontal="left"/>
    </xf>
    <xf numFmtId="171" fontId="7" fillId="0" borderId="40" xfId="0" applyNumberFormat="1" applyFont="1" applyFill="1" applyBorder="1"/>
    <xf numFmtId="165" fontId="0" fillId="0" borderId="22" xfId="0" applyNumberFormat="1" applyFill="1" applyBorder="1"/>
    <xf numFmtId="2" fontId="76" fillId="0" borderId="63" xfId="0" applyNumberFormat="1" applyFont="1" applyBorder="1" applyAlignment="1">
      <alignment horizontal="left"/>
    </xf>
    <xf numFmtId="166" fontId="33" fillId="0" borderId="22" xfId="0" applyNumberFormat="1" applyFont="1" applyFill="1" applyBorder="1"/>
    <xf numFmtId="0" fontId="165" fillId="0" borderId="70" xfId="0" applyFont="1" applyBorder="1"/>
    <xf numFmtId="0" fontId="28" fillId="0" borderId="16" xfId="0" applyFont="1" applyFill="1" applyBorder="1" applyAlignment="1">
      <alignment horizontal="left"/>
    </xf>
    <xf numFmtId="0" fontId="73" fillId="0" borderId="65" xfId="0" applyFont="1" applyFill="1" applyBorder="1"/>
    <xf numFmtId="0" fontId="185" fillId="0" borderId="60" xfId="0" applyFont="1" applyFill="1" applyBorder="1"/>
    <xf numFmtId="0" fontId="45" fillId="0" borderId="27" xfId="0" applyFont="1" applyFill="1" applyBorder="1"/>
    <xf numFmtId="0" fontId="45" fillId="0" borderId="48" xfId="0" applyFont="1" applyFill="1" applyBorder="1" applyAlignment="1">
      <alignment horizontal="left"/>
    </xf>
    <xf numFmtId="0" fontId="75" fillId="0" borderId="51" xfId="0" applyFont="1" applyFill="1" applyBorder="1" applyAlignment="1">
      <alignment horizontal="left"/>
    </xf>
    <xf numFmtId="0" fontId="182" fillId="0" borderId="48" xfId="0" applyFont="1" applyFill="1" applyBorder="1"/>
    <xf numFmtId="0" fontId="0" fillId="0" borderId="48" xfId="0" applyFill="1" applyBorder="1"/>
    <xf numFmtId="2" fontId="5" fillId="0" borderId="10" xfId="0" applyNumberFormat="1" applyFont="1" applyFill="1" applyBorder="1" applyAlignment="1">
      <alignment horizontal="left"/>
    </xf>
    <xf numFmtId="2" fontId="110" fillId="0" borderId="13" xfId="0" applyNumberFormat="1" applyFont="1" applyFill="1" applyBorder="1" applyAlignment="1">
      <alignment horizontal="left"/>
    </xf>
    <xf numFmtId="0" fontId="66" fillId="0" borderId="40" xfId="0" applyFont="1" applyFill="1" applyBorder="1"/>
    <xf numFmtId="0" fontId="5" fillId="0" borderId="10" xfId="0" applyFont="1" applyFill="1" applyBorder="1"/>
    <xf numFmtId="0" fontId="70" fillId="0" borderId="53" xfId="0" applyFont="1" applyFill="1" applyBorder="1"/>
    <xf numFmtId="0" fontId="74" fillId="0" borderId="71" xfId="0" applyFont="1" applyFill="1" applyBorder="1"/>
    <xf numFmtId="167" fontId="0" fillId="0" borderId="3" xfId="0" applyNumberFormat="1" applyFill="1" applyBorder="1"/>
    <xf numFmtId="166" fontId="45" fillId="0" borderId="67" xfId="0" applyNumberFormat="1" applyFont="1" applyFill="1" applyBorder="1" applyAlignment="1">
      <alignment horizontal="left"/>
    </xf>
    <xf numFmtId="166" fontId="75" fillId="0" borderId="69" xfId="0" applyNumberFormat="1" applyFont="1" applyFill="1" applyBorder="1" applyAlignment="1">
      <alignment horizontal="left"/>
    </xf>
    <xf numFmtId="166" fontId="28" fillId="7" borderId="61" xfId="0" applyNumberFormat="1" applyFont="1" applyFill="1" applyBorder="1" applyAlignment="1">
      <alignment horizontal="center"/>
    </xf>
    <xf numFmtId="0" fontId="2" fillId="0" borderId="57" xfId="0" applyFont="1" applyFill="1" applyBorder="1"/>
    <xf numFmtId="0" fontId="110" fillId="0" borderId="53" xfId="0" applyFont="1" applyFill="1" applyBorder="1" applyAlignment="1">
      <alignment horizontal="center"/>
    </xf>
    <xf numFmtId="0" fontId="28" fillId="0" borderId="63" xfId="0" applyFont="1" applyFill="1" applyBorder="1" applyAlignment="1">
      <alignment horizontal="center"/>
    </xf>
    <xf numFmtId="0" fontId="28" fillId="0" borderId="61" xfId="0" applyFont="1" applyFill="1" applyBorder="1" applyAlignment="1">
      <alignment horizontal="center"/>
    </xf>
    <xf numFmtId="0" fontId="110" fillId="0" borderId="68" xfId="0" applyFont="1" applyFill="1" applyBorder="1" applyAlignment="1">
      <alignment horizontal="center"/>
    </xf>
    <xf numFmtId="167" fontId="46" fillId="0" borderId="53" xfId="0" applyNumberFormat="1" applyFont="1" applyFill="1" applyBorder="1" applyAlignment="1">
      <alignment horizontal="center"/>
    </xf>
    <xf numFmtId="167" fontId="76" fillId="0" borderId="61" xfId="0" applyNumberFormat="1" applyFont="1" applyFill="1" applyBorder="1" applyAlignment="1">
      <alignment horizontal="center"/>
    </xf>
    <xf numFmtId="0" fontId="46" fillId="0" borderId="53" xfId="0" applyFont="1" applyFill="1" applyBorder="1" applyAlignment="1">
      <alignment horizontal="center"/>
    </xf>
    <xf numFmtId="167" fontId="75" fillId="0" borderId="69" xfId="0" applyNumberFormat="1" applyFont="1" applyFill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76" fillId="0" borderId="31" xfId="0" applyFont="1" applyBorder="1" applyAlignment="1">
      <alignment horizontal="left"/>
    </xf>
    <xf numFmtId="0" fontId="2" fillId="0" borderId="35" xfId="0" applyFont="1" applyBorder="1"/>
    <xf numFmtId="1" fontId="14" fillId="0" borderId="40" xfId="0" applyNumberFormat="1" applyFont="1" applyBorder="1" applyAlignment="1">
      <alignment horizontal="left"/>
    </xf>
    <xf numFmtId="0" fontId="28" fillId="0" borderId="39" xfId="0" applyFont="1" applyBorder="1" applyAlignment="1">
      <alignment horizontal="left"/>
    </xf>
    <xf numFmtId="0" fontId="75" fillId="0" borderId="63" xfId="0" applyFont="1" applyBorder="1" applyAlignment="1">
      <alignment horizontal="left"/>
    </xf>
    <xf numFmtId="0" fontId="75" fillId="0" borderId="21" xfId="0" applyFont="1" applyBorder="1" applyAlignment="1">
      <alignment horizontal="left"/>
    </xf>
    <xf numFmtId="0" fontId="74" fillId="0" borderId="67" xfId="0" applyFont="1" applyBorder="1"/>
    <xf numFmtId="0" fontId="74" fillId="0" borderId="67" xfId="0" applyFont="1" applyBorder="1" applyAlignment="1">
      <alignment horizontal="left"/>
    </xf>
    <xf numFmtId="0" fontId="154" fillId="0" borderId="67" xfId="0" applyFont="1" applyBorder="1" applyAlignment="1">
      <alignment horizontal="left"/>
    </xf>
    <xf numFmtId="0" fontId="74" fillId="0" borderId="20" xfId="0" applyFont="1" applyBorder="1"/>
    <xf numFmtId="0" fontId="45" fillId="0" borderId="20" xfId="0" applyFont="1" applyBorder="1" applyAlignment="1">
      <alignment horizontal="left"/>
    </xf>
    <xf numFmtId="0" fontId="45" fillId="0" borderId="55" xfId="0" applyFont="1" applyBorder="1" applyAlignment="1">
      <alignment horizontal="left"/>
    </xf>
    <xf numFmtId="0" fontId="75" fillId="0" borderId="59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14" fillId="0" borderId="67" xfId="0" applyFont="1" applyBorder="1" applyAlignment="1">
      <alignment horizontal="left"/>
    </xf>
    <xf numFmtId="0" fontId="67" fillId="0" borderId="37" xfId="0" applyFont="1" applyBorder="1"/>
    <xf numFmtId="0" fontId="188" fillId="0" borderId="15" xfId="0" applyFont="1" applyBorder="1"/>
    <xf numFmtId="0" fontId="46" fillId="0" borderId="15" xfId="0" applyFont="1" applyBorder="1"/>
    <xf numFmtId="0" fontId="54" fillId="0" borderId="28" xfId="0" applyFont="1" applyBorder="1"/>
    <xf numFmtId="0" fontId="50" fillId="0" borderId="2" xfId="0" applyFont="1" applyBorder="1"/>
    <xf numFmtId="0" fontId="48" fillId="0" borderId="2" xfId="0" applyFont="1" applyBorder="1"/>
    <xf numFmtId="0" fontId="78" fillId="0" borderId="18" xfId="0" applyFont="1" applyBorder="1"/>
    <xf numFmtId="0" fontId="50" fillId="0" borderId="17" xfId="0" applyFont="1" applyBorder="1"/>
    <xf numFmtId="0" fontId="78" fillId="0" borderId="2" xfId="0" applyFont="1" applyBorder="1"/>
    <xf numFmtId="166" fontId="2" fillId="0" borderId="20" xfId="0" applyNumberFormat="1" applyFont="1" applyBorder="1" applyAlignment="1">
      <alignment horizontal="left"/>
    </xf>
    <xf numFmtId="165" fontId="80" fillId="0" borderId="20" xfId="0" applyNumberFormat="1" applyFont="1" applyBorder="1" applyAlignment="1">
      <alignment horizontal="left"/>
    </xf>
    <xf numFmtId="0" fontId="162" fillId="0" borderId="53" xfId="0" applyFont="1" applyBorder="1"/>
    <xf numFmtId="0" fontId="80" fillId="0" borderId="67" xfId="0" applyFont="1" applyBorder="1" applyAlignment="1">
      <alignment horizontal="left"/>
    </xf>
    <xf numFmtId="0" fontId="14" fillId="0" borderId="53" xfId="0" applyFont="1" applyBorder="1"/>
    <xf numFmtId="0" fontId="76" fillId="0" borderId="67" xfId="0" applyFont="1" applyBorder="1" applyAlignment="1">
      <alignment horizontal="left"/>
    </xf>
    <xf numFmtId="0" fontId="80" fillId="0" borderId="69" xfId="0" applyFont="1" applyBorder="1" applyAlignment="1">
      <alignment horizontal="left"/>
    </xf>
    <xf numFmtId="0" fontId="108" fillId="0" borderId="53" xfId="0" applyFont="1" applyBorder="1"/>
    <xf numFmtId="0" fontId="22" fillId="0" borderId="55" xfId="0" applyFont="1" applyBorder="1"/>
    <xf numFmtId="0" fontId="2" fillId="0" borderId="55" xfId="0" applyFont="1" applyBorder="1" applyAlignment="1">
      <alignment horizontal="left"/>
    </xf>
    <xf numFmtId="0" fontId="80" fillId="0" borderId="56" xfId="0" applyFont="1" applyBorder="1" applyAlignment="1">
      <alignment horizontal="left"/>
    </xf>
    <xf numFmtId="0" fontId="2" fillId="0" borderId="22" xfId="0" applyFont="1" applyBorder="1"/>
    <xf numFmtId="0" fontId="45" fillId="0" borderId="24" xfId="0" applyFont="1" applyBorder="1" applyAlignment="1">
      <alignment horizontal="center"/>
    </xf>
    <xf numFmtId="0" fontId="149" fillId="0" borderId="53" xfId="0" applyFont="1" applyBorder="1" applyAlignment="1">
      <alignment horizontal="left"/>
    </xf>
    <xf numFmtId="0" fontId="74" fillId="0" borderId="19" xfId="0" applyFont="1" applyBorder="1"/>
    <xf numFmtId="0" fontId="22" fillId="0" borderId="20" xfId="0" applyFont="1" applyBorder="1" applyAlignment="1">
      <alignment horizontal="left"/>
    </xf>
    <xf numFmtId="0" fontId="76" fillId="0" borderId="7" xfId="0" applyFont="1" applyBorder="1" applyAlignment="1">
      <alignment horizontal="left"/>
    </xf>
    <xf numFmtId="0" fontId="74" fillId="0" borderId="53" xfId="0" applyFont="1" applyBorder="1"/>
    <xf numFmtId="0" fontId="78" fillId="0" borderId="63" xfId="0" applyFont="1" applyBorder="1" applyAlignment="1">
      <alignment horizontal="left"/>
    </xf>
    <xf numFmtId="0" fontId="80" fillId="0" borderId="63" xfId="0" applyFont="1" applyBorder="1" applyAlignment="1">
      <alignment horizontal="left"/>
    </xf>
    <xf numFmtId="0" fontId="147" fillId="0" borderId="67" xfId="0" applyFont="1" applyBorder="1"/>
    <xf numFmtId="0" fontId="66" fillId="0" borderId="67" xfId="0" applyFont="1" applyBorder="1"/>
    <xf numFmtId="0" fontId="74" fillId="0" borderId="70" xfId="0" applyFont="1" applyBorder="1"/>
    <xf numFmtId="0" fontId="74" fillId="0" borderId="54" xfId="0" applyFont="1" applyBorder="1"/>
    <xf numFmtId="0" fontId="76" fillId="0" borderId="59" xfId="0" applyFont="1" applyBorder="1" applyAlignment="1">
      <alignment horizontal="left"/>
    </xf>
    <xf numFmtId="0" fontId="28" fillId="0" borderId="56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" fillId="0" borderId="32" xfId="0" applyFont="1" applyBorder="1"/>
    <xf numFmtId="0" fontId="22" fillId="0" borderId="32" xfId="0" applyFont="1" applyBorder="1" applyAlignment="1">
      <alignment horizontal="left"/>
    </xf>
    <xf numFmtId="0" fontId="76" fillId="0" borderId="25" xfId="0" applyFont="1" applyBorder="1" applyAlignment="1">
      <alignment horizontal="left"/>
    </xf>
    <xf numFmtId="0" fontId="22" fillId="0" borderId="67" xfId="0" applyFont="1" applyBorder="1"/>
    <xf numFmtId="0" fontId="123" fillId="0" borderId="53" xfId="0" applyFont="1" applyBorder="1"/>
    <xf numFmtId="0" fontId="28" fillId="0" borderId="65" xfId="0" applyFont="1" applyBorder="1" applyAlignment="1">
      <alignment horizontal="left"/>
    </xf>
    <xf numFmtId="0" fontId="76" fillId="0" borderId="72" xfId="0" applyFont="1" applyBorder="1" applyAlignment="1">
      <alignment horizontal="left"/>
    </xf>
    <xf numFmtId="0" fontId="28" fillId="0" borderId="67" xfId="0" applyFont="1" applyBorder="1" applyAlignment="1">
      <alignment horizontal="left"/>
    </xf>
    <xf numFmtId="0" fontId="50" fillId="0" borderId="15" xfId="0" applyFont="1" applyBorder="1"/>
    <xf numFmtId="0" fontId="48" fillId="0" borderId="23" xfId="0" applyFont="1" applyBorder="1"/>
    <xf numFmtId="0" fontId="78" fillId="0" borderId="24" xfId="0" applyFont="1" applyBorder="1"/>
    <xf numFmtId="0" fontId="2" fillId="0" borderId="40" xfId="0" applyFont="1" applyBorder="1" applyAlignment="1">
      <alignment horizontal="left"/>
    </xf>
    <xf numFmtId="0" fontId="76" fillId="0" borderId="74" xfId="0" applyFont="1" applyBorder="1" applyAlignment="1">
      <alignment horizontal="left"/>
    </xf>
    <xf numFmtId="0" fontId="22" fillId="0" borderId="70" xfId="0" applyFont="1" applyBorder="1"/>
    <xf numFmtId="0" fontId="28" fillId="0" borderId="72" xfId="0" applyFont="1" applyBorder="1" applyAlignment="1">
      <alignment horizontal="left"/>
    </xf>
    <xf numFmtId="0" fontId="22" fillId="0" borderId="5" xfId="0" applyFont="1" applyBorder="1"/>
    <xf numFmtId="0" fontId="74" fillId="0" borderId="48" xfId="0" applyFont="1" applyBorder="1"/>
    <xf numFmtId="0" fontId="67" fillId="0" borderId="79" xfId="0" applyFont="1" applyBorder="1"/>
    <xf numFmtId="0" fontId="47" fillId="0" borderId="15" xfId="0" applyFont="1" applyBorder="1"/>
    <xf numFmtId="0" fontId="47" fillId="0" borderId="28" xfId="0" applyFont="1" applyBorder="1"/>
    <xf numFmtId="0" fontId="48" fillId="0" borderId="37" xfId="0" applyFont="1" applyBorder="1"/>
    <xf numFmtId="0" fontId="78" fillId="0" borderId="28" xfId="0" applyFont="1" applyBorder="1"/>
    <xf numFmtId="0" fontId="75" fillId="0" borderId="20" xfId="0" applyFont="1" applyBorder="1" applyAlignment="1">
      <alignment horizontal="left"/>
    </xf>
    <xf numFmtId="0" fontId="75" fillId="0" borderId="55" xfId="0" applyFont="1" applyBorder="1" applyAlignment="1">
      <alignment horizontal="left"/>
    </xf>
    <xf numFmtId="0" fontId="76" fillId="0" borderId="65" xfId="0" applyFont="1" applyBorder="1" applyAlignment="1">
      <alignment horizontal="left"/>
    </xf>
    <xf numFmtId="166" fontId="14" fillId="0" borderId="71" xfId="0" applyNumberFormat="1" applyFont="1" applyBorder="1" applyAlignment="1">
      <alignment horizontal="left"/>
    </xf>
    <xf numFmtId="0" fontId="189" fillId="0" borderId="67" xfId="0" applyFont="1" applyBorder="1"/>
    <xf numFmtId="0" fontId="61" fillId="0" borderId="37" xfId="0" applyFont="1" applyBorder="1"/>
    <xf numFmtId="0" fontId="50" fillId="0" borderId="23" xfId="0" applyFont="1" applyBorder="1"/>
    <xf numFmtId="0" fontId="50" fillId="0" borderId="37" xfId="0" applyFont="1" applyBorder="1"/>
    <xf numFmtId="0" fontId="76" fillId="0" borderId="20" xfId="0" applyFont="1" applyBorder="1" applyAlignment="1">
      <alignment horizontal="left"/>
    </xf>
    <xf numFmtId="0" fontId="45" fillId="0" borderId="40" xfId="0" applyFont="1" applyBorder="1" applyAlignment="1">
      <alignment horizontal="left"/>
    </xf>
    <xf numFmtId="0" fontId="127" fillId="0" borderId="67" xfId="0" applyFont="1" applyBorder="1"/>
    <xf numFmtId="0" fontId="45" fillId="0" borderId="55" xfId="0" applyFont="1" applyBorder="1"/>
    <xf numFmtId="0" fontId="127" fillId="0" borderId="53" xfId="0" applyFont="1" applyBorder="1"/>
    <xf numFmtId="0" fontId="45" fillId="0" borderId="48" xfId="0" applyFont="1" applyBorder="1" applyAlignment="1">
      <alignment horizontal="left"/>
    </xf>
    <xf numFmtId="0" fontId="78" fillId="0" borderId="67" xfId="0" applyFont="1" applyBorder="1" applyAlignment="1">
      <alignment horizontal="left"/>
    </xf>
    <xf numFmtId="0" fontId="187" fillId="0" borderId="53" xfId="0" applyFont="1" applyBorder="1"/>
    <xf numFmtId="167" fontId="14" fillId="0" borderId="67" xfId="0" applyNumberFormat="1" applyFont="1" applyBorder="1" applyAlignment="1">
      <alignment horizontal="left"/>
    </xf>
    <xf numFmtId="0" fontId="22" fillId="0" borderId="54" xfId="0" applyFont="1" applyBorder="1"/>
    <xf numFmtId="167" fontId="28" fillId="0" borderId="63" xfId="0" applyNumberFormat="1" applyFont="1" applyBorder="1" applyAlignment="1">
      <alignment horizontal="left"/>
    </xf>
    <xf numFmtId="0" fontId="75" fillId="0" borderId="39" xfId="0" applyFont="1" applyBorder="1" applyAlignment="1">
      <alignment horizontal="left"/>
    </xf>
    <xf numFmtId="0" fontId="75" fillId="0" borderId="51" xfId="0" applyFont="1" applyBorder="1" applyAlignment="1">
      <alignment horizontal="left"/>
    </xf>
    <xf numFmtId="0" fontId="45" fillId="0" borderId="19" xfId="0" applyFont="1" applyBorder="1"/>
    <xf numFmtId="0" fontId="185" fillId="0" borderId="53" xfId="0" applyFont="1" applyBorder="1"/>
    <xf numFmtId="0" fontId="185" fillId="0" borderId="70" xfId="0" applyFont="1" applyBorder="1"/>
    <xf numFmtId="0" fontId="45" fillId="0" borderId="70" xfId="0" applyFont="1" applyBorder="1"/>
    <xf numFmtId="0" fontId="80" fillId="0" borderId="65" xfId="0" applyFont="1" applyBorder="1" applyAlignment="1">
      <alignment horizontal="left"/>
    </xf>
    <xf numFmtId="0" fontId="76" fillId="0" borderId="71" xfId="0" applyFont="1" applyBorder="1" applyAlignment="1">
      <alignment horizontal="left"/>
    </xf>
    <xf numFmtId="166" fontId="22" fillId="0" borderId="20" xfId="0" applyNumberFormat="1" applyFont="1" applyBorder="1" applyAlignment="1">
      <alignment horizontal="left"/>
    </xf>
    <xf numFmtId="0" fontId="22" fillId="0" borderId="71" xfId="0" applyFont="1" applyBorder="1"/>
    <xf numFmtId="0" fontId="22" fillId="0" borderId="65" xfId="0" applyFont="1" applyBorder="1"/>
    <xf numFmtId="2" fontId="5" fillId="0" borderId="15" xfId="0" applyNumberFormat="1" applyFont="1" applyBorder="1" applyAlignment="1">
      <alignment horizontal="left"/>
    </xf>
    <xf numFmtId="2" fontId="110" fillId="0" borderId="28" xfId="0" applyNumberFormat="1" applyFont="1" applyBorder="1" applyAlignment="1">
      <alignment horizontal="left"/>
    </xf>
    <xf numFmtId="0" fontId="76" fillId="0" borderId="56" xfId="0" applyFont="1" applyBorder="1" applyAlignment="1">
      <alignment horizontal="left"/>
    </xf>
    <xf numFmtId="0" fontId="66" fillId="0" borderId="6" xfId="0" applyFont="1" applyBorder="1"/>
    <xf numFmtId="0" fontId="28" fillId="0" borderId="55" xfId="0" applyFont="1" applyBorder="1" applyAlignment="1">
      <alignment horizontal="left"/>
    </xf>
    <xf numFmtId="1" fontId="14" fillId="0" borderId="40" xfId="0" applyNumberFormat="1" applyFont="1" applyFill="1" applyBorder="1" applyAlignment="1">
      <alignment horizontal="left"/>
    </xf>
    <xf numFmtId="0" fontId="162" fillId="0" borderId="48" xfId="0" applyFont="1" applyBorder="1"/>
    <xf numFmtId="0" fontId="0" fillId="0" borderId="48" xfId="0" applyBorder="1"/>
    <xf numFmtId="0" fontId="0" fillId="0" borderId="50" xfId="0" applyBorder="1"/>
    <xf numFmtId="0" fontId="71" fillId="0" borderId="67" xfId="0" applyFont="1" applyBorder="1"/>
    <xf numFmtId="167" fontId="127" fillId="0" borderId="0" xfId="0" applyNumberFormat="1" applyFont="1" applyAlignment="1">
      <alignment horizontal="left"/>
    </xf>
    <xf numFmtId="166" fontId="237" fillId="0" borderId="0" xfId="0" applyNumberFormat="1" applyFont="1" applyAlignment="1">
      <alignment horizontal="left"/>
    </xf>
    <xf numFmtId="0" fontId="192" fillId="0" borderId="42" xfId="0" applyFont="1" applyBorder="1" applyAlignment="1">
      <alignment horizontal="center"/>
    </xf>
    <xf numFmtId="0" fontId="118" fillId="0" borderId="30" xfId="0" applyFont="1" applyBorder="1" applyAlignment="1">
      <alignment horizontal="right"/>
    </xf>
    <xf numFmtId="165" fontId="76" fillId="0" borderId="25" xfId="0" applyNumberFormat="1" applyFont="1" applyFill="1" applyBorder="1" applyAlignment="1">
      <alignment horizontal="left"/>
    </xf>
    <xf numFmtId="0" fontId="0" fillId="0" borderId="51" xfId="0" applyFill="1" applyBorder="1"/>
    <xf numFmtId="166" fontId="29" fillId="0" borderId="0" xfId="0" applyNumberFormat="1" applyFont="1" applyFill="1" applyAlignment="1">
      <alignment horizontal="left"/>
    </xf>
    <xf numFmtId="0" fontId="2" fillId="0" borderId="78" xfId="0" applyFont="1" applyFill="1" applyBorder="1" applyAlignment="1">
      <alignment horizontal="center"/>
    </xf>
    <xf numFmtId="0" fontId="152" fillId="0" borderId="78" xfId="0" applyFont="1" applyFill="1" applyBorder="1" applyAlignment="1">
      <alignment horizontal="center"/>
    </xf>
    <xf numFmtId="49" fontId="149" fillId="0" borderId="78" xfId="0" applyNumberFormat="1" applyFont="1" applyFill="1" applyBorder="1" applyAlignment="1">
      <alignment horizontal="center"/>
    </xf>
    <xf numFmtId="0" fontId="7" fillId="0" borderId="69" xfId="0" applyFont="1" applyFill="1" applyBorder="1" applyAlignment="1">
      <alignment horizontal="center"/>
    </xf>
    <xf numFmtId="0" fontId="73" fillId="0" borderId="54" xfId="0" applyFont="1" applyFill="1" applyBorder="1"/>
    <xf numFmtId="2" fontId="35" fillId="0" borderId="39" xfId="0" applyNumberFormat="1" applyFont="1" applyFill="1" applyBorder="1" applyAlignment="1">
      <alignment horizontal="center" vertical="center"/>
    </xf>
    <xf numFmtId="165" fontId="18" fillId="0" borderId="33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122" fillId="0" borderId="44" xfId="0" applyFont="1" applyBorder="1" applyAlignment="1">
      <alignment horizontal="right"/>
    </xf>
    <xf numFmtId="2" fontId="17" fillId="0" borderId="39" xfId="0" applyNumberFormat="1" applyFont="1" applyBorder="1"/>
    <xf numFmtId="166" fontId="235" fillId="0" borderId="0" xfId="0" applyNumberFormat="1" applyFont="1" applyAlignment="1">
      <alignment horizontal="left"/>
    </xf>
    <xf numFmtId="2" fontId="17" fillId="0" borderId="24" xfId="0" applyNumberFormat="1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0" fontId="24" fillId="0" borderId="0" xfId="0" applyFont="1" applyFill="1" applyAlignment="1">
      <alignment horizontal="left"/>
    </xf>
    <xf numFmtId="167" fontId="235" fillId="0" borderId="0" xfId="0" applyNumberFormat="1" applyFont="1" applyAlignment="1">
      <alignment horizontal="left"/>
    </xf>
    <xf numFmtId="0" fontId="65" fillId="0" borderId="70" xfId="0" applyFont="1" applyFill="1" applyBorder="1" applyAlignment="1">
      <alignment horizontal="left"/>
    </xf>
    <xf numFmtId="0" fontId="151" fillId="0" borderId="70" xfId="0" applyFont="1" applyFill="1" applyBorder="1"/>
    <xf numFmtId="0" fontId="73" fillId="0" borderId="70" xfId="0" applyFont="1" applyFill="1" applyBorder="1"/>
    <xf numFmtId="0" fontId="2" fillId="0" borderId="33" xfId="0" applyFont="1" applyFill="1" applyBorder="1" applyAlignment="1">
      <alignment horizontal="left"/>
    </xf>
    <xf numFmtId="0" fontId="2" fillId="0" borderId="4" xfId="0" applyFont="1" applyFill="1" applyBorder="1"/>
    <xf numFmtId="0" fontId="28" fillId="0" borderId="45" xfId="0" applyFont="1" applyFill="1" applyBorder="1" applyAlignment="1">
      <alignment horizontal="left"/>
    </xf>
    <xf numFmtId="0" fontId="46" fillId="0" borderId="17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7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/>
    </xf>
    <xf numFmtId="0" fontId="35" fillId="0" borderId="23" xfId="0" applyFont="1" applyFill="1" applyBorder="1" applyAlignment="1">
      <alignment horizontal="center"/>
    </xf>
    <xf numFmtId="0" fontId="50" fillId="0" borderId="22" xfId="0" applyFont="1" applyFill="1" applyBorder="1" applyAlignment="1">
      <alignment horizontal="center" vertical="center"/>
    </xf>
    <xf numFmtId="0" fontId="47" fillId="0" borderId="9" xfId="0" applyFont="1" applyFill="1" applyBorder="1"/>
    <xf numFmtId="0" fontId="35" fillId="0" borderId="9" xfId="0" applyFont="1" applyFill="1" applyBorder="1" applyAlignment="1">
      <alignment horizontal="center"/>
    </xf>
    <xf numFmtId="166" fontId="18" fillId="0" borderId="7" xfId="0" applyNumberFormat="1" applyFont="1" applyFill="1" applyBorder="1" applyAlignment="1">
      <alignment horizontal="center"/>
    </xf>
    <xf numFmtId="0" fontId="17" fillId="0" borderId="2" xfId="0" applyFont="1" applyFill="1" applyBorder="1" applyAlignment="1">
      <alignment horizontal="right"/>
    </xf>
    <xf numFmtId="0" fontId="8" fillId="0" borderId="23" xfId="0" applyFont="1" applyFill="1" applyBorder="1" applyAlignment="1">
      <alignment horizontal="left"/>
    </xf>
    <xf numFmtId="166" fontId="161" fillId="0" borderId="0" xfId="0" applyNumberFormat="1" applyFont="1" applyAlignment="1">
      <alignment horizontal="left"/>
    </xf>
    <xf numFmtId="167" fontId="24" fillId="0" borderId="0" xfId="0" applyNumberFormat="1" applyFont="1" applyFill="1" applyAlignment="1">
      <alignment horizontal="left"/>
    </xf>
    <xf numFmtId="0" fontId="7" fillId="0" borderId="43" xfId="0" applyFont="1" applyFill="1" applyBorder="1"/>
    <xf numFmtId="0" fontId="74" fillId="0" borderId="36" xfId="0" applyFont="1" applyBorder="1"/>
    <xf numFmtId="0" fontId="2" fillId="0" borderId="66" xfId="0" applyFont="1" applyFill="1" applyBorder="1" applyAlignment="1">
      <alignment horizontal="center"/>
    </xf>
    <xf numFmtId="0" fontId="8" fillId="0" borderId="54" xfId="0" applyFont="1" applyBorder="1" applyAlignment="1">
      <alignment horizontal="left"/>
    </xf>
    <xf numFmtId="2" fontId="168" fillId="0" borderId="72" xfId="0" applyNumberFormat="1" applyFont="1" applyBorder="1" applyAlignment="1">
      <alignment horizontal="center"/>
    </xf>
    <xf numFmtId="164" fontId="177" fillId="0" borderId="23" xfId="0" applyNumberFormat="1" applyFont="1" applyBorder="1" applyAlignment="1">
      <alignment horizontal="right"/>
    </xf>
    <xf numFmtId="165" fontId="18" fillId="0" borderId="71" xfId="0" applyNumberFormat="1" applyFont="1" applyBorder="1" applyAlignment="1">
      <alignment horizontal="center"/>
    </xf>
    <xf numFmtId="0" fontId="177" fillId="0" borderId="72" xfId="0" applyFont="1" applyBorder="1" applyAlignment="1">
      <alignment horizontal="center"/>
    </xf>
    <xf numFmtId="0" fontId="2" fillId="0" borderId="30" xfId="0" applyFont="1" applyFill="1" applyBorder="1"/>
    <xf numFmtId="164" fontId="14" fillId="0" borderId="78" xfId="0" applyNumberFormat="1" applyFont="1" applyBorder="1" applyAlignment="1">
      <alignment horizontal="right"/>
    </xf>
    <xf numFmtId="167" fontId="161" fillId="0" borderId="0" xfId="0" applyNumberFormat="1" applyFont="1" applyAlignment="1">
      <alignment horizontal="left"/>
    </xf>
    <xf numFmtId="166" fontId="24" fillId="0" borderId="0" xfId="0" applyNumberFormat="1" applyFont="1" applyFill="1" applyAlignment="1">
      <alignment horizontal="left"/>
    </xf>
    <xf numFmtId="0" fontId="46" fillId="0" borderId="2" xfId="0" applyFont="1" applyFill="1" applyBorder="1" applyAlignment="1">
      <alignment horizontal="center" vertical="center"/>
    </xf>
    <xf numFmtId="0" fontId="50" fillId="0" borderId="23" xfId="0" applyFont="1" applyFill="1" applyBorder="1" applyAlignment="1">
      <alignment horizontal="center" vertical="center"/>
    </xf>
    <xf numFmtId="0" fontId="235" fillId="0" borderId="0" xfId="0" applyFont="1" applyAlignment="1">
      <alignment horizontal="left"/>
    </xf>
    <xf numFmtId="167" fontId="17" fillId="0" borderId="40" xfId="0" applyNumberFormat="1" applyFont="1" applyFill="1" applyBorder="1" applyAlignment="1">
      <alignment horizontal="center"/>
    </xf>
    <xf numFmtId="0" fontId="44" fillId="0" borderId="0" xfId="0" applyFont="1" applyAlignment="1">
      <alignment horizontal="left"/>
    </xf>
    <xf numFmtId="2" fontId="17" fillId="0" borderId="1" xfId="0" applyNumberFormat="1" applyFont="1" applyFill="1" applyBorder="1" applyAlignment="1">
      <alignment horizontal="center"/>
    </xf>
    <xf numFmtId="0" fontId="28" fillId="0" borderId="24" xfId="0" applyFont="1" applyFill="1" applyBorder="1" applyAlignment="1">
      <alignment horizontal="left"/>
    </xf>
    <xf numFmtId="0" fontId="22" fillId="0" borderId="27" xfId="0" applyFont="1" applyFill="1" applyBorder="1"/>
    <xf numFmtId="0" fontId="22" fillId="0" borderId="64" xfId="0" applyFont="1" applyFill="1" applyBorder="1"/>
    <xf numFmtId="0" fontId="2" fillId="0" borderId="38" xfId="0" applyFont="1" applyFill="1" applyBorder="1" applyAlignment="1">
      <alignment horizontal="left"/>
    </xf>
    <xf numFmtId="0" fontId="33" fillId="0" borderId="50" xfId="0" applyFont="1" applyFill="1" applyBorder="1" applyAlignment="1">
      <alignment horizontal="center"/>
    </xf>
    <xf numFmtId="2" fontId="17" fillId="0" borderId="53" xfId="0" applyNumberFormat="1" applyFont="1" applyFill="1" applyBorder="1" applyAlignment="1">
      <alignment horizontal="center"/>
    </xf>
    <xf numFmtId="0" fontId="17" fillId="0" borderId="57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2" fontId="0" fillId="0" borderId="30" xfId="0" applyNumberFormat="1" applyFill="1" applyBorder="1" applyAlignment="1">
      <alignment horizontal="left"/>
    </xf>
    <xf numFmtId="2" fontId="14" fillId="0" borderId="65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center"/>
    </xf>
    <xf numFmtId="0" fontId="54" fillId="0" borderId="47" xfId="0" applyFont="1" applyFill="1" applyBorder="1" applyAlignment="1">
      <alignment horizontal="center"/>
    </xf>
    <xf numFmtId="0" fontId="17" fillId="0" borderId="23" xfId="0" applyFont="1" applyFill="1" applyBorder="1" applyAlignment="1">
      <alignment horizontal="center"/>
    </xf>
    <xf numFmtId="1" fontId="36" fillId="0" borderId="23" xfId="0" applyNumberFormat="1" applyFont="1" applyFill="1" applyBorder="1" applyAlignment="1">
      <alignment horizontal="center"/>
    </xf>
    <xf numFmtId="2" fontId="10" fillId="0" borderId="25" xfId="0" applyNumberFormat="1" applyFont="1" applyFill="1" applyBorder="1" applyAlignment="1">
      <alignment horizontal="center" vertical="center"/>
    </xf>
    <xf numFmtId="2" fontId="17" fillId="0" borderId="7" xfId="0" applyNumberFormat="1" applyFont="1" applyFill="1" applyBorder="1"/>
    <xf numFmtId="0" fontId="123" fillId="0" borderId="55" xfId="0" applyFont="1" applyBorder="1"/>
    <xf numFmtId="0" fontId="17" fillId="0" borderId="0" xfId="0" applyFont="1" applyBorder="1" applyAlignment="1">
      <alignment horizontal="center" vertical="center"/>
    </xf>
    <xf numFmtId="1" fontId="105" fillId="0" borderId="61" xfId="0" applyNumberFormat="1" applyFont="1" applyBorder="1" applyAlignment="1">
      <alignment horizontal="center"/>
    </xf>
    <xf numFmtId="0" fontId="17" fillId="0" borderId="22" xfId="0" applyFont="1" applyBorder="1" applyAlignment="1">
      <alignment horizontal="center" vertical="center"/>
    </xf>
    <xf numFmtId="0" fontId="17" fillId="0" borderId="74" xfId="0" applyFont="1" applyBorder="1" applyAlignment="1">
      <alignment horizontal="center" vertical="center"/>
    </xf>
    <xf numFmtId="2" fontId="19" fillId="0" borderId="50" xfId="0" applyNumberFormat="1" applyFont="1" applyBorder="1" applyAlignment="1">
      <alignment horizontal="center"/>
    </xf>
    <xf numFmtId="0" fontId="118" fillId="0" borderId="22" xfId="0" applyFont="1" applyBorder="1" applyAlignment="1">
      <alignment horizontal="right"/>
    </xf>
    <xf numFmtId="167" fontId="61" fillId="0" borderId="0" xfId="0" applyNumberFormat="1" applyFont="1" applyFill="1" applyBorder="1" applyAlignment="1">
      <alignment horizontal="left"/>
    </xf>
    <xf numFmtId="1" fontId="36" fillId="0" borderId="44" xfId="0" applyNumberFormat="1" applyFont="1" applyBorder="1" applyAlignment="1">
      <alignment horizontal="center"/>
    </xf>
    <xf numFmtId="0" fontId="47" fillId="0" borderId="3" xfId="0" applyFont="1" applyBorder="1" applyAlignment="1">
      <alignment horizontal="center" vertical="center"/>
    </xf>
    <xf numFmtId="0" fontId="61" fillId="0" borderId="1" xfId="0" applyFont="1" applyBorder="1" applyAlignment="1">
      <alignment horizontal="left"/>
    </xf>
    <xf numFmtId="166" fontId="35" fillId="0" borderId="20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0" fillId="0" borderId="40" xfId="0" applyNumberFormat="1" applyBorder="1" applyAlignment="1">
      <alignment horizontal="right"/>
    </xf>
    <xf numFmtId="0" fontId="47" fillId="0" borderId="0" xfId="0" applyFont="1" applyAlignment="1">
      <alignment horizontal="center"/>
    </xf>
    <xf numFmtId="0" fontId="33" fillId="0" borderId="33" xfId="0" applyFont="1" applyBorder="1" applyAlignment="1">
      <alignment horizontal="center"/>
    </xf>
    <xf numFmtId="169" fontId="0" fillId="0" borderId="40" xfId="0" applyNumberFormat="1" applyBorder="1" applyAlignment="1">
      <alignment horizontal="right"/>
    </xf>
    <xf numFmtId="166" fontId="0" fillId="0" borderId="40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17" fillId="0" borderId="17" xfId="0" applyFont="1" applyBorder="1"/>
    <xf numFmtId="0" fontId="204" fillId="0" borderId="48" xfId="0" applyFont="1" applyBorder="1" applyAlignment="1">
      <alignment horizontal="left"/>
    </xf>
    <xf numFmtId="0" fontId="54" fillId="0" borderId="48" xfId="0" applyFont="1" applyBorder="1" applyAlignment="1">
      <alignment horizontal="left"/>
    </xf>
    <xf numFmtId="0" fontId="238" fillId="0" borderId="3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7" fillId="0" borderId="58" xfId="0" applyFont="1" applyBorder="1" applyAlignment="1">
      <alignment horizontal="left"/>
    </xf>
    <xf numFmtId="0" fontId="33" fillId="0" borderId="63" xfId="0" applyFont="1" applyBorder="1" applyAlignment="1">
      <alignment horizontal="center"/>
    </xf>
    <xf numFmtId="0" fontId="2" fillId="0" borderId="43" xfId="0" applyFont="1" applyBorder="1"/>
    <xf numFmtId="0" fontId="47" fillId="0" borderId="3" xfId="0" applyFont="1" applyBorder="1" applyAlignment="1">
      <alignment horizontal="left"/>
    </xf>
    <xf numFmtId="168" fontId="0" fillId="0" borderId="40" xfId="0" applyNumberFormat="1" applyBorder="1" applyAlignment="1">
      <alignment horizontal="right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0" fillId="0" borderId="12" xfId="0" applyBorder="1" applyAlignment="1">
      <alignment horizontal="right"/>
    </xf>
    <xf numFmtId="0" fontId="47" fillId="0" borderId="10" xfId="0" applyFont="1" applyBorder="1" applyAlignment="1">
      <alignment horizontal="left"/>
    </xf>
    <xf numFmtId="0" fontId="48" fillId="0" borderId="0" xfId="0" applyFont="1" applyAlignment="1">
      <alignment horizontal="left"/>
    </xf>
    <xf numFmtId="2" fontId="40" fillId="2" borderId="53" xfId="0" applyNumberFormat="1" applyFont="1" applyFill="1" applyBorder="1" applyAlignment="1">
      <alignment horizontal="center"/>
    </xf>
    <xf numFmtId="2" fontId="40" fillId="2" borderId="67" xfId="0" applyNumberFormat="1" applyFont="1" applyFill="1" applyBorder="1" applyAlignment="1">
      <alignment horizontal="center"/>
    </xf>
    <xf numFmtId="2" fontId="40" fillId="2" borderId="69" xfId="0" applyNumberFormat="1" applyFont="1" applyFill="1" applyBorder="1" applyAlignment="1">
      <alignment horizontal="center"/>
    </xf>
    <xf numFmtId="0" fontId="17" fillId="0" borderId="70" xfId="0" applyFont="1" applyBorder="1"/>
    <xf numFmtId="0" fontId="149" fillId="0" borderId="49" xfId="0" applyFont="1" applyBorder="1" applyAlignment="1">
      <alignment horizontal="left"/>
    </xf>
    <xf numFmtId="0" fontId="0" fillId="0" borderId="40" xfId="0" applyBorder="1" applyAlignment="1">
      <alignment horizontal="right"/>
    </xf>
    <xf numFmtId="0" fontId="47" fillId="0" borderId="40" xfId="0" applyFont="1" applyBorder="1" applyAlignment="1">
      <alignment horizontal="center"/>
    </xf>
    <xf numFmtId="1" fontId="36" fillId="0" borderId="17" xfId="0" applyNumberFormat="1" applyFont="1" applyBorder="1" applyAlignment="1">
      <alignment horizontal="center"/>
    </xf>
    <xf numFmtId="0" fontId="17" fillId="0" borderId="49" xfId="0" applyFont="1" applyBorder="1"/>
    <xf numFmtId="0" fontId="33" fillId="0" borderId="51" xfId="0" applyFont="1" applyBorder="1" applyAlignment="1">
      <alignment horizontal="center"/>
    </xf>
    <xf numFmtId="0" fontId="2" fillId="0" borderId="60" xfId="0" applyFont="1" applyBorder="1"/>
    <xf numFmtId="0" fontId="200" fillId="0" borderId="53" xfId="0" applyFont="1" applyBorder="1" applyAlignment="1">
      <alignment horizontal="left"/>
    </xf>
    <xf numFmtId="2" fontId="47" fillId="0" borderId="40" xfId="0" applyNumberFormat="1" applyFont="1" applyBorder="1" applyAlignment="1">
      <alignment horizontal="center"/>
    </xf>
    <xf numFmtId="1" fontId="36" fillId="0" borderId="33" xfId="0" applyNumberFormat="1" applyFont="1" applyBorder="1" applyAlignment="1">
      <alignment horizontal="center"/>
    </xf>
    <xf numFmtId="0" fontId="54" fillId="0" borderId="68" xfId="0" applyFont="1" applyBorder="1" applyAlignment="1">
      <alignment horizontal="center"/>
    </xf>
    <xf numFmtId="0" fontId="73" fillId="0" borderId="67" xfId="0" applyFont="1" applyBorder="1"/>
    <xf numFmtId="49" fontId="149" fillId="0" borderId="44" xfId="0" applyNumberFormat="1" applyFont="1" applyBorder="1" applyAlignment="1">
      <alignment horizontal="left"/>
    </xf>
    <xf numFmtId="0" fontId="73" fillId="0" borderId="48" xfId="0" applyFont="1" applyBorder="1"/>
    <xf numFmtId="0" fontId="73" fillId="0" borderId="55" xfId="0" applyFont="1" applyBorder="1"/>
    <xf numFmtId="0" fontId="0" fillId="0" borderId="21" xfId="0" applyBorder="1"/>
    <xf numFmtId="0" fontId="7" fillId="0" borderId="49" xfId="0" applyFont="1" applyBorder="1"/>
    <xf numFmtId="2" fontId="17" fillId="0" borderId="3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26" xfId="0" applyNumberFormat="1" applyFont="1" applyBorder="1" applyAlignment="1">
      <alignment horizontal="center"/>
    </xf>
    <xf numFmtId="166" fontId="47" fillId="0" borderId="40" xfId="0" applyNumberFormat="1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17" fillId="0" borderId="32" xfId="0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53" fillId="0" borderId="71" xfId="0" applyFont="1" applyBorder="1" applyAlignment="1">
      <alignment horizontal="left"/>
    </xf>
    <xf numFmtId="2" fontId="203" fillId="0" borderId="27" xfId="0" applyNumberFormat="1" applyFont="1" applyBorder="1" applyAlignment="1">
      <alignment horizontal="center"/>
    </xf>
    <xf numFmtId="2" fontId="203" fillId="0" borderId="33" xfId="0" applyNumberFormat="1" applyFont="1" applyBorder="1" applyAlignment="1">
      <alignment horizontal="center"/>
    </xf>
    <xf numFmtId="2" fontId="203" fillId="0" borderId="71" xfId="0" applyNumberFormat="1" applyFont="1" applyBorder="1" applyAlignment="1">
      <alignment horizontal="center"/>
    </xf>
    <xf numFmtId="165" fontId="203" fillId="0" borderId="67" xfId="0" applyNumberFormat="1" applyFont="1" applyBorder="1" applyAlignment="1">
      <alignment horizontal="center"/>
    </xf>
    <xf numFmtId="165" fontId="174" fillId="0" borderId="67" xfId="0" applyNumberFormat="1" applyFont="1" applyBorder="1" applyAlignment="1">
      <alignment horizontal="center"/>
    </xf>
    <xf numFmtId="165" fontId="239" fillId="0" borderId="67" xfId="0" applyNumberFormat="1" applyFont="1" applyBorder="1" applyAlignment="1">
      <alignment horizontal="center"/>
    </xf>
    <xf numFmtId="2" fontId="72" fillId="0" borderId="51" xfId="0" applyNumberFormat="1" applyFont="1" applyBorder="1" applyAlignment="1">
      <alignment horizontal="center"/>
    </xf>
    <xf numFmtId="0" fontId="14" fillId="0" borderId="22" xfId="0" applyFont="1" applyBorder="1" applyAlignment="1">
      <alignment horizontal="right"/>
    </xf>
    <xf numFmtId="0" fontId="153" fillId="0" borderId="40" xfId="0" applyFont="1" applyBorder="1" applyAlignment="1">
      <alignment horizontal="left"/>
    </xf>
    <xf numFmtId="2" fontId="203" fillId="0" borderId="40" xfId="0" applyNumberFormat="1" applyFont="1" applyBorder="1" applyAlignment="1">
      <alignment horizontal="center"/>
    </xf>
    <xf numFmtId="2" fontId="241" fillId="0" borderId="3" xfId="0" applyNumberFormat="1" applyFont="1" applyBorder="1" applyAlignment="1">
      <alignment horizontal="center"/>
    </xf>
    <xf numFmtId="2" fontId="241" fillId="0" borderId="32" xfId="0" applyNumberFormat="1" applyFont="1" applyBorder="1" applyAlignment="1">
      <alignment horizontal="center"/>
    </xf>
    <xf numFmtId="2" fontId="241" fillId="0" borderId="20" xfId="0" applyNumberFormat="1" applyFont="1" applyBorder="1" applyAlignment="1">
      <alignment horizontal="center" vertical="center"/>
    </xf>
    <xf numFmtId="2" fontId="241" fillId="0" borderId="32" xfId="0" applyNumberFormat="1" applyFont="1" applyBorder="1" applyAlignment="1">
      <alignment horizontal="center" vertical="center"/>
    </xf>
    <xf numFmtId="165" fontId="241" fillId="0" borderId="32" xfId="0" applyNumberFormat="1" applyFont="1" applyBorder="1" applyAlignment="1">
      <alignment horizontal="center" vertical="center"/>
    </xf>
    <xf numFmtId="2" fontId="241" fillId="0" borderId="31" xfId="0" applyNumberFormat="1" applyFont="1" applyBorder="1" applyAlignment="1">
      <alignment horizontal="center" vertical="center"/>
    </xf>
    <xf numFmtId="9" fontId="128" fillId="0" borderId="61" xfId="0" applyNumberFormat="1" applyFont="1" applyBorder="1" applyAlignment="1">
      <alignment horizontal="center"/>
    </xf>
    <xf numFmtId="2" fontId="242" fillId="0" borderId="33" xfId="0" applyNumberFormat="1" applyFont="1" applyBorder="1" applyAlignment="1">
      <alignment horizontal="center"/>
    </xf>
    <xf numFmtId="2" fontId="242" fillId="0" borderId="71" xfId="0" applyNumberFormat="1" applyFont="1" applyBorder="1" applyAlignment="1">
      <alignment horizontal="center"/>
    </xf>
    <xf numFmtId="2" fontId="242" fillId="2" borderId="67" xfId="0" applyNumberFormat="1" applyFont="1" applyFill="1" applyBorder="1" applyAlignment="1">
      <alignment horizontal="center"/>
    </xf>
    <xf numFmtId="165" fontId="242" fillId="2" borderId="67" xfId="0" applyNumberFormat="1" applyFont="1" applyFill="1" applyBorder="1" applyAlignment="1">
      <alignment horizontal="center"/>
    </xf>
    <xf numFmtId="2" fontId="242" fillId="2" borderId="63" xfId="0" applyNumberFormat="1" applyFont="1" applyFill="1" applyBorder="1" applyAlignment="1">
      <alignment horizontal="center"/>
    </xf>
    <xf numFmtId="2" fontId="203" fillId="0" borderId="66" xfId="0" applyNumberFormat="1" applyFont="1" applyBorder="1" applyAlignment="1">
      <alignment horizontal="center"/>
    </xf>
    <xf numFmtId="2" fontId="203" fillId="0" borderId="55" xfId="0" applyNumberFormat="1" applyFont="1" applyBorder="1" applyAlignment="1">
      <alignment horizontal="center"/>
    </xf>
    <xf numFmtId="2" fontId="174" fillId="0" borderId="55" xfId="0" applyNumberFormat="1" applyFont="1" applyBorder="1" applyAlignment="1">
      <alignment horizontal="center"/>
    </xf>
    <xf numFmtId="2" fontId="174" fillId="0" borderId="59" xfId="0" applyNumberFormat="1" applyFont="1" applyBorder="1" applyAlignment="1">
      <alignment horizontal="center"/>
    </xf>
    <xf numFmtId="1" fontId="54" fillId="0" borderId="9" xfId="0" applyNumberFormat="1" applyFont="1" applyBorder="1" applyAlignment="1">
      <alignment horizontal="center"/>
    </xf>
    <xf numFmtId="0" fontId="174" fillId="0" borderId="40" xfId="0" applyFont="1" applyBorder="1" applyAlignment="1">
      <alignment horizontal="center"/>
    </xf>
    <xf numFmtId="0" fontId="174" fillId="0" borderId="39" xfId="0" applyFont="1" applyBorder="1" applyAlignment="1">
      <alignment horizontal="center"/>
    </xf>
    <xf numFmtId="1" fontId="54" fillId="0" borderId="2" xfId="0" applyNumberFormat="1" applyFont="1" applyBorder="1" applyAlignment="1">
      <alignment horizontal="center"/>
    </xf>
    <xf numFmtId="165" fontId="174" fillId="0" borderId="71" xfId="0" applyNumberFormat="1" applyFont="1" applyBorder="1" applyAlignment="1">
      <alignment horizontal="center"/>
    </xf>
    <xf numFmtId="2" fontId="203" fillId="0" borderId="65" xfId="0" applyNumberFormat="1" applyFont="1" applyBorder="1" applyAlignment="1">
      <alignment horizontal="center"/>
    </xf>
    <xf numFmtId="166" fontId="241" fillId="0" borderId="32" xfId="0" applyNumberFormat="1" applyFont="1" applyBorder="1" applyAlignment="1">
      <alignment horizontal="center" vertical="center"/>
    </xf>
    <xf numFmtId="166" fontId="241" fillId="0" borderId="31" xfId="0" applyNumberFormat="1" applyFont="1" applyBorder="1" applyAlignment="1">
      <alignment horizontal="center" vertical="center"/>
    </xf>
    <xf numFmtId="0" fontId="17" fillId="0" borderId="47" xfId="0" applyFont="1" applyBorder="1" applyAlignment="1">
      <alignment horizontal="right"/>
    </xf>
    <xf numFmtId="2" fontId="174" fillId="0" borderId="1" xfId="0" applyNumberFormat="1" applyFont="1" applyBorder="1" applyAlignment="1">
      <alignment horizontal="center"/>
    </xf>
    <xf numFmtId="166" fontId="174" fillId="0" borderId="48" xfId="0" applyNumberFormat="1" applyFont="1" applyBorder="1" applyAlignment="1">
      <alignment horizontal="center"/>
    </xf>
    <xf numFmtId="166" fontId="174" fillId="0" borderId="1" xfId="0" applyNumberFormat="1" applyFont="1" applyBorder="1" applyAlignment="1">
      <alignment horizontal="center"/>
    </xf>
    <xf numFmtId="0" fontId="17" fillId="0" borderId="30" xfId="0" applyFont="1" applyBorder="1" applyAlignment="1">
      <alignment horizontal="right"/>
    </xf>
    <xf numFmtId="165" fontId="241" fillId="0" borderId="20" xfId="0" applyNumberFormat="1" applyFont="1" applyBorder="1" applyAlignment="1">
      <alignment horizontal="center" vertical="center"/>
    </xf>
    <xf numFmtId="0" fontId="55" fillId="0" borderId="47" xfId="0" applyFont="1" applyBorder="1" applyAlignment="1">
      <alignment horizontal="right"/>
    </xf>
    <xf numFmtId="2" fontId="203" fillId="0" borderId="36" xfId="0" applyNumberFormat="1" applyFont="1" applyBorder="1" applyAlignment="1">
      <alignment horizontal="center"/>
    </xf>
    <xf numFmtId="2" fontId="203" fillId="0" borderId="39" xfId="0" applyNumberFormat="1" applyFont="1" applyBorder="1" applyAlignment="1">
      <alignment horizontal="center"/>
    </xf>
    <xf numFmtId="2" fontId="241" fillId="0" borderId="34" xfId="0" applyNumberFormat="1" applyFont="1" applyBorder="1" applyAlignment="1">
      <alignment horizontal="center"/>
    </xf>
    <xf numFmtId="2" fontId="241" fillId="0" borderId="31" xfId="0" applyNumberFormat="1" applyFont="1" applyBorder="1" applyAlignment="1">
      <alignment horizontal="center"/>
    </xf>
    <xf numFmtId="2" fontId="241" fillId="0" borderId="25" xfId="0" applyNumberFormat="1" applyFont="1" applyBorder="1" applyAlignment="1">
      <alignment horizontal="center" vertical="center"/>
    </xf>
    <xf numFmtId="2" fontId="242" fillId="0" borderId="70" xfId="0" applyNumberFormat="1" applyFont="1" applyBorder="1" applyAlignment="1">
      <alignment horizontal="center"/>
    </xf>
    <xf numFmtId="2" fontId="242" fillId="0" borderId="65" xfId="0" applyNumberFormat="1" applyFont="1" applyBorder="1" applyAlignment="1">
      <alignment horizontal="center"/>
    </xf>
    <xf numFmtId="2" fontId="242" fillId="0" borderId="67" xfId="0" applyNumberFormat="1" applyFont="1" applyBorder="1" applyAlignment="1">
      <alignment horizontal="center"/>
    </xf>
    <xf numFmtId="165" fontId="242" fillId="0" borderId="67" xfId="0" applyNumberFormat="1" applyFont="1" applyBorder="1" applyAlignment="1">
      <alignment horizontal="center"/>
    </xf>
    <xf numFmtId="2" fontId="203" fillId="0" borderId="54" xfId="0" applyNumberFormat="1" applyFont="1" applyBorder="1" applyAlignment="1">
      <alignment horizontal="center"/>
    </xf>
    <xf numFmtId="2" fontId="203" fillId="0" borderId="59" xfId="0" applyNumberFormat="1" applyFont="1" applyBorder="1" applyAlignment="1">
      <alignment horizontal="center"/>
    </xf>
    <xf numFmtId="2" fontId="174" fillId="0" borderId="56" xfId="0" applyNumberFormat="1" applyFont="1" applyBorder="1" applyAlignment="1">
      <alignment horizontal="center"/>
    </xf>
    <xf numFmtId="0" fontId="174" fillId="0" borderId="48" xfId="0" applyFont="1" applyBorder="1" applyAlignment="1">
      <alignment horizontal="center"/>
    </xf>
    <xf numFmtId="0" fontId="174" fillId="0" borderId="51" xfId="0" applyFont="1" applyBorder="1" applyAlignment="1">
      <alignment horizontal="center"/>
    </xf>
    <xf numFmtId="2" fontId="242" fillId="0" borderId="63" xfId="0" applyNumberFormat="1" applyFont="1" applyBorder="1" applyAlignment="1">
      <alignment horizontal="center"/>
    </xf>
    <xf numFmtId="0" fontId="192" fillId="0" borderId="44" xfId="0" applyFont="1" applyBorder="1" applyAlignment="1">
      <alignment horizontal="right"/>
    </xf>
    <xf numFmtId="2" fontId="244" fillId="0" borderId="33" xfId="0" applyNumberFormat="1" applyFont="1" applyBorder="1" applyAlignment="1">
      <alignment horizontal="center"/>
    </xf>
    <xf numFmtId="2" fontId="244" fillId="0" borderId="71" xfId="0" applyNumberFormat="1" applyFont="1" applyBorder="1" applyAlignment="1">
      <alignment horizontal="center"/>
    </xf>
    <xf numFmtId="2" fontId="244" fillId="0" borderId="27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2" fontId="242" fillId="2" borderId="69" xfId="0" applyNumberFormat="1" applyFont="1" applyFill="1" applyBorder="1" applyAlignment="1">
      <alignment horizontal="center"/>
    </xf>
    <xf numFmtId="165" fontId="76" fillId="0" borderId="0" xfId="0" applyNumberFormat="1" applyFont="1" applyFill="1" applyBorder="1" applyAlignment="1">
      <alignment horizontal="left"/>
    </xf>
    <xf numFmtId="0" fontId="61" fillId="0" borderId="0" xfId="0" applyFont="1"/>
    <xf numFmtId="0" fontId="2" fillId="0" borderId="17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67" fillId="0" borderId="30" xfId="0" applyFont="1" applyBorder="1"/>
    <xf numFmtId="2" fontId="0" fillId="0" borderId="10" xfId="0" applyNumberFormat="1" applyBorder="1"/>
    <xf numFmtId="0" fontId="5" fillId="0" borderId="14" xfId="0" applyFont="1" applyBorder="1"/>
    <xf numFmtId="0" fontId="61" fillId="0" borderId="75" xfId="0" applyFont="1" applyBorder="1"/>
    <xf numFmtId="0" fontId="80" fillId="0" borderId="20" xfId="0" applyFont="1" applyBorder="1" applyAlignment="1">
      <alignment horizontal="left"/>
    </xf>
    <xf numFmtId="0" fontId="74" fillId="0" borderId="34" xfId="0" applyFont="1" applyBorder="1"/>
    <xf numFmtId="0" fontId="80" fillId="0" borderId="21" xfId="0" applyFont="1" applyBorder="1" applyAlignment="1">
      <alignment horizontal="left"/>
    </xf>
    <xf numFmtId="0" fontId="108" fillId="0" borderId="60" xfId="0" applyFont="1" applyBorder="1"/>
    <xf numFmtId="165" fontId="76" fillId="0" borderId="67" xfId="0" applyNumberFormat="1" applyFont="1" applyBorder="1" applyAlignment="1">
      <alignment horizontal="left"/>
    </xf>
    <xf numFmtId="0" fontId="74" fillId="0" borderId="49" xfId="0" applyFont="1" applyBorder="1"/>
    <xf numFmtId="2" fontId="76" fillId="0" borderId="72" xfId="0" applyNumberFormat="1" applyFont="1" applyBorder="1" applyAlignment="1">
      <alignment horizontal="left"/>
    </xf>
    <xf numFmtId="0" fontId="74" fillId="0" borderId="60" xfId="0" applyFont="1" applyBorder="1"/>
    <xf numFmtId="166" fontId="76" fillId="0" borderId="63" xfId="0" applyNumberFormat="1" applyFont="1" applyBorder="1" applyAlignment="1">
      <alignment horizontal="left"/>
    </xf>
    <xf numFmtId="2" fontId="76" fillId="0" borderId="69" xfId="0" applyNumberFormat="1" applyFont="1" applyBorder="1" applyAlignment="1">
      <alignment horizontal="left"/>
    </xf>
    <xf numFmtId="0" fontId="216" fillId="0" borderId="55" xfId="0" applyFont="1" applyBorder="1"/>
    <xf numFmtId="0" fontId="0" fillId="0" borderId="71" xfId="0" applyBorder="1"/>
    <xf numFmtId="0" fontId="10" fillId="0" borderId="79" xfId="0" applyFont="1" applyBorder="1"/>
    <xf numFmtId="0" fontId="46" fillId="0" borderId="28" xfId="0" applyFont="1" applyBorder="1"/>
    <xf numFmtId="0" fontId="61" fillId="0" borderId="52" xfId="0" applyFont="1" applyBorder="1"/>
    <xf numFmtId="0" fontId="7" fillId="41" borderId="23" xfId="0" applyFont="1" applyFill="1" applyBorder="1"/>
    <xf numFmtId="0" fontId="53" fillId="0" borderId="43" xfId="0" applyFont="1" applyBorder="1"/>
    <xf numFmtId="0" fontId="28" fillId="0" borderId="51" xfId="0" applyFont="1" applyBorder="1" applyAlignment="1">
      <alignment horizontal="left"/>
    </xf>
    <xf numFmtId="0" fontId="7" fillId="13" borderId="57" xfId="0" applyFont="1" applyFill="1" applyBorder="1"/>
    <xf numFmtId="0" fontId="0" fillId="8" borderId="23" xfId="0" applyFill="1" applyBorder="1"/>
    <xf numFmtId="0" fontId="28" fillId="0" borderId="50" xfId="0" applyFont="1" applyBorder="1" applyAlignment="1">
      <alignment horizontal="left"/>
    </xf>
    <xf numFmtId="0" fontId="245" fillId="0" borderId="70" xfId="0" applyFont="1" applyBorder="1"/>
    <xf numFmtId="0" fontId="0" fillId="0" borderId="72" xfId="0" applyBorder="1"/>
    <xf numFmtId="0" fontId="80" fillId="0" borderId="59" xfId="0" applyFont="1" applyBorder="1" applyAlignment="1">
      <alignment horizontal="left"/>
    </xf>
    <xf numFmtId="0" fontId="47" fillId="0" borderId="3" xfId="0" applyFont="1" applyBorder="1"/>
    <xf numFmtId="0" fontId="47" fillId="0" borderId="18" xfId="0" applyFont="1" applyBorder="1"/>
    <xf numFmtId="0" fontId="67" fillId="0" borderId="14" xfId="0" applyFont="1" applyBorder="1"/>
    <xf numFmtId="0" fontId="33" fillId="0" borderId="15" xfId="0" applyFont="1" applyBorder="1"/>
    <xf numFmtId="0" fontId="33" fillId="0" borderId="28" xfId="0" applyFont="1" applyBorder="1"/>
    <xf numFmtId="0" fontId="46" fillId="0" borderId="30" xfId="0" applyFont="1" applyBorder="1" applyAlignment="1">
      <alignment horizontal="left"/>
    </xf>
    <xf numFmtId="0" fontId="47" fillId="0" borderId="10" xfId="0" applyFont="1" applyBorder="1"/>
    <xf numFmtId="0" fontId="47" fillId="0" borderId="13" xfId="0" applyFont="1" applyBorder="1"/>
    <xf numFmtId="0" fontId="48" fillId="0" borderId="9" xfId="0" applyFont="1" applyBorder="1"/>
    <xf numFmtId="0" fontId="78" fillId="0" borderId="13" xfId="0" applyFont="1" applyBorder="1"/>
    <xf numFmtId="0" fontId="50" fillId="0" borderId="13" xfId="0" applyFont="1" applyBorder="1"/>
    <xf numFmtId="0" fontId="78" fillId="0" borderId="10" xfId="0" applyFont="1" applyBorder="1"/>
    <xf numFmtId="2" fontId="76" fillId="0" borderId="21" xfId="0" applyNumberFormat="1" applyFont="1" applyBorder="1" applyAlignment="1">
      <alignment horizontal="left"/>
    </xf>
    <xf numFmtId="0" fontId="2" fillId="0" borderId="34" xfId="0" applyFont="1" applyBorder="1"/>
    <xf numFmtId="0" fontId="33" fillId="0" borderId="32" xfId="0" applyFont="1" applyBorder="1" applyAlignment="1">
      <alignment horizontal="left"/>
    </xf>
    <xf numFmtId="0" fontId="78" fillId="0" borderId="25" xfId="0" applyFont="1" applyBorder="1" applyAlignment="1">
      <alignment horizontal="left"/>
    </xf>
    <xf numFmtId="0" fontId="14" fillId="0" borderId="48" xfId="0" applyFont="1" applyBorder="1" applyAlignment="1">
      <alignment horizontal="left"/>
    </xf>
    <xf numFmtId="0" fontId="76" fillId="0" borderId="50" xfId="0" applyFont="1" applyBorder="1" applyAlignment="1">
      <alignment horizontal="left"/>
    </xf>
    <xf numFmtId="0" fontId="70" fillId="0" borderId="53" xfId="0" applyFont="1" applyBorder="1"/>
    <xf numFmtId="2" fontId="2" fillId="0" borderId="67" xfId="0" applyNumberFormat="1" applyFont="1" applyBorder="1" applyAlignment="1">
      <alignment horizontal="left"/>
    </xf>
    <xf numFmtId="165" fontId="22" fillId="0" borderId="67" xfId="0" applyNumberFormat="1" applyFont="1" applyBorder="1" applyAlignment="1">
      <alignment horizontal="left"/>
    </xf>
    <xf numFmtId="0" fontId="80" fillId="0" borderId="72" xfId="0" applyFont="1" applyBorder="1" applyAlignment="1">
      <alignment horizontal="left"/>
    </xf>
    <xf numFmtId="0" fontId="50" fillId="5" borderId="35" xfId="0" applyFont="1" applyFill="1" applyBorder="1" applyAlignment="1">
      <alignment horizontal="center"/>
    </xf>
    <xf numFmtId="0" fontId="76" fillId="5" borderId="74" xfId="0" applyFont="1" applyFill="1" applyBorder="1" applyAlignment="1">
      <alignment horizontal="center"/>
    </xf>
    <xf numFmtId="0" fontId="2" fillId="0" borderId="63" xfId="0" applyFont="1" applyBorder="1" applyAlignment="1">
      <alignment horizontal="left"/>
    </xf>
    <xf numFmtId="165" fontId="76" fillId="0" borderId="69" xfId="0" applyNumberFormat="1" applyFont="1" applyBorder="1" applyAlignment="1">
      <alignment horizontal="left"/>
    </xf>
    <xf numFmtId="0" fontId="50" fillId="6" borderId="52" xfId="0" applyFont="1" applyFill="1" applyBorder="1" applyAlignment="1">
      <alignment horizontal="center"/>
    </xf>
    <xf numFmtId="0" fontId="76" fillId="6" borderId="16" xfId="0" applyFont="1" applyFill="1" applyBorder="1" applyAlignment="1">
      <alignment horizontal="center"/>
    </xf>
    <xf numFmtId="2" fontId="0" fillId="0" borderId="51" xfId="0" applyNumberFormat="1" applyBorder="1"/>
    <xf numFmtId="0" fontId="76" fillId="0" borderId="50" xfId="0" applyFont="1" applyBorder="1" applyAlignment="1">
      <alignment horizontal="center"/>
    </xf>
    <xf numFmtId="0" fontId="219" fillId="0" borderId="44" xfId="0" applyFont="1" applyBorder="1" applyAlignment="1">
      <alignment horizontal="left"/>
    </xf>
    <xf numFmtId="0" fontId="22" fillId="0" borderId="44" xfId="0" applyFont="1" applyBorder="1"/>
    <xf numFmtId="0" fontId="22" fillId="0" borderId="27" xfId="0" applyFont="1" applyBorder="1" applyAlignment="1">
      <alignment horizontal="left"/>
    </xf>
    <xf numFmtId="2" fontId="45" fillId="0" borderId="67" xfId="0" applyNumberFormat="1" applyFont="1" applyBorder="1" applyAlignment="1">
      <alignment horizontal="left"/>
    </xf>
    <xf numFmtId="2" fontId="75" fillId="0" borderId="69" xfId="0" applyNumberFormat="1" applyFont="1" applyBorder="1" applyAlignment="1">
      <alignment horizontal="left"/>
    </xf>
    <xf numFmtId="0" fontId="22" fillId="0" borderId="34" xfId="0" applyFont="1" applyBorder="1"/>
    <xf numFmtId="0" fontId="28" fillId="0" borderId="25" xfId="0" applyFont="1" applyBorder="1" applyAlignment="1">
      <alignment horizontal="left"/>
    </xf>
    <xf numFmtId="166" fontId="75" fillId="28" borderId="65" xfId="0" applyNumberFormat="1" applyFont="1" applyFill="1" applyBorder="1" applyAlignment="1">
      <alignment horizontal="center"/>
    </xf>
    <xf numFmtId="0" fontId="67" fillId="0" borderId="52" xfId="0" applyFont="1" applyBorder="1"/>
    <xf numFmtId="0" fontId="108" fillId="0" borderId="70" xfId="0" applyFont="1" applyBorder="1"/>
    <xf numFmtId="165" fontId="22" fillId="0" borderId="71" xfId="0" applyNumberFormat="1" applyFont="1" applyBorder="1" applyAlignment="1">
      <alignment horizontal="left"/>
    </xf>
    <xf numFmtId="2" fontId="78" fillId="39" borderId="52" xfId="0" applyNumberFormat="1" applyFont="1" applyFill="1" applyBorder="1" applyAlignment="1">
      <alignment horizontal="center"/>
    </xf>
    <xf numFmtId="0" fontId="76" fillId="39" borderId="16" xfId="0" applyFont="1" applyFill="1" applyBorder="1" applyAlignment="1">
      <alignment horizontal="center"/>
    </xf>
    <xf numFmtId="165" fontId="50" fillId="0" borderId="47" xfId="0" applyNumberFormat="1" applyFont="1" applyBorder="1" applyAlignment="1">
      <alignment horizontal="center"/>
    </xf>
    <xf numFmtId="0" fontId="76" fillId="0" borderId="55" xfId="0" applyFont="1" applyBorder="1" applyAlignment="1">
      <alignment horizontal="left"/>
    </xf>
    <xf numFmtId="0" fontId="74" fillId="0" borderId="55" xfId="0" applyFont="1" applyBorder="1"/>
    <xf numFmtId="0" fontId="67" fillId="0" borderId="10" xfId="0" applyFont="1" applyBorder="1"/>
    <xf numFmtId="166" fontId="0" fillId="0" borderId="10" xfId="0" applyNumberFormat="1" applyBorder="1"/>
    <xf numFmtId="0" fontId="78" fillId="0" borderId="15" xfId="0" applyFont="1" applyBorder="1"/>
    <xf numFmtId="0" fontId="162" fillId="0" borderId="58" xfId="0" applyFont="1" applyBorder="1"/>
    <xf numFmtId="0" fontId="248" fillId="0" borderId="67" xfId="0" applyFont="1" applyBorder="1"/>
    <xf numFmtId="2" fontId="53" fillId="0" borderId="68" xfId="0" applyNumberFormat="1" applyFont="1" applyBorder="1" applyAlignment="1">
      <alignment horizontal="center"/>
    </xf>
    <xf numFmtId="0" fontId="22" fillId="0" borderId="49" xfId="0" applyFont="1" applyBorder="1"/>
    <xf numFmtId="1" fontId="53" fillId="0" borderId="73" xfId="0" applyNumberFormat="1" applyFont="1" applyBorder="1" applyAlignment="1">
      <alignment horizontal="center"/>
    </xf>
    <xf numFmtId="0" fontId="247" fillId="0" borderId="53" xfId="0" applyFont="1" applyBorder="1"/>
    <xf numFmtId="165" fontId="54" fillId="0" borderId="53" xfId="0" applyNumberFormat="1" applyFont="1" applyBorder="1"/>
    <xf numFmtId="167" fontId="28" fillId="0" borderId="72" xfId="0" applyNumberFormat="1" applyFont="1" applyBorder="1" applyAlignment="1">
      <alignment horizontal="left"/>
    </xf>
    <xf numFmtId="0" fontId="70" fillId="0" borderId="0" xfId="0" applyFont="1" applyAlignment="1">
      <alignment horizontal="left"/>
    </xf>
    <xf numFmtId="2" fontId="249" fillId="0" borderId="0" xfId="0" applyNumberFormat="1" applyFont="1" applyAlignment="1">
      <alignment horizontal="left"/>
    </xf>
    <xf numFmtId="0" fontId="106" fillId="0" borderId="0" xfId="0" applyFont="1"/>
    <xf numFmtId="0" fontId="48" fillId="0" borderId="0" xfId="0" applyFont="1"/>
    <xf numFmtId="167" fontId="46" fillId="0" borderId="0" xfId="0" applyNumberFormat="1" applyFont="1" applyAlignment="1">
      <alignment horizontal="center"/>
    </xf>
    <xf numFmtId="167" fontId="7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78" fillId="0" borderId="0" xfId="0" applyFont="1"/>
    <xf numFmtId="0" fontId="53" fillId="0" borderId="0" xfId="0" applyFont="1"/>
    <xf numFmtId="2" fontId="76" fillId="18" borderId="56" xfId="0" applyNumberFormat="1" applyFont="1" applyFill="1" applyBorder="1" applyAlignment="1">
      <alignment horizontal="center"/>
    </xf>
    <xf numFmtId="2" fontId="76" fillId="18" borderId="59" xfId="0" applyNumberFormat="1" applyFont="1" applyFill="1" applyBorder="1" applyAlignment="1">
      <alignment horizontal="center"/>
    </xf>
    <xf numFmtId="9" fontId="22" fillId="0" borderId="0" xfId="0" applyNumberFormat="1" applyFont="1"/>
    <xf numFmtId="0" fontId="53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2" fontId="78" fillId="0" borderId="0" xfId="0" applyNumberFormat="1" applyFont="1" applyAlignment="1">
      <alignment horizontal="center"/>
    </xf>
    <xf numFmtId="0" fontId="9" fillId="0" borderId="0" xfId="0" applyFont="1"/>
    <xf numFmtId="0" fontId="46" fillId="0" borderId="14" xfId="0" applyFont="1" applyBorder="1"/>
    <xf numFmtId="2" fontId="76" fillId="0" borderId="7" xfId="0" applyNumberFormat="1" applyFont="1" applyBorder="1" applyAlignment="1">
      <alignment horizontal="left"/>
    </xf>
    <xf numFmtId="0" fontId="250" fillId="0" borderId="70" xfId="0" applyFont="1" applyBorder="1"/>
    <xf numFmtId="0" fontId="80" fillId="0" borderId="50" xfId="0" applyFont="1" applyBorder="1" applyAlignment="1">
      <alignment horizontal="left"/>
    </xf>
    <xf numFmtId="0" fontId="251" fillId="0" borderId="67" xfId="0" applyFont="1" applyBorder="1"/>
    <xf numFmtId="0" fontId="252" fillId="0" borderId="54" xfId="0" applyFont="1" applyBorder="1"/>
    <xf numFmtId="0" fontId="70" fillId="0" borderId="67" xfId="0" applyFont="1" applyBorder="1"/>
    <xf numFmtId="0" fontId="66" fillId="0" borderId="19" xfId="0" applyFont="1" applyBorder="1"/>
    <xf numFmtId="0" fontId="7" fillId="0" borderId="78" xfId="0" applyFont="1" applyBorder="1" applyAlignment="1">
      <alignment horizontal="left"/>
    </xf>
    <xf numFmtId="0" fontId="80" fillId="0" borderId="25" xfId="0" applyFont="1" applyBorder="1" applyAlignment="1">
      <alignment horizontal="left"/>
    </xf>
    <xf numFmtId="0" fontId="47" fillId="0" borderId="24" xfId="0" applyFont="1" applyBorder="1"/>
    <xf numFmtId="0" fontId="253" fillId="0" borderId="14" xfId="0" applyFont="1" applyBorder="1"/>
    <xf numFmtId="0" fontId="46" fillId="0" borderId="15" xfId="0" applyFont="1" applyBorder="1" applyAlignment="1">
      <alignment horizontal="left"/>
    </xf>
    <xf numFmtId="0" fontId="125" fillId="0" borderId="28" xfId="0" applyFont="1" applyBorder="1" applyAlignment="1">
      <alignment horizontal="left"/>
    </xf>
    <xf numFmtId="0" fontId="4" fillId="0" borderId="17" xfId="0" applyFont="1" applyBorder="1"/>
    <xf numFmtId="0" fontId="8" fillId="0" borderId="10" xfId="0" applyFont="1" applyBorder="1"/>
    <xf numFmtId="0" fontId="4" fillId="0" borderId="30" xfId="0" applyFont="1" applyBorder="1"/>
    <xf numFmtId="0" fontId="50" fillId="0" borderId="10" xfId="0" applyFont="1" applyBorder="1"/>
    <xf numFmtId="0" fontId="14" fillId="0" borderId="20" xfId="0" applyFont="1" applyBorder="1" applyAlignment="1">
      <alignment horizontal="left"/>
    </xf>
    <xf numFmtId="0" fontId="50" fillId="0" borderId="30" xfId="0" applyFont="1" applyBorder="1"/>
    <xf numFmtId="0" fontId="2" fillId="0" borderId="6" xfId="0" applyFont="1" applyBorder="1"/>
    <xf numFmtId="0" fontId="162" fillId="0" borderId="68" xfId="0" applyFont="1" applyBorder="1"/>
    <xf numFmtId="0" fontId="251" fillId="0" borderId="60" xfId="0" applyFont="1" applyBorder="1"/>
    <xf numFmtId="0" fontId="45" fillId="0" borderId="27" xfId="0" applyFont="1" applyBorder="1"/>
    <xf numFmtId="167" fontId="14" fillId="0" borderId="71" xfId="0" applyNumberFormat="1" applyFont="1" applyBorder="1" applyAlignment="1">
      <alignment horizontal="left"/>
    </xf>
    <xf numFmtId="0" fontId="45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22" fillId="0" borderId="33" xfId="0" applyFont="1" applyBorder="1"/>
    <xf numFmtId="0" fontId="66" fillId="0" borderId="58" xfId="0" applyFont="1" applyBorder="1"/>
    <xf numFmtId="0" fontId="69" fillId="0" borderId="15" xfId="0" applyFont="1" applyBorder="1"/>
    <xf numFmtId="0" fontId="74" fillId="0" borderId="33" xfId="0" applyFont="1" applyBorder="1"/>
    <xf numFmtId="0" fontId="2" fillId="21" borderId="9" xfId="0" applyFont="1" applyFill="1" applyBorder="1" applyAlignment="1">
      <alignment horizontal="left"/>
    </xf>
    <xf numFmtId="166" fontId="65" fillId="0" borderId="52" xfId="0" applyNumberFormat="1" applyFont="1" applyBorder="1" applyAlignment="1">
      <alignment horizontal="center"/>
    </xf>
    <xf numFmtId="0" fontId="102" fillId="21" borderId="76" xfId="0" applyFont="1" applyFill="1" applyBorder="1" applyAlignment="1">
      <alignment horizontal="center"/>
    </xf>
    <xf numFmtId="0" fontId="76" fillId="21" borderId="16" xfId="0" applyFont="1" applyFill="1" applyBorder="1" applyAlignment="1">
      <alignment horizontal="center"/>
    </xf>
    <xf numFmtId="0" fontId="76" fillId="21" borderId="15" xfId="0" applyFont="1" applyFill="1" applyBorder="1" applyAlignment="1">
      <alignment horizontal="center"/>
    </xf>
    <xf numFmtId="2" fontId="78" fillId="10" borderId="28" xfId="0" applyNumberFormat="1" applyFont="1" applyFill="1" applyBorder="1" applyAlignment="1">
      <alignment horizontal="center"/>
    </xf>
    <xf numFmtId="0" fontId="61" fillId="0" borderId="17" xfId="0" applyFont="1" applyBorder="1"/>
    <xf numFmtId="0" fontId="2" fillId="0" borderId="64" xfId="0" applyFont="1" applyBorder="1"/>
    <xf numFmtId="0" fontId="28" fillId="0" borderId="59" xfId="0" applyFont="1" applyBorder="1" applyAlignment="1">
      <alignment horizontal="left"/>
    </xf>
    <xf numFmtId="0" fontId="2" fillId="0" borderId="14" xfId="0" applyFont="1" applyBorder="1"/>
    <xf numFmtId="0" fontId="2" fillId="0" borderId="38" xfId="0" applyFont="1" applyBorder="1" applyAlignment="1">
      <alignment horizontal="left"/>
    </xf>
    <xf numFmtId="0" fontId="80" fillId="0" borderId="76" xfId="0" applyFont="1" applyBorder="1" applyAlignment="1">
      <alignment horizontal="left"/>
    </xf>
    <xf numFmtId="2" fontId="22" fillId="0" borderId="55" xfId="0" applyNumberFormat="1" applyFont="1" applyBorder="1" applyAlignment="1">
      <alignment horizontal="left"/>
    </xf>
    <xf numFmtId="1" fontId="76" fillId="0" borderId="56" xfId="0" applyNumberFormat="1" applyFont="1" applyBorder="1" applyAlignment="1">
      <alignment horizontal="left"/>
    </xf>
    <xf numFmtId="0" fontId="61" fillId="0" borderId="30" xfId="0" applyFont="1" applyBorder="1"/>
    <xf numFmtId="0" fontId="66" fillId="0" borderId="75" xfId="0" applyFont="1" applyBorder="1"/>
    <xf numFmtId="2" fontId="5" fillId="0" borderId="10" xfId="0" applyNumberFormat="1" applyFont="1" applyBorder="1" applyAlignment="1">
      <alignment horizontal="left"/>
    </xf>
    <xf numFmtId="2" fontId="110" fillId="0" borderId="13" xfId="0" applyNumberFormat="1" applyFont="1" applyBorder="1" applyAlignment="1">
      <alignment horizontal="left"/>
    </xf>
    <xf numFmtId="2" fontId="45" fillId="0" borderId="20" xfId="0" applyNumberFormat="1" applyFont="1" applyBorder="1" applyAlignment="1">
      <alignment horizontal="left"/>
    </xf>
    <xf numFmtId="2" fontId="75" fillId="0" borderId="7" xfId="0" applyNumberFormat="1" applyFont="1" applyBorder="1" applyAlignment="1">
      <alignment horizontal="left"/>
    </xf>
    <xf numFmtId="2" fontId="110" fillId="7" borderId="68" xfId="0" applyNumberFormat="1" applyFont="1" applyFill="1" applyBorder="1" applyAlignment="1">
      <alignment horizontal="center"/>
    </xf>
    <xf numFmtId="2" fontId="28" fillId="7" borderId="63" xfId="0" applyNumberFormat="1" applyFont="1" applyFill="1" applyBorder="1" applyAlignment="1">
      <alignment horizontal="center"/>
    </xf>
    <xf numFmtId="2" fontId="76" fillId="26" borderId="63" xfId="0" applyNumberFormat="1" applyFont="1" applyFill="1" applyBorder="1" applyAlignment="1">
      <alignment horizontal="center"/>
    </xf>
    <xf numFmtId="0" fontId="14" fillId="0" borderId="67" xfId="0" applyFont="1" applyBorder="1"/>
    <xf numFmtId="2" fontId="0" fillId="0" borderId="27" xfId="0" applyNumberFormat="1" applyBorder="1" applyAlignment="1">
      <alignment horizontal="right"/>
    </xf>
    <xf numFmtId="0" fontId="56" fillId="0" borderId="67" xfId="0" applyFont="1" applyBorder="1" applyAlignment="1">
      <alignment horizontal="left"/>
    </xf>
    <xf numFmtId="2" fontId="0" fillId="0" borderId="60" xfId="0" applyNumberFormat="1" applyBorder="1" applyAlignment="1">
      <alignment horizontal="right"/>
    </xf>
    <xf numFmtId="165" fontId="47" fillId="0" borderId="0" xfId="0" applyNumberFormat="1" applyFont="1"/>
    <xf numFmtId="0" fontId="0" fillId="0" borderId="36" xfId="0" applyBorder="1" applyAlignment="1">
      <alignment horizontal="right"/>
    </xf>
    <xf numFmtId="49" fontId="7" fillId="0" borderId="39" xfId="0" applyNumberFormat="1" applyFont="1" applyBorder="1" applyAlignment="1">
      <alignment horizontal="left"/>
    </xf>
    <xf numFmtId="0" fontId="247" fillId="0" borderId="0" xfId="0" applyFont="1"/>
    <xf numFmtId="0" fontId="76" fillId="0" borderId="0" xfId="0" applyFont="1" applyAlignment="1">
      <alignment horizontal="left"/>
    </xf>
    <xf numFmtId="0" fontId="178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2" fontId="76" fillId="0" borderId="0" xfId="0" applyNumberFormat="1" applyFont="1" applyAlignment="1">
      <alignment horizontal="left"/>
    </xf>
    <xf numFmtId="2" fontId="76" fillId="16" borderId="69" xfId="0" applyNumberFormat="1" applyFont="1" applyFill="1" applyBorder="1" applyAlignment="1">
      <alignment horizontal="center"/>
    </xf>
    <xf numFmtId="168" fontId="22" fillId="0" borderId="0" xfId="0" applyNumberFormat="1" applyFont="1"/>
    <xf numFmtId="0" fontId="149" fillId="0" borderId="68" xfId="0" applyFont="1" applyBorder="1" applyAlignment="1">
      <alignment horizontal="left"/>
    </xf>
    <xf numFmtId="0" fontId="69" fillId="0" borderId="0" xfId="0" applyFont="1" applyBorder="1"/>
    <xf numFmtId="2" fontId="14" fillId="0" borderId="0" xfId="0" applyNumberFormat="1" applyFont="1" applyBorder="1" applyAlignment="1">
      <alignment horizontal="left"/>
    </xf>
    <xf numFmtId="2" fontId="82" fillId="0" borderId="0" xfId="0" applyNumberFormat="1" applyFont="1" applyBorder="1" applyAlignment="1">
      <alignment horizontal="left"/>
    </xf>
    <xf numFmtId="0" fontId="147" fillId="0" borderId="0" xfId="0" applyFont="1" applyBorder="1"/>
    <xf numFmtId="0" fontId="162" fillId="0" borderId="0" xfId="0" applyFont="1" applyBorder="1"/>
    <xf numFmtId="165" fontId="5" fillId="0" borderId="0" xfId="0" applyNumberFormat="1" applyFont="1" applyBorder="1" applyAlignment="1">
      <alignment horizontal="left"/>
    </xf>
    <xf numFmtId="165" fontId="110" fillId="0" borderId="0" xfId="0" applyNumberFormat="1" applyFont="1" applyBorder="1" applyAlignment="1">
      <alignment horizontal="left"/>
    </xf>
    <xf numFmtId="0" fontId="66" fillId="0" borderId="45" xfId="0" applyFont="1" applyBorder="1" applyAlignment="1">
      <alignment horizontal="left"/>
    </xf>
    <xf numFmtId="0" fontId="66" fillId="0" borderId="24" xfId="0" applyFont="1" applyBorder="1" applyAlignment="1">
      <alignment horizontal="left"/>
    </xf>
    <xf numFmtId="0" fontId="204" fillId="0" borderId="55" xfId="0" applyFont="1" applyBorder="1" applyAlignment="1">
      <alignment horizontal="left"/>
    </xf>
    <xf numFmtId="2" fontId="242" fillId="0" borderId="27" xfId="0" applyNumberFormat="1" applyFont="1" applyBorder="1" applyAlignment="1">
      <alignment horizontal="center"/>
    </xf>
    <xf numFmtId="0" fontId="50" fillId="0" borderId="24" xfId="0" applyFont="1" applyBorder="1" applyAlignment="1">
      <alignment horizontal="left"/>
    </xf>
    <xf numFmtId="164" fontId="14" fillId="0" borderId="73" xfId="0" applyNumberFormat="1" applyFont="1" applyBorder="1" applyAlignment="1">
      <alignment horizontal="right"/>
    </xf>
    <xf numFmtId="0" fontId="33" fillId="0" borderId="62" xfId="0" applyFont="1" applyBorder="1" applyAlignment="1">
      <alignment horizontal="center"/>
    </xf>
    <xf numFmtId="2" fontId="203" fillId="0" borderId="0" xfId="0" applyNumberFormat="1" applyFont="1" applyBorder="1" applyAlignment="1">
      <alignment horizontal="center"/>
    </xf>
    <xf numFmtId="2" fontId="241" fillId="0" borderId="6" xfId="0" applyNumberFormat="1" applyFont="1" applyBorder="1" applyAlignment="1">
      <alignment horizontal="center"/>
    </xf>
    <xf numFmtId="2" fontId="203" fillId="0" borderId="64" xfId="0" applyNumberFormat="1" applyFont="1" applyBorder="1" applyAlignment="1">
      <alignment horizontal="center"/>
    </xf>
    <xf numFmtId="165" fontId="174" fillId="0" borderId="55" xfId="0" applyNumberFormat="1" applyFont="1" applyBorder="1" applyAlignment="1">
      <alignment horizontal="center"/>
    </xf>
    <xf numFmtId="0" fontId="243" fillId="0" borderId="48" xfId="0" applyFont="1" applyBorder="1" applyAlignment="1">
      <alignment horizontal="left"/>
    </xf>
    <xf numFmtId="0" fontId="243" fillId="0" borderId="48" xfId="0" applyFont="1" applyBorder="1"/>
    <xf numFmtId="0" fontId="243" fillId="0" borderId="51" xfId="0" applyFont="1" applyBorder="1"/>
    <xf numFmtId="0" fontId="7" fillId="0" borderId="46" xfId="0" applyFont="1" applyBorder="1" applyAlignment="1">
      <alignment horizontal="center"/>
    </xf>
    <xf numFmtId="1" fontId="33" fillId="0" borderId="78" xfId="0" applyNumberFormat="1" applyFont="1" applyBorder="1" applyAlignment="1">
      <alignment horizontal="center"/>
    </xf>
    <xf numFmtId="1" fontId="33" fillId="0" borderId="23" xfId="0" applyNumberFormat="1" applyFont="1" applyBorder="1" applyAlignment="1">
      <alignment horizontal="center"/>
    </xf>
    <xf numFmtId="1" fontId="33" fillId="0" borderId="42" xfId="0" applyNumberFormat="1" applyFont="1" applyBorder="1" applyAlignment="1">
      <alignment horizontal="center"/>
    </xf>
    <xf numFmtId="0" fontId="17" fillId="0" borderId="22" xfId="0" applyFont="1" applyBorder="1" applyAlignment="1">
      <alignment horizontal="right"/>
    </xf>
    <xf numFmtId="0" fontId="7" fillId="0" borderId="13" xfId="0" applyFont="1" applyBorder="1" applyAlignment="1">
      <alignment horizontal="center"/>
    </xf>
    <xf numFmtId="2" fontId="174" fillId="0" borderId="0" xfId="0" applyNumberFormat="1" applyFont="1" applyBorder="1" applyAlignment="1">
      <alignment horizontal="center"/>
    </xf>
    <xf numFmtId="2" fontId="174" fillId="0" borderId="40" xfId="0" applyNumberFormat="1" applyFont="1" applyBorder="1" applyAlignment="1">
      <alignment horizontal="center"/>
    </xf>
    <xf numFmtId="2" fontId="174" fillId="0" borderId="39" xfId="0" applyNumberFormat="1" applyFont="1" applyBorder="1" applyAlignment="1">
      <alignment horizontal="center"/>
    </xf>
    <xf numFmtId="165" fontId="38" fillId="0" borderId="32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left"/>
    </xf>
    <xf numFmtId="0" fontId="98" fillId="0" borderId="0" xfId="0" applyFont="1" applyFill="1" applyBorder="1" applyAlignment="1">
      <alignment horizontal="center"/>
    </xf>
    <xf numFmtId="0" fontId="254" fillId="0" borderId="0" xfId="0" applyFont="1"/>
    <xf numFmtId="0" fontId="2" fillId="0" borderId="23" xfId="0" applyFont="1" applyBorder="1"/>
    <xf numFmtId="0" fontId="7" fillId="0" borderId="30" xfId="0" applyFont="1" applyBorder="1"/>
    <xf numFmtId="0" fontId="2" fillId="0" borderId="9" xfId="0" applyFont="1" applyBorder="1"/>
    <xf numFmtId="0" fontId="7" fillId="0" borderId="17" xfId="0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0" fontId="33" fillId="0" borderId="10" xfId="0" applyFont="1" applyBorder="1"/>
    <xf numFmtId="0" fontId="54" fillId="0" borderId="10" xfId="0" applyFont="1" applyBorder="1"/>
    <xf numFmtId="0" fontId="22" fillId="0" borderId="10" xfId="0" applyFont="1" applyBorder="1"/>
    <xf numFmtId="0" fontId="61" fillId="0" borderId="22" xfId="0" applyFont="1" applyBorder="1" applyAlignment="1">
      <alignment horizontal="left"/>
    </xf>
    <xf numFmtId="2" fontId="33" fillId="0" borderId="7" xfId="0" applyNumberFormat="1" applyFont="1" applyBorder="1" applyAlignment="1">
      <alignment horizontal="center"/>
    </xf>
    <xf numFmtId="0" fontId="33" fillId="5" borderId="41" xfId="0" applyFont="1" applyFill="1" applyBorder="1" applyAlignment="1">
      <alignment horizontal="center"/>
    </xf>
    <xf numFmtId="0" fontId="33" fillId="5" borderId="57" xfId="0" applyFont="1" applyFill="1" applyBorder="1" applyAlignment="1">
      <alignment horizontal="center"/>
    </xf>
    <xf numFmtId="2" fontId="33" fillId="0" borderId="63" xfId="0" applyNumberFormat="1" applyFont="1" applyBorder="1" applyAlignment="1">
      <alignment horizontal="center"/>
    </xf>
    <xf numFmtId="2" fontId="33" fillId="0" borderId="65" xfId="0" applyNumberFormat="1" applyFont="1" applyBorder="1" applyAlignment="1">
      <alignment horizontal="center"/>
    </xf>
    <xf numFmtId="0" fontId="33" fillId="5" borderId="78" xfId="0" applyFont="1" applyFill="1" applyBorder="1" applyAlignment="1">
      <alignment horizontal="center"/>
    </xf>
    <xf numFmtId="2" fontId="255" fillId="0" borderId="71" xfId="0" applyNumberFormat="1" applyFont="1" applyBorder="1" applyAlignment="1">
      <alignment horizontal="center"/>
    </xf>
    <xf numFmtId="0" fontId="255" fillId="5" borderId="78" xfId="0" applyFont="1" applyFill="1" applyBorder="1" applyAlignment="1">
      <alignment horizontal="center"/>
    </xf>
    <xf numFmtId="2" fontId="255" fillId="0" borderId="40" xfId="0" applyNumberFormat="1" applyFont="1" applyBorder="1" applyAlignment="1">
      <alignment horizontal="center"/>
    </xf>
    <xf numFmtId="0" fontId="255" fillId="5" borderId="23" xfId="0" applyFont="1" applyFill="1" applyBorder="1" applyAlignment="1">
      <alignment horizontal="center"/>
    </xf>
    <xf numFmtId="2" fontId="33" fillId="0" borderId="48" xfId="0" applyNumberFormat="1" applyFont="1" applyBorder="1" applyAlignment="1">
      <alignment horizontal="center"/>
    </xf>
    <xf numFmtId="0" fontId="33" fillId="5" borderId="42" xfId="0" applyFont="1" applyFill="1" applyBorder="1" applyAlignment="1">
      <alignment horizontal="center"/>
    </xf>
    <xf numFmtId="2" fontId="33" fillId="0" borderId="51" xfId="0" applyNumberFormat="1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3" fillId="0" borderId="74" xfId="0" applyFont="1" applyBorder="1" applyAlignment="1">
      <alignment horizontal="center"/>
    </xf>
    <xf numFmtId="0" fontId="66" fillId="0" borderId="13" xfId="0" applyFont="1" applyBorder="1" applyAlignment="1">
      <alignment horizontal="left"/>
    </xf>
    <xf numFmtId="0" fontId="54" fillId="0" borderId="71" xfId="0" applyFont="1" applyBorder="1" applyAlignment="1">
      <alignment horizontal="left"/>
    </xf>
    <xf numFmtId="49" fontId="14" fillId="0" borderId="47" xfId="0" applyNumberFormat="1" applyFont="1" applyBorder="1" applyAlignment="1">
      <alignment horizontal="left"/>
    </xf>
    <xf numFmtId="49" fontId="14" fillId="0" borderId="22" xfId="0" applyNumberFormat="1" applyFont="1" applyBorder="1" applyAlignment="1">
      <alignment horizontal="left"/>
    </xf>
    <xf numFmtId="0" fontId="54" fillId="0" borderId="40" xfId="0" applyFont="1" applyBorder="1" applyAlignment="1">
      <alignment horizontal="left"/>
    </xf>
    <xf numFmtId="0" fontId="123" fillId="0" borderId="73" xfId="0" applyFont="1" applyBorder="1" applyAlignment="1">
      <alignment horizontal="left"/>
    </xf>
    <xf numFmtId="0" fontId="0" fillId="0" borderId="55" xfId="0" applyBorder="1" applyAlignment="1">
      <alignment horizontal="right"/>
    </xf>
    <xf numFmtId="164" fontId="14" fillId="0" borderId="44" xfId="0" applyNumberFormat="1" applyFont="1" applyBorder="1" applyAlignment="1">
      <alignment horizontal="left"/>
    </xf>
    <xf numFmtId="0" fontId="14" fillId="0" borderId="71" xfId="0" applyFont="1" applyBorder="1"/>
    <xf numFmtId="1" fontId="22" fillId="0" borderId="45" xfId="0" applyNumberFormat="1" applyFont="1" applyBorder="1" applyAlignment="1">
      <alignment horizontal="center"/>
    </xf>
    <xf numFmtId="164" fontId="14" fillId="0" borderId="47" xfId="0" applyNumberFormat="1" applyFont="1" applyBorder="1" applyAlignment="1">
      <alignment horizontal="left"/>
    </xf>
    <xf numFmtId="164" fontId="14" fillId="0" borderId="58" xfId="0" applyNumberFormat="1" applyFont="1" applyBorder="1" applyAlignment="1">
      <alignment horizontal="left"/>
    </xf>
    <xf numFmtId="1" fontId="22" fillId="0" borderId="61" xfId="0" applyNumberFormat="1" applyFont="1" applyBorder="1" applyAlignment="1">
      <alignment horizontal="center"/>
    </xf>
    <xf numFmtId="0" fontId="0" fillId="0" borderId="11" xfId="0" applyBorder="1" applyAlignment="1">
      <alignment horizontal="right"/>
    </xf>
    <xf numFmtId="1" fontId="48" fillId="0" borderId="13" xfId="0" applyNumberFormat="1" applyFont="1" applyBorder="1" applyAlignment="1">
      <alignment horizontal="left"/>
    </xf>
    <xf numFmtId="0" fontId="256" fillId="0" borderId="17" xfId="0" applyFont="1" applyBorder="1" applyAlignment="1">
      <alignment horizontal="left"/>
    </xf>
    <xf numFmtId="164" fontId="177" fillId="0" borderId="44" xfId="0" applyNumberFormat="1" applyFont="1" applyBorder="1" applyAlignment="1">
      <alignment horizontal="left"/>
    </xf>
    <xf numFmtId="0" fontId="192" fillId="0" borderId="45" xfId="0" applyFont="1" applyBorder="1" applyAlignment="1">
      <alignment horizontal="center"/>
    </xf>
    <xf numFmtId="164" fontId="14" fillId="0" borderId="22" xfId="0" applyNumberFormat="1" applyFont="1" applyBorder="1" applyAlignment="1">
      <alignment horizontal="left"/>
    </xf>
    <xf numFmtId="0" fontId="50" fillId="0" borderId="13" xfId="0" applyFont="1" applyBorder="1" applyAlignment="1">
      <alignment horizontal="left"/>
    </xf>
    <xf numFmtId="0" fontId="33" fillId="0" borderId="22" xfId="0" applyFont="1" applyBorder="1" applyAlignment="1">
      <alignment horizontal="left"/>
    </xf>
    <xf numFmtId="0" fontId="33" fillId="0" borderId="53" xfId="0" applyFont="1" applyBorder="1" applyAlignment="1">
      <alignment horizontal="left"/>
    </xf>
    <xf numFmtId="0" fontId="106" fillId="0" borderId="29" xfId="0" applyFont="1" applyBorder="1" applyAlignment="1">
      <alignment horizontal="center"/>
    </xf>
    <xf numFmtId="0" fontId="33" fillId="0" borderId="54" xfId="0" applyFont="1" applyBorder="1" applyAlignment="1">
      <alignment horizontal="left"/>
    </xf>
    <xf numFmtId="1" fontId="22" fillId="0" borderId="72" xfId="0" applyNumberFormat="1" applyFont="1" applyBorder="1" applyAlignment="1">
      <alignment horizontal="center"/>
    </xf>
    <xf numFmtId="0" fontId="2" fillId="0" borderId="44" xfId="0" applyFont="1" applyBorder="1"/>
    <xf numFmtId="0" fontId="2" fillId="0" borderId="47" xfId="0" applyFont="1" applyBorder="1"/>
    <xf numFmtId="0" fontId="48" fillId="0" borderId="62" xfId="0" applyFont="1" applyBorder="1" applyAlignment="1">
      <alignment horizontal="center"/>
    </xf>
    <xf numFmtId="0" fontId="7" fillId="0" borderId="30" xfId="0" applyFont="1" applyBorder="1" applyAlignment="1">
      <alignment horizontal="left"/>
    </xf>
    <xf numFmtId="2" fontId="43" fillId="0" borderId="7" xfId="0" applyNumberFormat="1" applyFont="1" applyBorder="1" applyAlignment="1">
      <alignment horizontal="center"/>
    </xf>
    <xf numFmtId="2" fontId="2" fillId="0" borderId="51" xfId="0" applyNumberFormat="1" applyFont="1" applyBorder="1" applyAlignment="1">
      <alignment horizontal="center"/>
    </xf>
    <xf numFmtId="0" fontId="50" fillId="0" borderId="73" xfId="0" applyFont="1" applyBorder="1" applyAlignment="1">
      <alignment horizontal="left"/>
    </xf>
    <xf numFmtId="0" fontId="43" fillId="0" borderId="69" xfId="0" applyFont="1" applyBorder="1" applyAlignment="1">
      <alignment horizontal="center"/>
    </xf>
    <xf numFmtId="0" fontId="43" fillId="0" borderId="67" xfId="0" applyFont="1" applyBorder="1" applyAlignment="1">
      <alignment horizontal="center"/>
    </xf>
    <xf numFmtId="2" fontId="43" fillId="0" borderId="67" xfId="0" applyNumberFormat="1" applyFont="1" applyBorder="1" applyAlignment="1">
      <alignment horizontal="center"/>
    </xf>
    <xf numFmtId="2" fontId="166" fillId="0" borderId="27" xfId="0" applyNumberFormat="1" applyFont="1" applyBorder="1" applyAlignment="1">
      <alignment horizontal="center"/>
    </xf>
    <xf numFmtId="2" fontId="166" fillId="0" borderId="36" xfId="0" applyNumberFormat="1" applyFont="1" applyBorder="1" applyAlignment="1">
      <alignment horizontal="center"/>
    </xf>
    <xf numFmtId="2" fontId="214" fillId="0" borderId="43" xfId="0" applyNumberFormat="1" applyFont="1" applyBorder="1" applyAlignment="1">
      <alignment horizontal="center"/>
    </xf>
    <xf numFmtId="2" fontId="43" fillId="0" borderId="71" xfId="0" applyNumberFormat="1" applyFont="1" applyBorder="1" applyAlignment="1">
      <alignment horizontal="center"/>
    </xf>
    <xf numFmtId="165" fontId="54" fillId="0" borderId="33" xfId="0" applyNumberFormat="1" applyFont="1" applyBorder="1" applyAlignment="1">
      <alignment horizontal="center"/>
    </xf>
    <xf numFmtId="165" fontId="54" fillId="0" borderId="0" xfId="0" applyNumberFormat="1" applyFont="1" applyBorder="1" applyAlignment="1">
      <alignment horizontal="center"/>
    </xf>
    <xf numFmtId="165" fontId="54" fillId="0" borderId="1" xfId="0" applyNumberFormat="1" applyFont="1" applyBorder="1" applyAlignment="1">
      <alignment horizontal="center"/>
    </xf>
    <xf numFmtId="0" fontId="214" fillId="0" borderId="51" xfId="0" applyFont="1" applyBorder="1" applyAlignment="1">
      <alignment horizontal="center"/>
    </xf>
    <xf numFmtId="2" fontId="166" fillId="0" borderId="65" xfId="0" applyNumberFormat="1" applyFont="1" applyBorder="1" applyAlignment="1">
      <alignment horizontal="center"/>
    </xf>
    <xf numFmtId="2" fontId="166" fillId="0" borderId="39" xfId="0" applyNumberFormat="1" applyFont="1" applyBorder="1" applyAlignment="1">
      <alignment horizontal="center"/>
    </xf>
    <xf numFmtId="2" fontId="214" fillId="0" borderId="51" xfId="0" applyNumberFormat="1" applyFont="1" applyBorder="1" applyAlignment="1">
      <alignment horizontal="center"/>
    </xf>
    <xf numFmtId="0" fontId="214" fillId="0" borderId="43" xfId="0" applyFont="1" applyBorder="1" applyAlignment="1">
      <alignment horizontal="center"/>
    </xf>
    <xf numFmtId="2" fontId="33" fillId="0" borderId="67" xfId="0" applyNumberFormat="1" applyFont="1" applyBorder="1" applyAlignment="1">
      <alignment horizontal="center"/>
    </xf>
    <xf numFmtId="0" fontId="33" fillId="0" borderId="67" xfId="0" applyFont="1" applyBorder="1" applyAlignment="1">
      <alignment horizontal="center"/>
    </xf>
    <xf numFmtId="165" fontId="54" fillId="0" borderId="60" xfId="0" applyNumberFormat="1" applyFont="1" applyBorder="1" applyAlignment="1">
      <alignment horizontal="center"/>
    </xf>
    <xf numFmtId="165" fontId="54" fillId="0" borderId="27" xfId="0" applyNumberFormat="1" applyFont="1" applyBorder="1" applyAlignment="1">
      <alignment horizontal="center"/>
    </xf>
    <xf numFmtId="2" fontId="33" fillId="0" borderId="69" xfId="0" applyNumberFormat="1" applyFont="1" applyBorder="1" applyAlignment="1">
      <alignment horizontal="center"/>
    </xf>
    <xf numFmtId="0" fontId="43" fillId="0" borderId="55" xfId="0" applyFont="1" applyBorder="1" applyAlignment="1">
      <alignment horizontal="center"/>
    </xf>
    <xf numFmtId="166" fontId="43" fillId="0" borderId="49" xfId="0" applyNumberFormat="1" applyFont="1" applyBorder="1" applyAlignment="1">
      <alignment horizontal="center"/>
    </xf>
    <xf numFmtId="166" fontId="43" fillId="0" borderId="48" xfId="0" applyNumberFormat="1" applyFont="1" applyBorder="1" applyAlignment="1">
      <alignment horizontal="center"/>
    </xf>
    <xf numFmtId="166" fontId="43" fillId="0" borderId="67" xfId="0" applyNumberFormat="1" applyFont="1" applyBorder="1" applyAlignment="1">
      <alignment horizontal="center"/>
    </xf>
    <xf numFmtId="166" fontId="43" fillId="0" borderId="51" xfId="0" applyNumberFormat="1" applyFont="1" applyBorder="1" applyAlignment="1">
      <alignment horizontal="center"/>
    </xf>
    <xf numFmtId="166" fontId="43" fillId="0" borderId="69" xfId="0" applyNumberFormat="1" applyFont="1" applyBorder="1" applyAlignment="1">
      <alignment horizontal="center"/>
    </xf>
    <xf numFmtId="166" fontId="43" fillId="0" borderId="35" xfId="0" applyNumberFormat="1" applyFont="1" applyBorder="1" applyAlignment="1">
      <alignment horizontal="center"/>
    </xf>
    <xf numFmtId="166" fontId="43" fillId="0" borderId="40" xfId="0" applyNumberFormat="1" applyFont="1" applyBorder="1" applyAlignment="1">
      <alignment horizontal="center"/>
    </xf>
    <xf numFmtId="166" fontId="43" fillId="0" borderId="71" xfId="0" applyNumberFormat="1" applyFont="1" applyBorder="1" applyAlignment="1">
      <alignment horizontal="center"/>
    </xf>
    <xf numFmtId="166" fontId="43" fillId="0" borderId="39" xfId="0" applyNumberFormat="1" applyFont="1" applyBorder="1" applyAlignment="1">
      <alignment horizontal="center"/>
    </xf>
    <xf numFmtId="166" fontId="43" fillId="0" borderId="72" xfId="0" applyNumberFormat="1" applyFont="1" applyBorder="1" applyAlignment="1">
      <alignment horizontal="center"/>
    </xf>
    <xf numFmtId="166" fontId="166" fillId="0" borderId="70" xfId="0" applyNumberFormat="1" applyFont="1" applyBorder="1" applyAlignment="1">
      <alignment horizontal="center"/>
    </xf>
    <xf numFmtId="166" fontId="166" fillId="0" borderId="33" xfId="0" applyNumberFormat="1" applyFont="1" applyBorder="1" applyAlignment="1">
      <alignment horizontal="center"/>
    </xf>
    <xf numFmtId="166" fontId="166" fillId="0" borderId="71" xfId="0" applyNumberFormat="1" applyFont="1" applyBorder="1" applyAlignment="1">
      <alignment horizontal="center"/>
    </xf>
    <xf numFmtId="166" fontId="166" fillId="0" borderId="65" xfId="0" applyNumberFormat="1" applyFont="1" applyBorder="1" applyAlignment="1">
      <alignment horizontal="center"/>
    </xf>
    <xf numFmtId="166" fontId="166" fillId="0" borderId="35" xfId="0" applyNumberFormat="1" applyFont="1" applyBorder="1" applyAlignment="1">
      <alignment horizontal="center"/>
    </xf>
    <xf numFmtId="166" fontId="166" fillId="0" borderId="0" xfId="0" applyNumberFormat="1" applyFont="1" applyBorder="1" applyAlignment="1">
      <alignment horizontal="center"/>
    </xf>
    <xf numFmtId="166" fontId="166" fillId="0" borderId="40" xfId="0" applyNumberFormat="1" applyFont="1" applyBorder="1" applyAlignment="1">
      <alignment horizontal="center"/>
    </xf>
    <xf numFmtId="166" fontId="166" fillId="0" borderId="39" xfId="0" applyNumberFormat="1" applyFont="1" applyBorder="1" applyAlignment="1">
      <alignment horizontal="center"/>
    </xf>
    <xf numFmtId="166" fontId="43" fillId="0" borderId="74" xfId="0" applyNumberFormat="1" applyFont="1" applyBorder="1" applyAlignment="1">
      <alignment horizontal="center"/>
    </xf>
    <xf numFmtId="166" fontId="214" fillId="0" borderId="49" xfId="0" applyNumberFormat="1" applyFont="1" applyBorder="1" applyAlignment="1">
      <alignment horizontal="center"/>
    </xf>
    <xf numFmtId="166" fontId="214" fillId="0" borderId="1" xfId="0" applyNumberFormat="1" applyFont="1" applyBorder="1" applyAlignment="1">
      <alignment horizontal="center"/>
    </xf>
    <xf numFmtId="166" fontId="214" fillId="0" borderId="48" xfId="0" applyNumberFormat="1" applyFont="1" applyBorder="1" applyAlignment="1">
      <alignment horizontal="center"/>
    </xf>
    <xf numFmtId="166" fontId="214" fillId="0" borderId="51" xfId="0" applyNumberFormat="1" applyFont="1" applyBorder="1" applyAlignment="1">
      <alignment horizontal="center"/>
    </xf>
    <xf numFmtId="166" fontId="43" fillId="0" borderId="50" xfId="0" applyNumberFormat="1" applyFont="1" applyBorder="1" applyAlignment="1">
      <alignment horizontal="center"/>
    </xf>
    <xf numFmtId="2" fontId="43" fillId="0" borderId="21" xfId="0" applyNumberFormat="1" applyFont="1" applyBorder="1" applyAlignment="1">
      <alignment horizontal="center"/>
    </xf>
    <xf numFmtId="2" fontId="43" fillId="0" borderId="69" xfId="0" applyNumberFormat="1" applyFont="1" applyBorder="1" applyAlignment="1">
      <alignment horizontal="center"/>
    </xf>
    <xf numFmtId="2" fontId="43" fillId="0" borderId="72" xfId="0" applyNumberFormat="1" applyFont="1" applyBorder="1" applyAlignment="1">
      <alignment horizontal="center"/>
    </xf>
    <xf numFmtId="2" fontId="166" fillId="0" borderId="70" xfId="0" applyNumberFormat="1" applyFont="1" applyBorder="1" applyAlignment="1">
      <alignment horizontal="center"/>
    </xf>
    <xf numFmtId="2" fontId="166" fillId="0" borderId="35" xfId="0" applyNumberFormat="1" applyFont="1" applyBorder="1" applyAlignment="1">
      <alignment horizontal="center"/>
    </xf>
    <xf numFmtId="2" fontId="43" fillId="0" borderId="74" xfId="0" applyNumberFormat="1" applyFont="1" applyBorder="1" applyAlignment="1">
      <alignment horizontal="center"/>
    </xf>
    <xf numFmtId="2" fontId="43" fillId="0" borderId="50" xfId="0" applyNumberFormat="1" applyFont="1" applyBorder="1" applyAlignment="1">
      <alignment horizontal="center"/>
    </xf>
    <xf numFmtId="167" fontId="43" fillId="0" borderId="48" xfId="0" applyNumberFormat="1" applyFont="1" applyBorder="1" applyAlignment="1">
      <alignment horizontal="center"/>
    </xf>
    <xf numFmtId="165" fontId="33" fillId="0" borderId="60" xfId="0" applyNumberFormat="1" applyFont="1" applyBorder="1" applyAlignment="1">
      <alignment horizontal="center"/>
    </xf>
    <xf numFmtId="0" fontId="54" fillId="5" borderId="41" xfId="0" applyFont="1" applyFill="1" applyBorder="1" applyAlignment="1">
      <alignment horizontal="center"/>
    </xf>
    <xf numFmtId="0" fontId="54" fillId="5" borderId="57" xfId="0" applyFont="1" applyFill="1" applyBorder="1" applyAlignment="1">
      <alignment horizontal="center"/>
    </xf>
    <xf numFmtId="0" fontId="54" fillId="5" borderId="78" xfId="0" applyFont="1" applyFill="1" applyBorder="1" applyAlignment="1">
      <alignment horizontal="center"/>
    </xf>
    <xf numFmtId="0" fontId="257" fillId="5" borderId="78" xfId="0" applyFont="1" applyFill="1" applyBorder="1" applyAlignment="1">
      <alignment horizontal="center"/>
    </xf>
    <xf numFmtId="0" fontId="257" fillId="5" borderId="23" xfId="0" applyFont="1" applyFill="1" applyBorder="1" applyAlignment="1">
      <alignment horizontal="center"/>
    </xf>
    <xf numFmtId="0" fontId="54" fillId="5" borderId="42" xfId="0" applyFont="1" applyFill="1" applyBorder="1" applyAlignment="1">
      <alignment horizontal="center"/>
    </xf>
    <xf numFmtId="1" fontId="54" fillId="5" borderId="77" xfId="0" applyNumberFormat="1" applyFont="1" applyFill="1" applyBorder="1" applyAlignment="1">
      <alignment horizontal="center"/>
    </xf>
    <xf numFmtId="0" fontId="33" fillId="0" borderId="55" xfId="0" applyFont="1" applyBorder="1" applyAlignment="1">
      <alignment horizontal="center"/>
    </xf>
    <xf numFmtId="166" fontId="166" fillId="0" borderId="44" xfId="0" applyNumberFormat="1" applyFont="1" applyBorder="1" applyAlignment="1">
      <alignment horizontal="center"/>
    </xf>
    <xf numFmtId="166" fontId="166" fillId="0" borderId="27" xfId="0" applyNumberFormat="1" applyFont="1" applyBorder="1" applyAlignment="1">
      <alignment horizontal="center"/>
    </xf>
    <xf numFmtId="166" fontId="166" fillId="0" borderId="22" xfId="0" applyNumberFormat="1" applyFont="1" applyBorder="1" applyAlignment="1">
      <alignment horizontal="center"/>
    </xf>
    <xf numFmtId="166" fontId="166" fillId="0" borderId="36" xfId="0" applyNumberFormat="1" applyFont="1" applyBorder="1" applyAlignment="1">
      <alignment horizontal="center"/>
    </xf>
    <xf numFmtId="0" fontId="47" fillId="0" borderId="69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7" fillId="0" borderId="67" xfId="0" applyFont="1" applyBorder="1" applyAlignment="1">
      <alignment vertical="center"/>
    </xf>
    <xf numFmtId="0" fontId="0" fillId="0" borderId="73" xfId="0" applyBorder="1" applyAlignment="1">
      <alignment horizontal="center" vertical="center"/>
    </xf>
    <xf numFmtId="0" fontId="7" fillId="0" borderId="55" xfId="0" applyFont="1" applyBorder="1" applyAlignment="1">
      <alignment vertical="center"/>
    </xf>
    <xf numFmtId="2" fontId="22" fillId="0" borderId="67" xfId="0" applyNumberFormat="1" applyFont="1" applyBorder="1" applyAlignment="1">
      <alignment horizontal="center" vertical="center"/>
    </xf>
    <xf numFmtId="2" fontId="2" fillId="0" borderId="63" xfId="0" applyNumberFormat="1" applyFont="1" applyBorder="1" applyAlignment="1">
      <alignment horizontal="center" vertical="center"/>
    </xf>
    <xf numFmtId="2" fontId="33" fillId="0" borderId="67" xfId="0" applyNumberFormat="1" applyFont="1" applyBorder="1" applyAlignment="1">
      <alignment horizontal="center" vertical="center"/>
    </xf>
    <xf numFmtId="165" fontId="54" fillId="0" borderId="60" xfId="0" applyNumberFormat="1" applyFont="1" applyBorder="1" applyAlignment="1">
      <alignment horizontal="center" vertical="center"/>
    </xf>
    <xf numFmtId="2" fontId="54" fillId="0" borderId="63" xfId="0" applyNumberFormat="1" applyFont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2" fontId="14" fillId="0" borderId="59" xfId="0" applyNumberFormat="1" applyFont="1" applyBorder="1" applyAlignment="1">
      <alignment horizontal="center" vertical="center"/>
    </xf>
    <xf numFmtId="2" fontId="54" fillId="0" borderId="12" xfId="0" applyNumberFormat="1" applyFont="1" applyBorder="1" applyAlignment="1">
      <alignment horizontal="center" vertical="center"/>
    </xf>
    <xf numFmtId="1" fontId="33" fillId="5" borderId="77" xfId="0" applyNumberFormat="1" applyFont="1" applyFill="1" applyBorder="1" applyAlignment="1">
      <alignment horizontal="center" vertical="center"/>
    </xf>
    <xf numFmtId="1" fontId="54" fillId="0" borderId="64" xfId="0" applyNumberFormat="1" applyFont="1" applyBorder="1" applyAlignment="1">
      <alignment horizontal="center" vertical="center"/>
    </xf>
    <xf numFmtId="2" fontId="74" fillId="0" borderId="53" xfId="0" applyNumberFormat="1" applyFont="1" applyBorder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/>
    </xf>
    <xf numFmtId="2" fontId="33" fillId="0" borderId="69" xfId="0" applyNumberFormat="1" applyFont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vertical="center"/>
    </xf>
    <xf numFmtId="2" fontId="14" fillId="0" borderId="54" xfId="0" applyNumberFormat="1" applyFont="1" applyBorder="1" applyAlignment="1">
      <alignment horizontal="center" vertical="center"/>
    </xf>
    <xf numFmtId="2" fontId="14" fillId="0" borderId="55" xfId="0" applyNumberFormat="1" applyFont="1" applyBorder="1" applyAlignment="1">
      <alignment horizontal="center" vertical="center"/>
    </xf>
    <xf numFmtId="2" fontId="22" fillId="0" borderId="55" xfId="0" applyNumberFormat="1" applyFont="1" applyBorder="1" applyAlignment="1">
      <alignment horizontal="center" vertical="center"/>
    </xf>
    <xf numFmtId="1" fontId="14" fillId="0" borderId="55" xfId="0" applyNumberFormat="1" applyFont="1" applyBorder="1" applyAlignment="1">
      <alignment horizontal="center" vertical="center"/>
    </xf>
    <xf numFmtId="2" fontId="17" fillId="0" borderId="56" xfId="0" applyNumberFormat="1" applyFont="1" applyBorder="1" applyAlignment="1">
      <alignment vertical="center"/>
    </xf>
    <xf numFmtId="0" fontId="33" fillId="5" borderId="57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17" fillId="0" borderId="55" xfId="0" applyNumberFormat="1" applyFont="1" applyBorder="1" applyAlignment="1">
      <alignment horizontal="center" vertical="center"/>
    </xf>
    <xf numFmtId="2" fontId="33" fillId="0" borderId="56" xfId="0" applyNumberFormat="1" applyFont="1" applyBorder="1" applyAlignment="1">
      <alignment horizontal="center" vertical="center"/>
    </xf>
    <xf numFmtId="0" fontId="22" fillId="0" borderId="67" xfId="0" applyFont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7" fillId="0" borderId="71" xfId="0" applyFont="1" applyBorder="1" applyAlignment="1">
      <alignment vertical="center"/>
    </xf>
    <xf numFmtId="2" fontId="2" fillId="0" borderId="70" xfId="0" applyNumberFormat="1" applyFont="1" applyBorder="1" applyAlignment="1">
      <alignment horizontal="center" vertical="center"/>
    </xf>
    <xf numFmtId="2" fontId="22" fillId="0" borderId="69" xfId="0" applyNumberFormat="1" applyFont="1" applyBorder="1" applyAlignment="1">
      <alignment horizontal="center" vertical="center"/>
    </xf>
    <xf numFmtId="2" fontId="2" fillId="0" borderId="54" xfId="0" applyNumberFormat="1" applyFont="1" applyBorder="1" applyAlignment="1">
      <alignment horizontal="center" vertical="center"/>
    </xf>
    <xf numFmtId="2" fontId="2" fillId="0" borderId="55" xfId="0" applyNumberFormat="1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1" fontId="2" fillId="0" borderId="55" xfId="0" applyNumberFormat="1" applyFont="1" applyBorder="1" applyAlignment="1">
      <alignment horizontal="center" vertical="center"/>
    </xf>
    <xf numFmtId="2" fontId="2" fillId="0" borderId="59" xfId="0" applyNumberFormat="1" applyFont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165" fontId="54" fillId="0" borderId="64" xfId="0" applyNumberFormat="1" applyFont="1" applyBorder="1" applyAlignment="1">
      <alignment horizontal="center" vertical="center"/>
    </xf>
    <xf numFmtId="166" fontId="258" fillId="0" borderId="1" xfId="0" applyNumberFormat="1" applyFont="1" applyBorder="1" applyAlignment="1">
      <alignment horizontal="center"/>
    </xf>
    <xf numFmtId="166" fontId="258" fillId="0" borderId="51" xfId="0" applyNumberFormat="1" applyFont="1" applyBorder="1" applyAlignment="1">
      <alignment horizontal="center"/>
    </xf>
    <xf numFmtId="2" fontId="17" fillId="0" borderId="55" xfId="0" applyNumberFormat="1" applyFont="1" applyBorder="1" applyAlignment="1">
      <alignment vertical="center"/>
    </xf>
    <xf numFmtId="2" fontId="17" fillId="0" borderId="56" xfId="0" applyNumberFormat="1" applyFont="1" applyBorder="1" applyAlignment="1">
      <alignment horizontal="center" vertical="center"/>
    </xf>
    <xf numFmtId="2" fontId="54" fillId="0" borderId="60" xfId="0" applyNumberFormat="1" applyFont="1" applyBorder="1" applyAlignment="1">
      <alignment horizontal="center"/>
    </xf>
    <xf numFmtId="2" fontId="54" fillId="0" borderId="33" xfId="0" applyNumberFormat="1" applyFont="1" applyBorder="1" applyAlignment="1">
      <alignment horizontal="center"/>
    </xf>
    <xf numFmtId="2" fontId="54" fillId="0" borderId="0" xfId="0" applyNumberFormat="1" applyFont="1" applyBorder="1" applyAlignment="1">
      <alignment horizontal="center"/>
    </xf>
    <xf numFmtId="2" fontId="54" fillId="0" borderId="1" xfId="0" applyNumberFormat="1" applyFont="1" applyBorder="1" applyAlignment="1">
      <alignment horizontal="center"/>
    </xf>
    <xf numFmtId="2" fontId="54" fillId="0" borderId="69" xfId="0" applyNumberFormat="1" applyFont="1" applyBorder="1" applyAlignment="1">
      <alignment horizontal="center"/>
    </xf>
    <xf numFmtId="165" fontId="54" fillId="0" borderId="69" xfId="0" applyNumberFormat="1" applyFont="1" applyBorder="1" applyAlignment="1">
      <alignment horizontal="center"/>
    </xf>
    <xf numFmtId="165" fontId="54" fillId="0" borderId="72" xfId="0" applyNumberFormat="1" applyFont="1" applyBorder="1" applyAlignment="1">
      <alignment horizontal="center"/>
    </xf>
    <xf numFmtId="167" fontId="47" fillId="0" borderId="40" xfId="0" applyNumberFormat="1" applyFont="1" applyBorder="1" applyAlignment="1">
      <alignment horizontal="center"/>
    </xf>
    <xf numFmtId="0" fontId="14" fillId="0" borderId="63" xfId="0" applyFont="1" applyBorder="1" applyAlignment="1">
      <alignment horizontal="center"/>
    </xf>
    <xf numFmtId="0" fontId="113" fillId="0" borderId="67" xfId="0" applyFont="1" applyBorder="1"/>
    <xf numFmtId="166" fontId="2" fillId="0" borderId="67" xfId="0" applyNumberFormat="1" applyFont="1" applyFill="1" applyBorder="1" applyAlignment="1">
      <alignment horizontal="left"/>
    </xf>
    <xf numFmtId="2" fontId="81" fillId="0" borderId="20" xfId="0" applyNumberFormat="1" applyFont="1" applyFill="1" applyBorder="1" applyAlignment="1">
      <alignment horizontal="left"/>
    </xf>
    <xf numFmtId="0" fontId="216" fillId="0" borderId="53" xfId="0" applyFont="1" applyFill="1" applyBorder="1"/>
    <xf numFmtId="0" fontId="113" fillId="0" borderId="53" xfId="0" applyFont="1" applyBorder="1"/>
    <xf numFmtId="0" fontId="66" fillId="0" borderId="22" xfId="0" applyFont="1" applyFill="1" applyBorder="1"/>
    <xf numFmtId="0" fontId="50" fillId="0" borderId="24" xfId="0" applyFont="1" applyFill="1" applyBorder="1"/>
    <xf numFmtId="0" fontId="2" fillId="0" borderId="73" xfId="0" applyFont="1" applyFill="1" applyBorder="1"/>
    <xf numFmtId="0" fontId="76" fillId="0" borderId="62" xfId="0" applyFont="1" applyFill="1" applyBorder="1" applyAlignment="1">
      <alignment horizontal="left"/>
    </xf>
    <xf numFmtId="0" fontId="71" fillId="0" borderId="53" xfId="0" applyFont="1" applyFill="1" applyBorder="1"/>
    <xf numFmtId="0" fontId="2" fillId="0" borderId="33" xfId="0" applyFont="1" applyFill="1" applyBorder="1"/>
    <xf numFmtId="0" fontId="46" fillId="0" borderId="13" xfId="0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8" fillId="0" borderId="28" xfId="0" applyFont="1" applyBorder="1" applyAlignment="1">
      <alignment horizontal="left"/>
    </xf>
    <xf numFmtId="0" fontId="53" fillId="0" borderId="49" xfId="0" applyFont="1" applyBorder="1"/>
    <xf numFmtId="167" fontId="33" fillId="0" borderId="40" xfId="0" applyNumberFormat="1" applyFont="1" applyBorder="1" applyAlignment="1">
      <alignment horizontal="left"/>
    </xf>
    <xf numFmtId="0" fontId="76" fillId="0" borderId="13" xfId="0" applyFont="1" applyFill="1" applyBorder="1" applyAlignment="1">
      <alignment horizontal="left"/>
    </xf>
    <xf numFmtId="1" fontId="76" fillId="0" borderId="63" xfId="0" applyNumberFormat="1" applyFont="1" applyBorder="1" applyAlignment="1">
      <alignment horizontal="left"/>
    </xf>
    <xf numFmtId="166" fontId="56" fillId="0" borderId="67" xfId="0" applyNumberFormat="1" applyFont="1" applyBorder="1" applyAlignment="1">
      <alignment horizontal="left"/>
    </xf>
    <xf numFmtId="166" fontId="83" fillId="0" borderId="63" xfId="0" applyNumberFormat="1" applyFont="1" applyBorder="1" applyAlignment="1">
      <alignment horizontal="left"/>
    </xf>
    <xf numFmtId="2" fontId="33" fillId="0" borderId="60" xfId="0" applyNumberFormat="1" applyFont="1" applyBorder="1" applyAlignment="1">
      <alignment horizontal="center"/>
    </xf>
    <xf numFmtId="2" fontId="0" fillId="0" borderId="10" xfId="0" applyNumberFormat="1" applyFill="1" applyBorder="1"/>
    <xf numFmtId="0" fontId="46" fillId="0" borderId="22" xfId="0" applyFont="1" applyFill="1" applyBorder="1" applyAlignment="1">
      <alignment horizontal="left"/>
    </xf>
    <xf numFmtId="0" fontId="110" fillId="0" borderId="24" xfId="0" applyFont="1" applyFill="1" applyBorder="1" applyAlignment="1">
      <alignment horizontal="left"/>
    </xf>
    <xf numFmtId="0" fontId="162" fillId="0" borderId="68" xfId="0" applyFont="1" applyFill="1" applyBorder="1"/>
    <xf numFmtId="2" fontId="2" fillId="0" borderId="66" xfId="0" applyNumberFormat="1" applyFont="1" applyFill="1" applyBorder="1" applyAlignment="1">
      <alignment horizontal="left"/>
    </xf>
    <xf numFmtId="0" fontId="108" fillId="0" borderId="33" xfId="0" applyFont="1" applyBorder="1"/>
    <xf numFmtId="2" fontId="159" fillId="28" borderId="65" xfId="0" applyNumberFormat="1" applyFont="1" applyFill="1" applyBorder="1" applyAlignment="1">
      <alignment horizontal="center"/>
    </xf>
    <xf numFmtId="165" fontId="2" fillId="0" borderId="67" xfId="0" applyNumberFormat="1" applyFont="1" applyBorder="1" applyAlignment="1">
      <alignment horizontal="left"/>
    </xf>
    <xf numFmtId="165" fontId="76" fillId="0" borderId="63" xfId="0" applyNumberFormat="1" applyFont="1" applyBorder="1" applyAlignment="1">
      <alignment horizontal="left"/>
    </xf>
    <xf numFmtId="172" fontId="0" fillId="0" borderId="40" xfId="0" applyNumberFormat="1" applyBorder="1" applyAlignment="1">
      <alignment horizontal="right"/>
    </xf>
    <xf numFmtId="165" fontId="83" fillId="0" borderId="69" xfId="0" applyNumberFormat="1" applyFont="1" applyBorder="1" applyAlignment="1">
      <alignment horizontal="left"/>
    </xf>
    <xf numFmtId="2" fontId="0" fillId="0" borderId="22" xfId="0" applyNumberFormat="1" applyBorder="1"/>
    <xf numFmtId="0" fontId="33" fillId="0" borderId="1" xfId="0" applyFont="1" applyBorder="1"/>
    <xf numFmtId="166" fontId="28" fillId="0" borderId="63" xfId="0" applyNumberFormat="1" applyFont="1" applyBorder="1" applyAlignment="1">
      <alignment horizontal="left"/>
    </xf>
    <xf numFmtId="0" fontId="22" fillId="0" borderId="63" xfId="0" applyFont="1" applyBorder="1"/>
    <xf numFmtId="165" fontId="14" fillId="0" borderId="67" xfId="0" applyNumberFormat="1" applyFont="1" applyBorder="1" applyAlignment="1">
      <alignment horizontal="left"/>
    </xf>
    <xf numFmtId="0" fontId="0" fillId="0" borderId="5" xfId="0" applyFill="1" applyBorder="1"/>
    <xf numFmtId="0" fontId="50" fillId="0" borderId="3" xfId="0" applyFont="1" applyBorder="1"/>
    <xf numFmtId="167" fontId="2" fillId="0" borderId="22" xfId="0" applyNumberFormat="1" applyFont="1" applyFill="1" applyBorder="1"/>
    <xf numFmtId="2" fontId="2" fillId="0" borderId="0" xfId="0" applyNumberFormat="1" applyFont="1"/>
    <xf numFmtId="0" fontId="67" fillId="0" borderId="67" xfId="0" applyFont="1" applyBorder="1"/>
    <xf numFmtId="168" fontId="22" fillId="0" borderId="0" xfId="0" applyNumberFormat="1" applyFont="1" applyAlignment="1">
      <alignment horizontal="left"/>
    </xf>
    <xf numFmtId="0" fontId="185" fillId="0" borderId="67" xfId="0" applyFont="1" applyBorder="1"/>
    <xf numFmtId="0" fontId="124" fillId="0" borderId="10" xfId="0" applyFont="1" applyBorder="1" applyAlignment="1">
      <alignment horizontal="left"/>
    </xf>
    <xf numFmtId="0" fontId="78" fillId="0" borderId="3" xfId="0" applyFont="1" applyBorder="1"/>
    <xf numFmtId="167" fontId="2" fillId="0" borderId="67" xfId="0" applyNumberFormat="1" applyFont="1" applyBorder="1" applyAlignment="1">
      <alignment horizontal="left"/>
    </xf>
    <xf numFmtId="0" fontId="22" fillId="0" borderId="20" xfId="0" applyFont="1" applyBorder="1"/>
    <xf numFmtId="0" fontId="80" fillId="0" borderId="55" xfId="0" applyFont="1" applyBorder="1" applyAlignment="1">
      <alignment horizontal="left"/>
    </xf>
    <xf numFmtId="0" fontId="108" fillId="0" borderId="71" xfId="0" applyFont="1" applyBorder="1"/>
    <xf numFmtId="0" fontId="75" fillId="0" borderId="65" xfId="0" applyFont="1" applyBorder="1" applyAlignment="1">
      <alignment horizontal="left"/>
    </xf>
    <xf numFmtId="0" fontId="45" fillId="0" borderId="32" xfId="0" applyFont="1" applyBorder="1" applyAlignment="1">
      <alignment horizontal="left"/>
    </xf>
    <xf numFmtId="0" fontId="75" fillId="0" borderId="32" xfId="0" applyFont="1" applyBorder="1" applyAlignment="1">
      <alignment horizontal="left"/>
    </xf>
    <xf numFmtId="0" fontId="71" fillId="0" borderId="67" xfId="0" applyFont="1" applyFill="1" applyBorder="1" applyAlignment="1">
      <alignment vertical="center"/>
    </xf>
    <xf numFmtId="0" fontId="48" fillId="0" borderId="67" xfId="0" applyFont="1" applyBorder="1"/>
    <xf numFmtId="0" fontId="78" fillId="0" borderId="69" xfId="0" applyFont="1" applyBorder="1"/>
    <xf numFmtId="0" fontId="113" fillId="0" borderId="54" xfId="0" applyFont="1" applyFill="1" applyBorder="1"/>
    <xf numFmtId="0" fontId="33" fillId="0" borderId="55" xfId="0" applyFont="1" applyFill="1" applyBorder="1" applyAlignment="1">
      <alignment horizontal="left"/>
    </xf>
    <xf numFmtId="0" fontId="78" fillId="0" borderId="55" xfId="0" applyFont="1" applyFill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8" fillId="0" borderId="4" xfId="0" applyFont="1" applyBorder="1" applyAlignment="1">
      <alignment horizontal="right"/>
    </xf>
    <xf numFmtId="0" fontId="66" fillId="0" borderId="8" xfId="0" applyFont="1" applyBorder="1" applyAlignment="1">
      <alignment horizontal="left"/>
    </xf>
    <xf numFmtId="2" fontId="241" fillId="0" borderId="19" xfId="0" applyNumberFormat="1" applyFont="1" applyBorder="1" applyAlignment="1">
      <alignment horizontal="center"/>
    </xf>
    <xf numFmtId="2" fontId="241" fillId="0" borderId="4" xfId="0" applyNumberFormat="1" applyFont="1" applyBorder="1" applyAlignment="1">
      <alignment horizontal="center"/>
    </xf>
    <xf numFmtId="2" fontId="241" fillId="0" borderId="20" xfId="0" applyNumberFormat="1" applyFont="1" applyBorder="1" applyAlignment="1">
      <alignment horizontal="center"/>
    </xf>
    <xf numFmtId="2" fontId="241" fillId="0" borderId="5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103" fillId="0" borderId="14" xfId="0" applyFont="1" applyBorder="1" applyAlignment="1">
      <alignment horizontal="left"/>
    </xf>
    <xf numFmtId="1" fontId="22" fillId="0" borderId="56" xfId="0" applyNumberFormat="1" applyFont="1" applyBorder="1" applyAlignment="1">
      <alignment horizontal="center"/>
    </xf>
    <xf numFmtId="166" fontId="10" fillId="0" borderId="31" xfId="0" applyNumberFormat="1" applyFont="1" applyBorder="1" applyAlignment="1">
      <alignment horizontal="center" vertical="center"/>
    </xf>
    <xf numFmtId="2" fontId="20" fillId="2" borderId="63" xfId="0" applyNumberFormat="1" applyFont="1" applyFill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09" fillId="0" borderId="0" xfId="0" applyFont="1" applyFill="1" applyAlignment="1">
      <alignment horizontal="left"/>
    </xf>
    <xf numFmtId="0" fontId="33" fillId="0" borderId="47" xfId="0" applyFont="1" applyBorder="1" applyAlignment="1">
      <alignment horizontal="center"/>
    </xf>
    <xf numFmtId="0" fontId="204" fillId="0" borderId="53" xfId="0" applyFont="1" applyBorder="1" applyAlignment="1">
      <alignment horizontal="left"/>
    </xf>
    <xf numFmtId="0" fontId="73" fillId="0" borderId="53" xfId="0" applyFont="1" applyBorder="1"/>
    <xf numFmtId="167" fontId="188" fillId="0" borderId="0" xfId="0" applyNumberFormat="1" applyFont="1" applyFill="1" applyAlignment="1">
      <alignment horizontal="left"/>
    </xf>
    <xf numFmtId="0" fontId="14" fillId="0" borderId="19" xfId="0" applyFont="1" applyFill="1" applyBorder="1" applyAlignment="1">
      <alignment horizontal="center"/>
    </xf>
    <xf numFmtId="0" fontId="22" fillId="0" borderId="47" xfId="0" applyFont="1" applyFill="1" applyBorder="1" applyAlignment="1">
      <alignment horizontal="center"/>
    </xf>
    <xf numFmtId="2" fontId="16" fillId="0" borderId="9" xfId="0" applyNumberFormat="1" applyFont="1" applyFill="1" applyBorder="1" applyAlignment="1">
      <alignment horizontal="center" vertical="center" wrapText="1"/>
    </xf>
    <xf numFmtId="2" fontId="35" fillId="0" borderId="29" xfId="0" applyNumberFormat="1" applyFont="1" applyFill="1" applyBorder="1" applyAlignment="1">
      <alignment horizontal="center" vertical="center"/>
    </xf>
    <xf numFmtId="166" fontId="35" fillId="0" borderId="20" xfId="0" applyNumberFormat="1" applyFont="1" applyFill="1" applyBorder="1" applyAlignment="1">
      <alignment horizontal="center" vertical="center"/>
    </xf>
    <xf numFmtId="2" fontId="10" fillId="0" borderId="4" xfId="0" applyNumberFormat="1" applyFont="1" applyFill="1" applyBorder="1" applyAlignment="1">
      <alignment horizontal="center" vertical="center"/>
    </xf>
    <xf numFmtId="166" fontId="10" fillId="0" borderId="21" xfId="0" applyNumberFormat="1" applyFont="1" applyFill="1" applyBorder="1" applyAlignment="1">
      <alignment horizontal="center" vertical="center"/>
    </xf>
    <xf numFmtId="0" fontId="48" fillId="0" borderId="33" xfId="0" applyFont="1" applyFill="1" applyBorder="1" applyAlignment="1">
      <alignment horizontal="left"/>
    </xf>
    <xf numFmtId="2" fontId="0" fillId="0" borderId="0" xfId="0" applyNumberFormat="1" applyFill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2" fontId="17" fillId="0" borderId="70" xfId="0" applyNumberFormat="1" applyFont="1" applyFill="1" applyBorder="1" applyAlignment="1">
      <alignment horizontal="center"/>
    </xf>
    <xf numFmtId="0" fontId="204" fillId="0" borderId="48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center"/>
    </xf>
    <xf numFmtId="0" fontId="17" fillId="0" borderId="47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51" xfId="0" applyFont="1" applyFill="1" applyBorder="1" applyAlignment="1">
      <alignment horizontal="center"/>
    </xf>
    <xf numFmtId="0" fontId="17" fillId="0" borderId="42" xfId="0" applyFont="1" applyFill="1" applyBorder="1" applyAlignment="1">
      <alignment horizontal="center"/>
    </xf>
    <xf numFmtId="0" fontId="238" fillId="0" borderId="33" xfId="0" applyFont="1" applyFill="1" applyBorder="1" applyAlignment="1">
      <alignment horizontal="center"/>
    </xf>
    <xf numFmtId="0" fontId="217" fillId="0" borderId="54" xfId="0" applyFont="1" applyFill="1" applyBorder="1"/>
    <xf numFmtId="167" fontId="161" fillId="0" borderId="0" xfId="0" applyNumberFormat="1" applyFont="1" applyAlignment="1">
      <alignment horizontal="center"/>
    </xf>
    <xf numFmtId="164" fontId="55" fillId="0" borderId="77" xfId="0" applyNumberFormat="1" applyFont="1" applyBorder="1" applyAlignment="1">
      <alignment horizontal="right"/>
    </xf>
    <xf numFmtId="49" fontId="149" fillId="0" borderId="78" xfId="0" applyNumberFormat="1" applyFont="1" applyBorder="1" applyAlignment="1">
      <alignment horizontal="center"/>
    </xf>
    <xf numFmtId="0" fontId="183" fillId="0" borderId="48" xfId="0" applyFont="1" applyFill="1" applyBorder="1" applyAlignment="1">
      <alignment horizontal="left"/>
    </xf>
    <xf numFmtId="0" fontId="151" fillId="0" borderId="70" xfId="0" applyFont="1" applyBorder="1"/>
    <xf numFmtId="0" fontId="7" fillId="0" borderId="43" xfId="0" applyFont="1" applyBorder="1"/>
    <xf numFmtId="0" fontId="73" fillId="0" borderId="71" xfId="0" applyFont="1" applyBorder="1"/>
    <xf numFmtId="0" fontId="7" fillId="0" borderId="64" xfId="0" applyFont="1" applyBorder="1"/>
    <xf numFmtId="168" fontId="24" fillId="0" borderId="0" xfId="0" applyNumberFormat="1" applyFont="1" applyAlignment="1">
      <alignment horizontal="left"/>
    </xf>
    <xf numFmtId="167" fontId="24" fillId="0" borderId="0" xfId="0" applyNumberFormat="1" applyFont="1" applyAlignment="1">
      <alignment horizontal="left"/>
    </xf>
    <xf numFmtId="0" fontId="0" fillId="0" borderId="42" xfId="0" applyBorder="1" applyAlignment="1">
      <alignment horizontal="center"/>
    </xf>
    <xf numFmtId="0" fontId="22" fillId="0" borderId="0" xfId="0" applyFont="1" applyFill="1"/>
    <xf numFmtId="0" fontId="2" fillId="0" borderId="0" xfId="0" applyFont="1" applyFill="1" applyAlignment="1">
      <alignment horizontal="left"/>
    </xf>
    <xf numFmtId="2" fontId="76" fillId="0" borderId="0" xfId="0" applyNumberFormat="1" applyFont="1" applyFill="1" applyAlignment="1">
      <alignment horizontal="left"/>
    </xf>
    <xf numFmtId="166" fontId="22" fillId="0" borderId="67" xfId="0" applyNumberFormat="1" applyFont="1" applyFill="1" applyBorder="1" applyAlignment="1">
      <alignment horizontal="left"/>
    </xf>
    <xf numFmtId="0" fontId="149" fillId="0" borderId="70" xfId="0" applyFont="1" applyFill="1" applyBorder="1" applyAlignment="1">
      <alignment horizontal="left"/>
    </xf>
    <xf numFmtId="0" fontId="183" fillId="0" borderId="67" xfId="0" applyFont="1" applyFill="1" applyBorder="1" applyAlignment="1">
      <alignment horizontal="left"/>
    </xf>
    <xf numFmtId="2" fontId="18" fillId="0" borderId="39" xfId="0" applyNumberFormat="1" applyFont="1" applyFill="1" applyBorder="1" applyAlignment="1">
      <alignment horizontal="center"/>
    </xf>
    <xf numFmtId="1" fontId="36" fillId="0" borderId="22" xfId="0" applyNumberFormat="1" applyFont="1" applyFill="1" applyBorder="1" applyAlignment="1">
      <alignment horizontal="center"/>
    </xf>
    <xf numFmtId="166" fontId="17" fillId="0" borderId="67" xfId="0" applyNumberFormat="1" applyFont="1" applyBorder="1" applyAlignment="1">
      <alignment horizontal="center"/>
    </xf>
    <xf numFmtId="165" fontId="200" fillId="0" borderId="67" xfId="0" applyNumberFormat="1" applyFont="1" applyFill="1" applyBorder="1" applyAlignment="1">
      <alignment horizontal="center"/>
    </xf>
    <xf numFmtId="2" fontId="259" fillId="0" borderId="67" xfId="0" applyNumberFormat="1" applyFont="1" applyFill="1" applyBorder="1" applyAlignment="1">
      <alignment horizontal="center"/>
    </xf>
    <xf numFmtId="2" fontId="200" fillId="0" borderId="63" xfId="0" applyNumberFormat="1" applyFont="1" applyFill="1" applyBorder="1" applyAlignment="1">
      <alignment horizontal="center"/>
    </xf>
    <xf numFmtId="165" fontId="200" fillId="0" borderId="60" xfId="0" applyNumberFormat="1" applyFont="1" applyBorder="1" applyAlignment="1">
      <alignment horizontal="center"/>
    </xf>
    <xf numFmtId="166" fontId="200" fillId="0" borderId="67" xfId="0" applyNumberFormat="1" applyFont="1" applyBorder="1" applyAlignment="1">
      <alignment horizontal="center"/>
    </xf>
    <xf numFmtId="165" fontId="200" fillId="0" borderId="60" xfId="0" applyNumberFormat="1" applyFont="1" applyFill="1" applyBorder="1" applyAlignment="1">
      <alignment horizontal="center"/>
    </xf>
    <xf numFmtId="2" fontId="202" fillId="0" borderId="68" xfId="0" applyNumberFormat="1" applyFont="1" applyBorder="1" applyAlignment="1">
      <alignment horizontal="center"/>
    </xf>
    <xf numFmtId="2" fontId="22" fillId="0" borderId="20" xfId="0" applyNumberFormat="1" applyFont="1" applyBorder="1" applyAlignment="1">
      <alignment horizontal="left"/>
    </xf>
    <xf numFmtId="0" fontId="54" fillId="0" borderId="61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" fontId="36" fillId="0" borderId="18" xfId="0" applyNumberFormat="1" applyFont="1" applyFill="1" applyBorder="1" applyAlignment="1">
      <alignment horizontal="center"/>
    </xf>
    <xf numFmtId="1" fontId="36" fillId="0" borderId="45" xfId="0" applyNumberFormat="1" applyFont="1" applyFill="1" applyBorder="1" applyAlignment="1">
      <alignment horizontal="center"/>
    </xf>
    <xf numFmtId="1" fontId="36" fillId="0" borderId="61" xfId="0" applyNumberFormat="1" applyFont="1" applyFill="1" applyBorder="1" applyAlignment="1">
      <alignment horizontal="center"/>
    </xf>
    <xf numFmtId="2" fontId="17" fillId="0" borderId="58" xfId="0" applyNumberFormat="1" applyFont="1" applyFill="1" applyBorder="1" applyAlignment="1">
      <alignment horizontal="center"/>
    </xf>
    <xf numFmtId="0" fontId="76" fillId="0" borderId="51" xfId="0" applyFont="1" applyBorder="1" applyAlignment="1">
      <alignment horizontal="left"/>
    </xf>
    <xf numFmtId="2" fontId="203" fillId="0" borderId="51" xfId="0" applyNumberFormat="1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1" fontId="36" fillId="0" borderId="18" xfId="0" applyNumberFormat="1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8" xfId="0" applyFill="1" applyBorder="1" applyAlignment="1">
      <alignment horizontal="left"/>
    </xf>
    <xf numFmtId="1" fontId="33" fillId="0" borderId="20" xfId="0" applyNumberFormat="1" applyFont="1" applyFill="1" applyBorder="1" applyAlignment="1">
      <alignment horizontal="left"/>
    </xf>
    <xf numFmtId="0" fontId="76" fillId="0" borderId="16" xfId="0" applyFont="1" applyFill="1" applyBorder="1" applyAlignment="1">
      <alignment horizontal="left"/>
    </xf>
    <xf numFmtId="2" fontId="17" fillId="0" borderId="67" xfId="0" applyNumberFormat="1" applyFont="1" applyBorder="1" applyAlignment="1">
      <alignment horizontal="left" indent="2"/>
    </xf>
    <xf numFmtId="2" fontId="203" fillId="0" borderId="63" xfId="0" applyNumberFormat="1" applyFont="1" applyBorder="1" applyAlignment="1">
      <alignment horizontal="center"/>
    </xf>
    <xf numFmtId="166" fontId="22" fillId="0" borderId="20" xfId="0" applyNumberFormat="1" applyFont="1" applyFill="1" applyBorder="1" applyAlignment="1">
      <alignment horizontal="left"/>
    </xf>
    <xf numFmtId="0" fontId="14" fillId="0" borderId="27" xfId="0" applyFont="1" applyFill="1" applyBorder="1" applyAlignment="1">
      <alignment horizontal="center"/>
    </xf>
    <xf numFmtId="1" fontId="22" fillId="0" borderId="67" xfId="0" applyNumberFormat="1" applyFont="1" applyBorder="1" applyAlignment="1">
      <alignment horizontal="left"/>
    </xf>
    <xf numFmtId="0" fontId="74" fillId="0" borderId="40" xfId="0" applyFont="1" applyFill="1" applyBorder="1"/>
    <xf numFmtId="0" fontId="74" fillId="0" borderId="48" xfId="0" applyFont="1" applyFill="1" applyBorder="1"/>
    <xf numFmtId="0" fontId="73" fillId="0" borderId="48" xfId="0" applyFont="1" applyFill="1" applyBorder="1"/>
    <xf numFmtId="0" fontId="65" fillId="0" borderId="48" xfId="0" applyFont="1" applyFill="1" applyBorder="1" applyAlignment="1">
      <alignment horizontal="left"/>
    </xf>
    <xf numFmtId="0" fontId="217" fillId="0" borderId="54" xfId="0" applyFont="1" applyBorder="1"/>
    <xf numFmtId="0" fontId="204" fillId="0" borderId="70" xfId="0" applyFont="1" applyBorder="1" applyAlignment="1">
      <alignment horizontal="left"/>
    </xf>
    <xf numFmtId="0" fontId="221" fillId="0" borderId="53" xfId="0" applyFont="1" applyBorder="1"/>
    <xf numFmtId="0" fontId="73" fillId="0" borderId="40" xfId="0" applyFont="1" applyFill="1" applyBorder="1"/>
    <xf numFmtId="0" fontId="217" fillId="0" borderId="71" xfId="0" applyFont="1" applyFill="1" applyBorder="1"/>
    <xf numFmtId="0" fontId="2" fillId="0" borderId="36" xfId="0" applyFont="1" applyFill="1" applyBorder="1"/>
    <xf numFmtId="0" fontId="217" fillId="0" borderId="67" xfId="0" applyFont="1" applyFill="1" applyBorder="1"/>
    <xf numFmtId="2" fontId="72" fillId="0" borderId="67" xfId="0" applyNumberFormat="1" applyFont="1" applyFill="1" applyBorder="1" applyAlignment="1">
      <alignment horizontal="center"/>
    </xf>
    <xf numFmtId="2" fontId="72" fillId="0" borderId="68" xfId="0" applyNumberFormat="1" applyFont="1" applyFill="1" applyBorder="1" applyAlignment="1">
      <alignment horizontal="center"/>
    </xf>
    <xf numFmtId="2" fontId="203" fillId="0" borderId="67" xfId="0" applyNumberFormat="1" applyFont="1" applyFill="1" applyBorder="1" applyAlignment="1">
      <alignment horizontal="center"/>
    </xf>
    <xf numFmtId="2" fontId="174" fillId="0" borderId="67" xfId="0" applyNumberFormat="1" applyFont="1" applyFill="1" applyBorder="1" applyAlignment="1">
      <alignment horizontal="center"/>
    </xf>
    <xf numFmtId="165" fontId="174" fillId="0" borderId="67" xfId="0" applyNumberFormat="1" applyFont="1" applyFill="1" applyBorder="1" applyAlignment="1">
      <alignment horizontal="center"/>
    </xf>
    <xf numFmtId="2" fontId="174" fillId="0" borderId="63" xfId="0" applyNumberFormat="1" applyFont="1" applyFill="1" applyBorder="1" applyAlignment="1">
      <alignment horizontal="center"/>
    </xf>
    <xf numFmtId="2" fontId="174" fillId="0" borderId="60" xfId="0" applyNumberFormat="1" applyFont="1" applyFill="1" applyBorder="1" applyAlignment="1">
      <alignment horizontal="center"/>
    </xf>
    <xf numFmtId="2" fontId="203" fillId="0" borderId="71" xfId="0" applyNumberFormat="1" applyFont="1" applyFill="1" applyBorder="1" applyAlignment="1">
      <alignment horizontal="center"/>
    </xf>
    <xf numFmtId="2" fontId="203" fillId="0" borderId="33" xfId="0" applyNumberFormat="1" applyFont="1" applyFill="1" applyBorder="1" applyAlignment="1">
      <alignment horizontal="center"/>
    </xf>
    <xf numFmtId="165" fontId="174" fillId="0" borderId="33" xfId="0" applyNumberFormat="1" applyFont="1" applyFill="1" applyBorder="1" applyAlignment="1">
      <alignment horizontal="center"/>
    </xf>
    <xf numFmtId="165" fontId="174" fillId="0" borderId="71" xfId="0" applyNumberFormat="1" applyFont="1" applyFill="1" applyBorder="1" applyAlignment="1">
      <alignment horizontal="center"/>
    </xf>
    <xf numFmtId="2" fontId="174" fillId="0" borderId="33" xfId="0" applyNumberFormat="1" applyFont="1" applyFill="1" applyBorder="1" applyAlignment="1">
      <alignment horizontal="center"/>
    </xf>
    <xf numFmtId="2" fontId="174" fillId="0" borderId="65" xfId="0" applyNumberFormat="1" applyFont="1" applyFill="1" applyBorder="1" applyAlignment="1">
      <alignment horizontal="center"/>
    </xf>
    <xf numFmtId="2" fontId="174" fillId="0" borderId="51" xfId="0" applyNumberFormat="1" applyFont="1" applyFill="1" applyBorder="1" applyAlignment="1">
      <alignment horizontal="center"/>
    </xf>
    <xf numFmtId="166" fontId="174" fillId="0" borderId="48" xfId="0" applyNumberFormat="1" applyFont="1" applyFill="1" applyBorder="1" applyAlignment="1">
      <alignment horizontal="center"/>
    </xf>
    <xf numFmtId="166" fontId="174" fillId="0" borderId="1" xfId="0" applyNumberFormat="1" applyFont="1" applyFill="1" applyBorder="1" applyAlignment="1">
      <alignment horizontal="center"/>
    </xf>
    <xf numFmtId="2" fontId="203" fillId="0" borderId="48" xfId="0" applyNumberFormat="1" applyFont="1" applyFill="1" applyBorder="1" applyAlignment="1">
      <alignment horizontal="center"/>
    </xf>
    <xf numFmtId="2" fontId="174" fillId="0" borderId="1" xfId="0" applyNumberFormat="1" applyFont="1" applyFill="1" applyBorder="1" applyAlignment="1">
      <alignment horizontal="center"/>
    </xf>
    <xf numFmtId="2" fontId="174" fillId="0" borderId="48" xfId="0" applyNumberFormat="1" applyFont="1" applyFill="1" applyBorder="1" applyAlignment="1">
      <alignment horizontal="center"/>
    </xf>
    <xf numFmtId="166" fontId="174" fillId="0" borderId="51" xfId="0" applyNumberFormat="1" applyFont="1" applyFill="1" applyBorder="1" applyAlignment="1">
      <alignment horizontal="center"/>
    </xf>
    <xf numFmtId="2" fontId="174" fillId="0" borderId="71" xfId="0" applyNumberFormat="1" applyFont="1" applyFill="1" applyBorder="1" applyAlignment="1">
      <alignment horizontal="center"/>
    </xf>
    <xf numFmtId="165" fontId="239" fillId="0" borderId="71" xfId="0" applyNumberFormat="1" applyFont="1" applyFill="1" applyBorder="1" applyAlignment="1">
      <alignment horizontal="center"/>
    </xf>
    <xf numFmtId="2" fontId="17" fillId="0" borderId="27" xfId="0" applyNumberFormat="1" applyFont="1" applyFill="1" applyBorder="1" applyAlignment="1">
      <alignment horizontal="center"/>
    </xf>
    <xf numFmtId="2" fontId="240" fillId="0" borderId="71" xfId="0" applyNumberFormat="1" applyFont="1" applyFill="1" applyBorder="1" applyAlignment="1">
      <alignment horizontal="center"/>
    </xf>
    <xf numFmtId="165" fontId="72" fillId="0" borderId="33" xfId="0" applyNumberFormat="1" applyFont="1" applyFill="1" applyBorder="1" applyAlignment="1">
      <alignment horizontal="center"/>
    </xf>
    <xf numFmtId="165" fontId="72" fillId="0" borderId="71" xfId="0" applyNumberFormat="1" applyFont="1" applyFill="1" applyBorder="1" applyAlignment="1">
      <alignment horizontal="center"/>
    </xf>
    <xf numFmtId="2" fontId="72" fillId="0" borderId="65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49" fontId="149" fillId="0" borderId="0" xfId="0" applyNumberFormat="1" applyFont="1" applyFill="1" applyBorder="1" applyAlignment="1">
      <alignment horizontal="left"/>
    </xf>
    <xf numFmtId="166" fontId="193" fillId="0" borderId="0" xfId="0" applyNumberFormat="1" applyFont="1" applyFill="1" applyBorder="1" applyAlignment="1">
      <alignment horizontal="center"/>
    </xf>
    <xf numFmtId="168" fontId="193" fillId="0" borderId="0" xfId="0" applyNumberFormat="1" applyFont="1" applyFill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/>
    </xf>
    <xf numFmtId="167" fontId="29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/>
    <xf numFmtId="0" fontId="170" fillId="0" borderId="0" xfId="0" applyFont="1" applyFill="1" applyBorder="1" applyAlignment="1">
      <alignment horizontal="left"/>
    </xf>
    <xf numFmtId="49" fontId="17" fillId="0" borderId="0" xfId="0" applyNumberFormat="1" applyFont="1" applyFill="1" applyBorder="1" applyAlignment="1">
      <alignment horizontal="left"/>
    </xf>
    <xf numFmtId="0" fontId="217" fillId="0" borderId="0" xfId="0" applyFont="1" applyFill="1" applyBorder="1"/>
    <xf numFmtId="171" fontId="7" fillId="0" borderId="0" xfId="0" applyNumberFormat="1" applyFont="1" applyFill="1" applyBorder="1"/>
    <xf numFmtId="166" fontId="21" fillId="0" borderId="0" xfId="0" applyNumberFormat="1" applyFont="1" applyFill="1" applyBorder="1" applyAlignment="1">
      <alignment horizontal="center"/>
    </xf>
    <xf numFmtId="166" fontId="109" fillId="0" borderId="0" xfId="0" applyNumberFormat="1" applyFont="1" applyFill="1" applyBorder="1" applyAlignment="1">
      <alignment horizontal="center"/>
    </xf>
    <xf numFmtId="166" fontId="78" fillId="0" borderId="0" xfId="0" applyNumberFormat="1" applyFont="1" applyFill="1" applyBorder="1" applyAlignment="1">
      <alignment horizontal="left"/>
    </xf>
    <xf numFmtId="0" fontId="209" fillId="0" borderId="0" xfId="0" applyFont="1" applyFill="1" applyBorder="1"/>
    <xf numFmtId="9" fontId="209" fillId="0" borderId="0" xfId="0" applyNumberFormat="1" applyFont="1" applyFill="1" applyBorder="1" applyAlignment="1">
      <alignment horizontal="center"/>
    </xf>
    <xf numFmtId="0" fontId="149" fillId="0" borderId="0" xfId="0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2" fontId="54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148" fillId="0" borderId="0" xfId="0" applyFont="1" applyFill="1" applyBorder="1"/>
    <xf numFmtId="2" fontId="14" fillId="0" borderId="0" xfId="0" applyNumberFormat="1" applyFont="1" applyFill="1" applyBorder="1" applyAlignment="1">
      <alignment horizontal="left" indent="2"/>
    </xf>
    <xf numFmtId="0" fontId="200" fillId="0" borderId="0" xfId="0" applyFont="1" applyFill="1" applyBorder="1" applyAlignment="1">
      <alignment horizontal="left"/>
    </xf>
    <xf numFmtId="167" fontId="33" fillId="0" borderId="0" xfId="0" applyNumberFormat="1" applyFont="1" applyFill="1" applyBorder="1" applyAlignment="1">
      <alignment horizontal="left"/>
    </xf>
    <xf numFmtId="172" fontId="0" fillId="0" borderId="0" xfId="0" applyNumberFormat="1" applyFill="1" applyBorder="1" applyAlignment="1">
      <alignment horizontal="right"/>
    </xf>
    <xf numFmtId="166" fontId="47" fillId="0" borderId="0" xfId="0" applyNumberFormat="1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left"/>
    </xf>
    <xf numFmtId="2" fontId="20" fillId="0" borderId="49" xfId="0" applyNumberFormat="1" applyFont="1" applyBorder="1" applyAlignment="1">
      <alignment horizontal="center"/>
    </xf>
    <xf numFmtId="2" fontId="20" fillId="0" borderId="48" xfId="0" applyNumberFormat="1" applyFont="1" applyBorder="1" applyAlignment="1">
      <alignment horizontal="center"/>
    </xf>
    <xf numFmtId="2" fontId="20" fillId="0" borderId="50" xfId="0" applyNumberFormat="1" applyFont="1" applyBorder="1" applyAlignment="1">
      <alignment horizontal="center"/>
    </xf>
    <xf numFmtId="2" fontId="20" fillId="0" borderId="19" xfId="0" applyNumberFormat="1" applyFont="1" applyBorder="1" applyAlignment="1">
      <alignment horizontal="center"/>
    </xf>
    <xf numFmtId="2" fontId="20" fillId="0" borderId="20" xfId="0" applyNumberFormat="1" applyFont="1" applyBorder="1" applyAlignment="1">
      <alignment horizontal="center"/>
    </xf>
    <xf numFmtId="2" fontId="20" fillId="0" borderId="21" xfId="0" applyNumberFormat="1" applyFont="1" applyBorder="1" applyAlignment="1">
      <alignment horizontal="center"/>
    </xf>
    <xf numFmtId="2" fontId="197" fillId="0" borderId="0" xfId="0" applyNumberFormat="1" applyFont="1" applyFill="1" applyBorder="1" applyAlignment="1">
      <alignment horizontal="center"/>
    </xf>
    <xf numFmtId="0" fontId="198" fillId="0" borderId="0" xfId="0" applyFont="1" applyFill="1" applyBorder="1" applyAlignment="1">
      <alignment horizontal="left"/>
    </xf>
    <xf numFmtId="0" fontId="199" fillId="0" borderId="0" xfId="0" applyFont="1" applyFill="1" applyBorder="1"/>
    <xf numFmtId="168" fontId="29" fillId="0" borderId="0" xfId="0" applyNumberFormat="1" applyFont="1" applyFill="1" applyBorder="1"/>
    <xf numFmtId="1" fontId="90" fillId="0" borderId="0" xfId="0" applyNumberFormat="1" applyFont="1" applyFill="1" applyBorder="1" applyAlignment="1">
      <alignment horizontal="center"/>
    </xf>
    <xf numFmtId="2" fontId="203" fillId="0" borderId="0" xfId="0" applyNumberFormat="1" applyFont="1" applyFill="1" applyBorder="1" applyAlignment="1">
      <alignment horizontal="center"/>
    </xf>
    <xf numFmtId="167" fontId="207" fillId="0" borderId="0" xfId="0" applyNumberFormat="1" applyFont="1" applyFill="1" applyBorder="1" applyAlignment="1">
      <alignment horizontal="center"/>
    </xf>
    <xf numFmtId="167" fontId="208" fillId="0" borderId="0" xfId="0" applyNumberFormat="1" applyFont="1" applyFill="1" applyBorder="1" applyAlignment="1">
      <alignment horizontal="center"/>
    </xf>
    <xf numFmtId="168" fontId="24" fillId="0" borderId="0" xfId="0" applyNumberFormat="1" applyFont="1" applyFill="1" applyBorder="1"/>
    <xf numFmtId="0" fontId="102" fillId="0" borderId="0" xfId="0" applyFont="1" applyFill="1" applyBorder="1" applyAlignment="1">
      <alignment horizontal="left"/>
    </xf>
    <xf numFmtId="0" fontId="109" fillId="0" borderId="0" xfId="0" applyFont="1" applyFill="1" applyBorder="1" applyAlignment="1">
      <alignment horizontal="left"/>
    </xf>
    <xf numFmtId="9" fontId="211" fillId="0" borderId="0" xfId="0" applyNumberFormat="1" applyFont="1" applyFill="1" applyBorder="1" applyAlignment="1">
      <alignment horizontal="center"/>
    </xf>
    <xf numFmtId="167" fontId="113" fillId="0" borderId="0" xfId="0" applyNumberFormat="1" applyFont="1" applyFill="1" applyBorder="1" applyAlignment="1">
      <alignment horizontal="center"/>
    </xf>
    <xf numFmtId="167" fontId="98" fillId="0" borderId="0" xfId="0" applyNumberFormat="1" applyFont="1" applyFill="1" applyBorder="1" applyAlignment="1">
      <alignment horizontal="center"/>
    </xf>
    <xf numFmtId="167" fontId="187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166" fontId="53" fillId="0" borderId="0" xfId="0" applyNumberFormat="1" applyFont="1" applyFill="1" applyBorder="1" applyAlignment="1">
      <alignment horizontal="center"/>
    </xf>
    <xf numFmtId="167" fontId="127" fillId="0" borderId="0" xfId="0" applyNumberFormat="1" applyFont="1" applyFill="1" applyBorder="1" applyAlignment="1">
      <alignment horizontal="left"/>
    </xf>
    <xf numFmtId="168" fontId="109" fillId="0" borderId="0" xfId="0" applyNumberFormat="1" applyFont="1" applyFill="1" applyBorder="1"/>
    <xf numFmtId="166" fontId="109" fillId="0" borderId="0" xfId="0" applyNumberFormat="1" applyFont="1" applyFill="1" applyBorder="1"/>
    <xf numFmtId="168" fontId="199" fillId="0" borderId="0" xfId="0" applyNumberFormat="1" applyFont="1" applyFill="1" applyBorder="1"/>
    <xf numFmtId="168" fontId="201" fillId="0" borderId="0" xfId="0" applyNumberFormat="1" applyFont="1" applyFill="1" applyBorder="1"/>
    <xf numFmtId="0" fontId="215" fillId="0" borderId="0" xfId="0" applyFont="1"/>
    <xf numFmtId="0" fontId="84" fillId="0" borderId="0" xfId="0" applyFont="1" applyBorder="1" applyAlignment="1">
      <alignment horizontal="left"/>
    </xf>
    <xf numFmtId="0" fontId="260" fillId="0" borderId="0" xfId="0" applyFont="1" applyAlignment="1">
      <alignment horizontal="left"/>
    </xf>
    <xf numFmtId="2" fontId="92" fillId="0" borderId="20" xfId="0" applyNumberFormat="1" applyFont="1" applyBorder="1" applyAlignment="1">
      <alignment horizontal="center"/>
    </xf>
    <xf numFmtId="165" fontId="92" fillId="0" borderId="20" xfId="0" applyNumberFormat="1" applyFont="1" applyBorder="1" applyAlignment="1">
      <alignment horizontal="center"/>
    </xf>
    <xf numFmtId="166" fontId="92" fillId="0" borderId="21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right"/>
    </xf>
    <xf numFmtId="2" fontId="92" fillId="0" borderId="21" xfId="0" applyNumberFormat="1" applyFont="1" applyBorder="1" applyAlignment="1">
      <alignment horizontal="center"/>
    </xf>
    <xf numFmtId="2" fontId="76" fillId="0" borderId="0" xfId="0" applyNumberFormat="1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50" fillId="5" borderId="17" xfId="0" applyFont="1" applyFill="1" applyBorder="1"/>
    <xf numFmtId="0" fontId="33" fillId="5" borderId="18" xfId="0" applyFont="1" applyFill="1" applyBorder="1"/>
    <xf numFmtId="0" fontId="50" fillId="5" borderId="30" xfId="0" applyFont="1" applyFill="1" applyBorder="1"/>
    <xf numFmtId="0" fontId="50" fillId="5" borderId="13" xfId="0" applyFont="1" applyFill="1" applyBorder="1" applyAlignment="1">
      <alignment horizontal="center"/>
    </xf>
    <xf numFmtId="170" fontId="0" fillId="0" borderId="0" xfId="0" applyNumberFormat="1" applyFill="1" applyBorder="1"/>
    <xf numFmtId="2" fontId="47" fillId="0" borderId="0" xfId="0" applyNumberFormat="1" applyFont="1" applyFill="1" applyBorder="1"/>
    <xf numFmtId="167" fontId="80" fillId="0" borderId="0" xfId="0" applyNumberFormat="1" applyFont="1" applyFill="1" applyBorder="1" applyAlignment="1">
      <alignment horizontal="left"/>
    </xf>
    <xf numFmtId="0" fontId="218" fillId="0" borderId="0" xfId="0" applyFont="1" applyFill="1" applyBorder="1"/>
    <xf numFmtId="0" fontId="261" fillId="0" borderId="0" xfId="0" applyFont="1" applyFill="1" applyAlignment="1">
      <alignment horizontal="left"/>
    </xf>
    <xf numFmtId="165" fontId="45" fillId="0" borderId="0" xfId="0" applyNumberFormat="1" applyFont="1" applyFill="1" applyBorder="1" applyAlignment="1">
      <alignment horizontal="left"/>
    </xf>
    <xf numFmtId="165" fontId="75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147" fillId="0" borderId="0" xfId="0" applyFont="1" applyFill="1" applyBorder="1"/>
    <xf numFmtId="168" fontId="2" fillId="0" borderId="0" xfId="0" applyNumberFormat="1" applyFont="1" applyFill="1" applyBorder="1" applyAlignment="1">
      <alignment horizontal="left"/>
    </xf>
    <xf numFmtId="49" fontId="55" fillId="0" borderId="0" xfId="0" applyNumberFormat="1" applyFont="1" applyBorder="1" applyAlignment="1">
      <alignment horizontal="left"/>
    </xf>
    <xf numFmtId="2" fontId="76" fillId="7" borderId="28" xfId="0" applyNumberFormat="1" applyFont="1" applyFill="1" applyBorder="1" applyAlignment="1">
      <alignment horizontal="center"/>
    </xf>
    <xf numFmtId="2" fontId="76" fillId="39" borderId="28" xfId="0" applyNumberFormat="1" applyFont="1" applyFill="1" applyBorder="1" applyAlignment="1">
      <alignment horizontal="center"/>
    </xf>
    <xf numFmtId="2" fontId="76" fillId="4" borderId="28" xfId="0" applyNumberFormat="1" applyFont="1" applyFill="1" applyBorder="1" applyAlignment="1">
      <alignment horizontal="center"/>
    </xf>
    <xf numFmtId="2" fontId="76" fillId="40" borderId="61" xfId="0" applyNumberFormat="1" applyFont="1" applyFill="1" applyBorder="1" applyAlignment="1">
      <alignment horizontal="center"/>
    </xf>
    <xf numFmtId="167" fontId="127" fillId="7" borderId="53" xfId="0" applyNumberFormat="1" applyFont="1" applyFill="1" applyBorder="1" applyAlignment="1">
      <alignment horizontal="center"/>
    </xf>
    <xf numFmtId="166" fontId="127" fillId="7" borderId="53" xfId="0" applyNumberFormat="1" applyFont="1" applyFill="1" applyBorder="1" applyAlignment="1">
      <alignment horizontal="center"/>
    </xf>
    <xf numFmtId="0" fontId="10" fillId="7" borderId="53" xfId="0" applyFont="1" applyFill="1" applyBorder="1" applyAlignment="1">
      <alignment horizontal="center"/>
    </xf>
    <xf numFmtId="166" fontId="127" fillId="7" borderId="60" xfId="0" applyNumberFormat="1" applyFont="1" applyFill="1" applyBorder="1" applyAlignment="1">
      <alignment horizontal="center"/>
    </xf>
    <xf numFmtId="168" fontId="127" fillId="7" borderId="53" xfId="0" applyNumberFormat="1" applyFont="1" applyFill="1" applyBorder="1" applyAlignment="1">
      <alignment horizontal="center"/>
    </xf>
    <xf numFmtId="167" fontId="127" fillId="7" borderId="68" xfId="0" applyNumberFormat="1" applyFont="1" applyFill="1" applyBorder="1" applyAlignment="1">
      <alignment horizontal="center"/>
    </xf>
    <xf numFmtId="168" fontId="10" fillId="7" borderId="53" xfId="0" applyNumberFormat="1" applyFont="1" applyFill="1" applyBorder="1" applyAlignment="1">
      <alignment horizontal="center"/>
    </xf>
    <xf numFmtId="167" fontId="126" fillId="7" borderId="53" xfId="0" applyNumberFormat="1" applyFont="1" applyFill="1" applyBorder="1" applyAlignment="1">
      <alignment horizontal="center"/>
    </xf>
    <xf numFmtId="166" fontId="126" fillId="7" borderId="53" xfId="0" applyNumberFormat="1" applyFont="1" applyFill="1" applyBorder="1" applyAlignment="1">
      <alignment horizontal="center"/>
    </xf>
    <xf numFmtId="0" fontId="8" fillId="7" borderId="53" xfId="0" applyFont="1" applyFill="1" applyBorder="1" applyAlignment="1">
      <alignment horizontal="center"/>
    </xf>
    <xf numFmtId="0" fontId="8" fillId="0" borderId="53" xfId="0" applyFont="1" applyFill="1" applyBorder="1" applyAlignment="1">
      <alignment horizontal="center"/>
    </xf>
    <xf numFmtId="168" fontId="127" fillId="7" borderId="68" xfId="0" applyNumberFormat="1" applyFont="1" applyFill="1" applyBorder="1" applyAlignment="1">
      <alignment horizontal="center"/>
    </xf>
    <xf numFmtId="166" fontId="127" fillId="7" borderId="68" xfId="0" applyNumberFormat="1" applyFont="1" applyFill="1" applyBorder="1" applyAlignment="1">
      <alignment horizontal="center"/>
    </xf>
    <xf numFmtId="0" fontId="10" fillId="7" borderId="68" xfId="0" applyFont="1" applyFill="1" applyBorder="1" applyAlignment="1">
      <alignment horizontal="center"/>
    </xf>
    <xf numFmtId="166" fontId="8" fillId="7" borderId="53" xfId="0" applyNumberFormat="1" applyFont="1" applyFill="1" applyBorder="1" applyAlignment="1">
      <alignment horizontal="center"/>
    </xf>
    <xf numFmtId="168" fontId="126" fillId="7" borderId="53" xfId="0" applyNumberFormat="1" applyFont="1" applyFill="1" applyBorder="1" applyAlignment="1">
      <alignment horizontal="center"/>
    </xf>
    <xf numFmtId="0" fontId="165" fillId="0" borderId="72" xfId="0" applyFont="1" applyBorder="1" applyAlignment="1">
      <alignment horizontal="center"/>
    </xf>
    <xf numFmtId="0" fontId="165" fillId="0" borderId="74" xfId="0" applyFont="1" applyBorder="1" applyAlignment="1">
      <alignment horizontal="center"/>
    </xf>
    <xf numFmtId="2" fontId="0" fillId="0" borderId="20" xfId="0" applyNumberFormat="1" applyBorder="1" applyAlignment="1">
      <alignment horizontal="center"/>
    </xf>
    <xf numFmtId="2" fontId="0" fillId="0" borderId="67" xfId="0" applyNumberFormat="1" applyBorder="1" applyAlignment="1">
      <alignment horizontal="center"/>
    </xf>
    <xf numFmtId="0" fontId="54" fillId="0" borderId="74" xfId="0" applyFont="1" applyBorder="1" applyAlignment="1">
      <alignment horizontal="center"/>
    </xf>
    <xf numFmtId="2" fontId="54" fillId="0" borderId="55" xfId="0" applyNumberFormat="1" applyFont="1" applyBorder="1" applyAlignment="1">
      <alignment horizontal="center"/>
    </xf>
    <xf numFmtId="0" fontId="54" fillId="0" borderId="56" xfId="0" applyFont="1" applyBorder="1" applyAlignment="1">
      <alignment horizontal="center"/>
    </xf>
    <xf numFmtId="2" fontId="257" fillId="0" borderId="71" xfId="0" applyNumberFormat="1" applyFont="1" applyBorder="1" applyAlignment="1">
      <alignment horizontal="center"/>
    </xf>
    <xf numFmtId="2" fontId="257" fillId="0" borderId="40" xfId="0" applyNumberFormat="1" applyFont="1" applyBorder="1" applyAlignment="1">
      <alignment horizontal="center"/>
    </xf>
    <xf numFmtId="0" fontId="145" fillId="0" borderId="0" xfId="0" applyFont="1" applyFill="1" applyBorder="1"/>
    <xf numFmtId="169" fontId="61" fillId="0" borderId="0" xfId="0" applyNumberFormat="1" applyFont="1" applyFill="1" applyBorder="1" applyAlignment="1">
      <alignment horizontal="left"/>
    </xf>
    <xf numFmtId="0" fontId="17" fillId="0" borderId="72" xfId="0" applyFont="1" applyBorder="1" applyAlignment="1">
      <alignment horizontal="center"/>
    </xf>
    <xf numFmtId="0" fontId="17" fillId="0" borderId="74" xfId="0" applyFont="1" applyBorder="1" applyAlignment="1">
      <alignment horizontal="center"/>
    </xf>
    <xf numFmtId="1" fontId="33" fillId="0" borderId="63" xfId="0" applyNumberFormat="1" applyFont="1" applyBorder="1" applyAlignment="1">
      <alignment horizontal="center"/>
    </xf>
    <xf numFmtId="2" fontId="33" fillId="0" borderId="12" xfId="0" applyNumberFormat="1" applyFont="1" applyBorder="1" applyAlignment="1">
      <alignment horizontal="center"/>
    </xf>
    <xf numFmtId="1" fontId="255" fillId="0" borderId="40" xfId="0" applyNumberFormat="1" applyFont="1" applyBorder="1" applyAlignment="1">
      <alignment horizontal="center"/>
    </xf>
    <xf numFmtId="1" fontId="54" fillId="0" borderId="5" xfId="0" applyNumberFormat="1" applyFont="1" applyBorder="1" applyAlignment="1">
      <alignment horizontal="center"/>
    </xf>
    <xf numFmtId="1" fontId="54" fillId="0" borderId="60" xfId="0" applyNumberFormat="1" applyFont="1" applyBorder="1" applyAlignment="1">
      <alignment horizontal="center"/>
    </xf>
    <xf numFmtId="1" fontId="54" fillId="0" borderId="43" xfId="0" applyNumberFormat="1" applyFont="1" applyBorder="1" applyAlignment="1">
      <alignment horizontal="center"/>
    </xf>
    <xf numFmtId="1" fontId="54" fillId="0" borderId="64" xfId="0" applyNumberFormat="1" applyFont="1" applyBorder="1" applyAlignment="1">
      <alignment horizontal="center"/>
    </xf>
    <xf numFmtId="1" fontId="33" fillId="0" borderId="5" xfId="0" applyNumberFormat="1" applyFont="1" applyBorder="1" applyAlignment="1">
      <alignment horizontal="center"/>
    </xf>
    <xf numFmtId="1" fontId="33" fillId="0" borderId="60" xfId="0" applyNumberFormat="1" applyFont="1" applyBorder="1" applyAlignment="1">
      <alignment horizontal="center"/>
    </xf>
    <xf numFmtId="1" fontId="33" fillId="0" borderId="27" xfId="0" applyNumberFormat="1" applyFont="1" applyBorder="1" applyAlignment="1">
      <alignment horizontal="center"/>
    </xf>
    <xf numFmtId="1" fontId="33" fillId="0" borderId="33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/>
    </xf>
    <xf numFmtId="1" fontId="33" fillId="0" borderId="43" xfId="0" applyNumberFormat="1" applyFont="1" applyBorder="1" applyAlignment="1">
      <alignment horizontal="center"/>
    </xf>
    <xf numFmtId="1" fontId="33" fillId="0" borderId="64" xfId="0" applyNumberFormat="1" applyFont="1" applyBorder="1" applyAlignment="1">
      <alignment horizontal="center"/>
    </xf>
    <xf numFmtId="167" fontId="61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1" fontId="54" fillId="0" borderId="60" xfId="0" applyNumberFormat="1" applyFont="1" applyBorder="1" applyAlignment="1">
      <alignment horizontal="center" vertical="center"/>
    </xf>
    <xf numFmtId="1" fontId="33" fillId="0" borderId="64" xfId="0" applyNumberFormat="1" applyFont="1" applyBorder="1" applyAlignment="1">
      <alignment horizontal="center" vertical="center"/>
    </xf>
    <xf numFmtId="1" fontId="54" fillId="0" borderId="21" xfId="0" applyNumberFormat="1" applyFont="1" applyBorder="1" applyAlignment="1">
      <alignment horizontal="center"/>
    </xf>
    <xf numFmtId="1" fontId="54" fillId="0" borderId="69" xfId="0" applyNumberFormat="1" applyFont="1" applyBorder="1" applyAlignment="1">
      <alignment horizontal="center"/>
    </xf>
    <xf numFmtId="1" fontId="54" fillId="0" borderId="50" xfId="0" applyNumberFormat="1" applyFont="1" applyBorder="1" applyAlignment="1">
      <alignment horizontal="center"/>
    </xf>
    <xf numFmtId="1" fontId="33" fillId="0" borderId="21" xfId="0" applyNumberFormat="1" applyFont="1" applyBorder="1" applyAlignment="1">
      <alignment horizontal="center"/>
    </xf>
    <xf numFmtId="1" fontId="33" fillId="0" borderId="69" xfId="0" applyNumberFormat="1" applyFont="1" applyBorder="1" applyAlignment="1">
      <alignment horizontal="center"/>
    </xf>
    <xf numFmtId="165" fontId="33" fillId="0" borderId="72" xfId="0" applyNumberFormat="1" applyFont="1" applyBorder="1" applyAlignment="1">
      <alignment horizontal="center"/>
    </xf>
    <xf numFmtId="165" fontId="33" fillId="0" borderId="74" xfId="0" applyNumberFormat="1" applyFont="1" applyBorder="1" applyAlignment="1">
      <alignment horizontal="center"/>
    </xf>
    <xf numFmtId="1" fontId="33" fillId="0" borderId="50" xfId="0" applyNumberFormat="1" applyFont="1" applyBorder="1" applyAlignment="1">
      <alignment horizontal="center"/>
    </xf>
    <xf numFmtId="165" fontId="33" fillId="0" borderId="69" xfId="0" applyNumberFormat="1" applyFont="1" applyBorder="1" applyAlignment="1">
      <alignment horizontal="center"/>
    </xf>
    <xf numFmtId="1" fontId="33" fillId="0" borderId="56" xfId="0" applyNumberFormat="1" applyFont="1" applyBorder="1" applyAlignment="1">
      <alignment horizontal="center"/>
    </xf>
    <xf numFmtId="2" fontId="61" fillId="0" borderId="0" xfId="0" applyNumberFormat="1" applyFont="1" applyFill="1" applyBorder="1" applyAlignment="1">
      <alignment horizontal="left"/>
    </xf>
    <xf numFmtId="2" fontId="167" fillId="0" borderId="65" xfId="0" applyNumberFormat="1" applyFont="1" applyBorder="1" applyAlignment="1">
      <alignment horizontal="center"/>
    </xf>
    <xf numFmtId="165" fontId="17" fillId="0" borderId="72" xfId="0" applyNumberFormat="1" applyFont="1" applyBorder="1" applyAlignment="1">
      <alignment horizontal="center"/>
    </xf>
    <xf numFmtId="2" fontId="167" fillId="0" borderId="39" xfId="0" applyNumberFormat="1" applyFont="1" applyBorder="1" applyAlignment="1">
      <alignment horizontal="center"/>
    </xf>
    <xf numFmtId="165" fontId="17" fillId="0" borderId="74" xfId="0" applyNumberFormat="1" applyFont="1" applyBorder="1" applyAlignment="1">
      <alignment horizontal="center"/>
    </xf>
    <xf numFmtId="0" fontId="0" fillId="0" borderId="0" xfId="0" applyAlignment="1"/>
    <xf numFmtId="165" fontId="54" fillId="0" borderId="69" xfId="0" applyNumberFormat="1" applyFont="1" applyBorder="1" applyAlignment="1">
      <alignment horizontal="center" vertical="center"/>
    </xf>
    <xf numFmtId="1" fontId="54" fillId="0" borderId="69" xfId="0" applyNumberFormat="1" applyFont="1" applyBorder="1" applyAlignment="1">
      <alignment horizontal="center" vertical="center"/>
    </xf>
    <xf numFmtId="1" fontId="54" fillId="0" borderId="56" xfId="0" applyNumberFormat="1" applyFont="1" applyBorder="1" applyAlignment="1">
      <alignment horizontal="center" vertical="center"/>
    </xf>
    <xf numFmtId="166" fontId="47" fillId="0" borderId="69" xfId="0" applyNumberFormat="1" applyFont="1" applyBorder="1" applyAlignment="1">
      <alignment horizontal="center"/>
    </xf>
    <xf numFmtId="0" fontId="108" fillId="0" borderId="22" xfId="0" applyFont="1" applyBorder="1"/>
    <xf numFmtId="0" fontId="1" fillId="0" borderId="10" xfId="0" applyFont="1" applyBorder="1" applyAlignment="1">
      <alignment horizontal="left"/>
    </xf>
    <xf numFmtId="0" fontId="178" fillId="0" borderId="13" xfId="0" applyFont="1" applyBorder="1" applyAlignment="1">
      <alignment horizontal="left"/>
    </xf>
    <xf numFmtId="0" fontId="50" fillId="0" borderId="52" xfId="0" applyFont="1" applyBorder="1"/>
    <xf numFmtId="0" fontId="48" fillId="0" borderId="76" xfId="0" applyFont="1" applyBorder="1"/>
    <xf numFmtId="0" fontId="78" fillId="0" borderId="37" xfId="0" applyFont="1" applyBorder="1"/>
    <xf numFmtId="0" fontId="50" fillId="0" borderId="38" xfId="0" applyFont="1" applyBorder="1"/>
    <xf numFmtId="0" fontId="80" fillId="0" borderId="7" xfId="0" applyFont="1" applyBorder="1" applyAlignment="1">
      <alignment horizontal="left"/>
    </xf>
    <xf numFmtId="1" fontId="2" fillId="0" borderId="71" xfId="0" applyNumberFormat="1" applyFont="1" applyBorder="1" applyAlignment="1">
      <alignment horizontal="left"/>
    </xf>
    <xf numFmtId="0" fontId="165" fillId="0" borderId="71" xfId="0" applyFont="1" applyBorder="1"/>
    <xf numFmtId="165" fontId="28" fillId="0" borderId="69" xfId="0" applyNumberFormat="1" applyFont="1" applyBorder="1" applyAlignment="1">
      <alignment horizontal="left"/>
    </xf>
    <xf numFmtId="1" fontId="22" fillId="0" borderId="20" xfId="0" applyNumberFormat="1" applyFont="1" applyBorder="1" applyAlignment="1">
      <alignment horizontal="left"/>
    </xf>
    <xf numFmtId="1" fontId="76" fillId="0" borderId="21" xfId="0" applyNumberFormat="1" applyFont="1" applyBorder="1" applyAlignment="1">
      <alignment horizontal="left"/>
    </xf>
    <xf numFmtId="2" fontId="22" fillId="0" borderId="71" xfId="0" applyNumberFormat="1" applyFont="1" applyBorder="1" applyAlignment="1">
      <alignment horizontal="left"/>
    </xf>
    <xf numFmtId="0" fontId="17" fillId="0" borderId="47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50" xfId="0" applyFont="1" applyBorder="1" applyAlignment="1">
      <alignment horizontal="center"/>
    </xf>
    <xf numFmtId="0" fontId="183" fillId="0" borderId="71" xfId="0" applyFont="1" applyFill="1" applyBorder="1" applyAlignment="1">
      <alignment horizontal="left"/>
    </xf>
    <xf numFmtId="0" fontId="57" fillId="0" borderId="52" xfId="0" applyFont="1" applyFill="1" applyBorder="1" applyAlignment="1">
      <alignment horizontal="left"/>
    </xf>
    <xf numFmtId="165" fontId="17" fillId="0" borderId="32" xfId="0" applyNumberFormat="1" applyFont="1" applyFill="1" applyBorder="1" applyAlignment="1">
      <alignment horizontal="left"/>
    </xf>
    <xf numFmtId="2" fontId="76" fillId="0" borderId="25" xfId="0" applyNumberFormat="1" applyFont="1" applyFill="1" applyBorder="1" applyAlignment="1">
      <alignment horizontal="left"/>
    </xf>
    <xf numFmtId="1" fontId="45" fillId="0" borderId="67" xfId="0" applyNumberFormat="1" applyFont="1" applyFill="1" applyBorder="1" applyAlignment="1">
      <alignment horizontal="left"/>
    </xf>
    <xf numFmtId="0" fontId="67" fillId="0" borderId="63" xfId="0" applyFont="1" applyFill="1" applyBorder="1"/>
    <xf numFmtId="0" fontId="74" fillId="0" borderId="44" xfId="0" applyFont="1" applyFill="1" applyBorder="1"/>
    <xf numFmtId="0" fontId="67" fillId="0" borderId="58" xfId="0" applyFont="1" applyFill="1" applyBorder="1"/>
    <xf numFmtId="0" fontId="73" fillId="0" borderId="43" xfId="0" applyFont="1" applyFill="1" applyBorder="1"/>
    <xf numFmtId="0" fontId="73" fillId="0" borderId="44" xfId="0" applyFont="1" applyBorder="1"/>
    <xf numFmtId="0" fontId="7" fillId="0" borderId="49" xfId="0" applyFont="1" applyFill="1" applyBorder="1"/>
  </cellXfs>
  <cellStyles count="40">
    <cellStyle name="Accent" xfId="3" xr:uid="{0C43E70F-9F0D-4F93-BAAB-46136EB24386}"/>
    <cellStyle name="Accent 1" xfId="4" xr:uid="{FC2BC36A-D58B-4203-95F4-7FB8F71FE67B}"/>
    <cellStyle name="Accent 1 2" xfId="23" xr:uid="{D91A79FC-2CBB-4B75-8FC6-123B23EBB827}"/>
    <cellStyle name="Accent 2" xfId="5" xr:uid="{4D43DF84-72A9-438C-BA78-78780B6EE3B9}"/>
    <cellStyle name="Accent 2 2" xfId="24" xr:uid="{C4FB12AC-390A-44B5-8F65-F00DB73CD50C}"/>
    <cellStyle name="Accent 3" xfId="6" xr:uid="{103C315C-5FBF-4E80-ABD2-A5F6263B2ACD}"/>
    <cellStyle name="Accent 3 2" xfId="25" xr:uid="{121272E8-0A66-455E-8AD1-5EC03D1D8531}"/>
    <cellStyle name="Accent 4" xfId="22" xr:uid="{4834F6C2-28A2-4196-8979-BACB2E8DC2A2}"/>
    <cellStyle name="Bad" xfId="7" xr:uid="{4CAC6F40-3EEE-4499-8120-689B836C7B49}"/>
    <cellStyle name="Bad 2" xfId="26" xr:uid="{56DF3868-BF27-40D0-8E96-A8673FD87CC2}"/>
    <cellStyle name="Error" xfId="8" xr:uid="{7D98CB81-09F7-405A-8E32-2ED87D7612E9}"/>
    <cellStyle name="Error 2" xfId="27" xr:uid="{62186009-AC3A-4624-ABEC-088CC8FEB218}"/>
    <cellStyle name="Footnote" xfId="9" xr:uid="{196503BF-8D30-4A07-B30B-B3211895B580}"/>
    <cellStyle name="Footnote 2" xfId="28" xr:uid="{5CE66B07-CBB8-4C19-8FB5-A690B3B482F8}"/>
    <cellStyle name="Good" xfId="10" xr:uid="{130CC589-5BAB-43F9-92D5-CBB4BD1C4C5B}"/>
    <cellStyle name="Good 2" xfId="29" xr:uid="{A801C036-5E7C-4890-B172-FE110D6292C4}"/>
    <cellStyle name="Heading" xfId="11" xr:uid="{4E72FBE7-4393-4EB5-A823-7587F2FEE185}"/>
    <cellStyle name="Heading 1" xfId="12" xr:uid="{7980D619-0B72-41E5-91E5-29726EFE5A5B}"/>
    <cellStyle name="Heading 1 2" xfId="31" xr:uid="{E2D077CC-7D6B-4EA9-B5E9-A14A68323D7F}"/>
    <cellStyle name="Heading 2" xfId="13" xr:uid="{1490D73C-1160-43E2-9342-BB4D7CA73B6B}"/>
    <cellStyle name="Heading 2 2" xfId="32" xr:uid="{FBAA59A6-CD06-4F6A-A1C8-E039324FF355}"/>
    <cellStyle name="Heading 3" xfId="30" xr:uid="{2482D869-F55A-4576-8D18-BF6933217C8C}"/>
    <cellStyle name="Hyperlink" xfId="14" xr:uid="{64ACCEB5-0D45-4D51-8828-E5B6DCCDB5B6}"/>
    <cellStyle name="Hyperlink 2" xfId="33" xr:uid="{9CC5850F-FDF8-4F7E-BAA7-C696A02FCEC6}"/>
    <cellStyle name="Neutral" xfId="15" xr:uid="{5CD3AA91-85C1-4A52-BE97-13B208B374CF}"/>
    <cellStyle name="Neutral 2" xfId="34" xr:uid="{507AC824-39A0-488C-9D85-60969FEBFBA7}"/>
    <cellStyle name="Note" xfId="16" xr:uid="{24C17997-0054-4AC3-A96E-E4BB9539220F}"/>
    <cellStyle name="Note 2" xfId="35" xr:uid="{43A4671B-515A-4A36-8F44-47C9FB70A009}"/>
    <cellStyle name="Result" xfId="17" xr:uid="{E73D8741-4F4E-48DE-BA54-C1FEDBFAACB7}"/>
    <cellStyle name="Result 2" xfId="36" xr:uid="{780636BB-B1CE-4A97-ABC6-070CE08AEFCA}"/>
    <cellStyle name="Status" xfId="18" xr:uid="{C7AA4AD7-8115-433B-84C8-1DDEC16370C8}"/>
    <cellStyle name="Status 2" xfId="37" xr:uid="{FBE17405-C738-4698-8244-9D93CE21635B}"/>
    <cellStyle name="Text" xfId="19" xr:uid="{DC783EA9-5A57-4B1F-8984-E49CDC1FEF2C}"/>
    <cellStyle name="Text 2" xfId="38" xr:uid="{25496D23-B399-4AFD-887B-8AFA8C09648D}"/>
    <cellStyle name="Warning" xfId="20" xr:uid="{94530501-8326-495B-BCBF-9B73019F203F}"/>
    <cellStyle name="Warning 2" xfId="39" xr:uid="{D07124C8-17F1-4F53-8AD7-77A8EBB95CD0}"/>
    <cellStyle name="Обычный" xfId="0" builtinId="0"/>
    <cellStyle name="Обычный 2" xfId="2" xr:uid="{4A9660A3-26DF-4802-9B14-12092B2ABA89}"/>
    <cellStyle name="Обычный 2 2" xfId="21" xr:uid="{7D6EA8F4-B13C-47E5-AC48-085F217CD537}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74E3-E52F-44ED-B6B1-56F138FCAB27}">
  <dimension ref="A1:BH1239"/>
  <sheetViews>
    <sheetView topLeftCell="A58" zoomScale="98" zoomScaleNormal="98" workbookViewId="0">
      <selection activeCell="K586" sqref="K586"/>
    </sheetView>
  </sheetViews>
  <sheetFormatPr defaultRowHeight="15"/>
  <cols>
    <col min="1" max="1" width="0.5703125" customWidth="1"/>
    <col min="2" max="2" width="5.5703125" customWidth="1"/>
    <col min="3" max="3" width="24" customWidth="1"/>
    <col min="4" max="4" width="5.7109375" style="1" customWidth="1"/>
    <col min="5" max="5" width="5.140625" style="1" customWidth="1"/>
    <col min="6" max="6" width="4.85546875" style="1" customWidth="1"/>
    <col min="7" max="7" width="5.5703125" style="1" customWidth="1"/>
    <col min="8" max="8" width="7.140625" style="1" customWidth="1"/>
    <col min="9" max="9" width="4.5703125" style="1" customWidth="1"/>
    <col min="10" max="10" width="4.85546875" style="1" customWidth="1"/>
    <col min="11" max="11" width="5" style="1" customWidth="1"/>
    <col min="12" max="12" width="4.85546875" style="1" customWidth="1"/>
    <col min="13" max="13" width="4.42578125" style="1" customWidth="1"/>
    <col min="14" max="14" width="4.28515625" style="1" customWidth="1"/>
    <col min="15" max="15" width="4.42578125" style="1" customWidth="1"/>
    <col min="16" max="16" width="4.85546875" style="1" customWidth="1"/>
    <col min="17" max="17" width="4" customWidth="1"/>
    <col min="18" max="18" width="3.85546875" customWidth="1"/>
    <col min="19" max="19" width="8" customWidth="1"/>
    <col min="20" max="20" width="7.7109375" customWidth="1"/>
    <col min="21" max="21" width="6.85546875" customWidth="1"/>
    <col min="22" max="22" width="6.5703125" customWidth="1"/>
    <col min="23" max="23" width="6.28515625" customWidth="1"/>
    <col min="24" max="24" width="7" customWidth="1"/>
    <col min="25" max="25" width="6.42578125" customWidth="1"/>
    <col min="26" max="26" width="5.7109375" customWidth="1"/>
    <col min="27" max="27" width="8.7109375" customWidth="1"/>
    <col min="28" max="29" width="7.5703125" customWidth="1"/>
    <col min="30" max="30" width="7" customWidth="1"/>
    <col min="31" max="31" width="9.5703125" customWidth="1"/>
    <col min="32" max="32" width="9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6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6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89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126</v>
      </c>
      <c r="J6"/>
      <c r="K6"/>
      <c r="M6"/>
      <c r="O6"/>
      <c r="P6"/>
      <c r="R6" s="11"/>
      <c r="S6" s="11"/>
      <c r="T6" s="89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127</v>
      </c>
      <c r="G7"/>
      <c r="J7"/>
      <c r="K7"/>
      <c r="M7"/>
      <c r="O7"/>
      <c r="P7"/>
      <c r="R7" s="11"/>
      <c r="S7" s="11"/>
      <c r="T7" s="89"/>
      <c r="U7" s="11"/>
      <c r="V7" s="11"/>
      <c r="W7" s="5"/>
      <c r="X7" s="719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89"/>
      <c r="U8" s="11"/>
      <c r="V8" s="719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8"/>
      <c r="M9"/>
      <c r="N9" s="148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87"/>
      <c r="R11" s="11"/>
      <c r="S11" s="90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5"/>
      <c r="T12" s="11"/>
      <c r="U12" s="545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8"/>
      <c r="N13" s="9"/>
      <c r="O13"/>
      <c r="P13"/>
      <c r="R13" s="11"/>
      <c r="S13" s="115"/>
      <c r="T13" s="101"/>
      <c r="U13" s="100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F14" s="17"/>
      <c r="G14" s="17"/>
      <c r="H14" s="17"/>
      <c r="I14" t="s">
        <v>136</v>
      </c>
      <c r="K14"/>
      <c r="L14"/>
      <c r="M14"/>
      <c r="N14" s="26"/>
      <c r="O14" s="287"/>
      <c r="P14" s="26"/>
      <c r="Q14" s="26"/>
      <c r="R14" s="11"/>
      <c r="S14" s="115"/>
      <c r="T14" s="101"/>
      <c r="U14" s="100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8"/>
      <c r="H15" s="288"/>
      <c r="I15" s="288"/>
      <c r="J15" s="288"/>
      <c r="K15"/>
      <c r="N15" s="288"/>
      <c r="O15" s="288"/>
      <c r="P15" s="288"/>
      <c r="Q15" s="288"/>
      <c r="R15" s="38"/>
      <c r="S15" s="11"/>
      <c r="T15" s="170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0"/>
      <c r="C16" s="676"/>
      <c r="D16"/>
      <c r="E16"/>
      <c r="F16"/>
      <c r="G16"/>
      <c r="H16"/>
      <c r="I16"/>
      <c r="J16" s="287"/>
      <c r="K16"/>
      <c r="N16" s="656"/>
      <c r="O16" s="289"/>
      <c r="P16" s="290"/>
      <c r="Q16" s="289"/>
      <c r="R16" s="40"/>
      <c r="S16" s="158"/>
      <c r="T16" s="127"/>
      <c r="U16" s="181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0"/>
      <c r="C17" s="148"/>
      <c r="D17" s="2"/>
      <c r="E17" s="288"/>
      <c r="F17" s="6"/>
      <c r="G17" s="6"/>
      <c r="H17" s="9"/>
      <c r="I17"/>
      <c r="J17" s="148"/>
      <c r="K17"/>
      <c r="L17" s="2"/>
      <c r="M17"/>
      <c r="N17" s="680"/>
      <c r="O17" s="9"/>
      <c r="P17" s="292"/>
      <c r="Q17" s="9"/>
      <c r="R17" s="40"/>
      <c r="S17" s="106"/>
      <c r="T17" s="174"/>
      <c r="U17" s="106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0"/>
      <c r="C18" s="676" t="s">
        <v>228</v>
      </c>
      <c r="D18"/>
      <c r="E18"/>
      <c r="F18"/>
      <c r="G18"/>
      <c r="H18"/>
      <c r="I18"/>
      <c r="J18" s="287"/>
      <c r="K18"/>
      <c r="N18" s="656"/>
      <c r="O18" s="289"/>
      <c r="P18" s="290"/>
      <c r="Q18" s="289"/>
      <c r="R18" s="40"/>
      <c r="S18" s="125"/>
      <c r="T18" s="101"/>
      <c r="U18" s="105"/>
      <c r="V18" s="3"/>
      <c r="W18" s="4"/>
      <c r="X18" s="10"/>
      <c r="Y18" s="3"/>
      <c r="Z18" s="11"/>
      <c r="AA18" s="11"/>
      <c r="AB18" s="11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0"/>
      <c r="C19" s="148"/>
      <c r="D19" s="2"/>
      <c r="E19" s="288"/>
      <c r="F19" s="6"/>
      <c r="G19" s="6"/>
      <c r="H19" s="9"/>
      <c r="I19"/>
      <c r="J19" s="148"/>
      <c r="K19"/>
      <c r="L19" s="2"/>
      <c r="M19"/>
      <c r="N19" s="680"/>
      <c r="O19" s="9"/>
      <c r="P19" s="292"/>
      <c r="Q19" s="9"/>
      <c r="R19" s="40"/>
      <c r="S19" s="115"/>
      <c r="T19" s="101"/>
      <c r="U19" s="115"/>
      <c r="V19" s="3"/>
      <c r="W19" s="10"/>
      <c r="X19" s="10"/>
      <c r="Y19" s="3"/>
      <c r="Z19" s="11"/>
      <c r="AA19" s="11"/>
      <c r="AB19" s="11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0"/>
      <c r="C20" s="291"/>
      <c r="D20" s="2"/>
      <c r="E20" s="2"/>
      <c r="F20" s="9"/>
      <c r="G20"/>
      <c r="H20" s="9"/>
      <c r="I20"/>
      <c r="J20" s="148"/>
      <c r="K20" s="287"/>
      <c r="L20" s="287"/>
      <c r="M20" s="681"/>
      <c r="N20" s="293"/>
      <c r="O20" s="293"/>
      <c r="P20" s="293"/>
      <c r="Q20" s="293"/>
      <c r="R20" s="40"/>
      <c r="S20" s="125"/>
      <c r="T20" s="113"/>
      <c r="U20" s="105"/>
      <c r="V20" s="22"/>
      <c r="W20" s="23"/>
      <c r="X20" s="14"/>
      <c r="Y20" s="11"/>
      <c r="Z20" s="11"/>
      <c r="AA20" s="11"/>
      <c r="AB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0"/>
      <c r="C21" s="12" t="s">
        <v>191</v>
      </c>
      <c r="F21" s="288"/>
      <c r="H21"/>
      <c r="I21" s="26"/>
      <c r="J21" s="26"/>
      <c r="K21" s="288"/>
      <c r="L21" s="288"/>
      <c r="M21" s="288"/>
      <c r="N21"/>
      <c r="O21"/>
      <c r="P21"/>
      <c r="R21" s="30"/>
      <c r="S21" s="115"/>
      <c r="T21" s="101"/>
      <c r="U21" s="100"/>
      <c r="V21" s="160"/>
      <c r="W21" s="159"/>
      <c r="X21" s="159"/>
      <c r="Y21" s="536"/>
      <c r="Z21" s="106"/>
      <c r="AA21" s="106"/>
      <c r="AB21" s="160"/>
      <c r="AC21" s="160"/>
      <c r="AD21" s="160"/>
      <c r="AE21" s="159"/>
      <c r="AF21" s="159"/>
      <c r="AG21" s="121"/>
      <c r="AH21" s="106"/>
      <c r="AI21" s="114"/>
      <c r="AJ21" s="106"/>
      <c r="AK21" s="100"/>
      <c r="AL21" s="106"/>
      <c r="AM21" s="126"/>
      <c r="AN21" s="265"/>
      <c r="AO21" s="126"/>
      <c r="AP21" s="357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0" ht="15.75" customHeight="1">
      <c r="B22" s="80"/>
      <c r="C22" s="676" t="s">
        <v>363</v>
      </c>
      <c r="D22"/>
      <c r="E22" s="291"/>
      <c r="F22"/>
      <c r="G22" s="288"/>
      <c r="H22" s="288"/>
      <c r="I22" s="288"/>
      <c r="J22" s="288"/>
      <c r="N22"/>
      <c r="O22" s="294"/>
      <c r="Q22" s="1"/>
      <c r="R22" s="40"/>
      <c r="S22" s="115"/>
      <c r="T22" s="101"/>
      <c r="U22" s="100"/>
      <c r="V22" s="106"/>
      <c r="W22" s="106"/>
      <c r="X22" s="536"/>
      <c r="Y22" s="536"/>
      <c r="Z22" s="106"/>
      <c r="AA22" s="106"/>
      <c r="AB22" s="160"/>
      <c r="AC22" s="160"/>
      <c r="AD22" s="160"/>
      <c r="AE22" s="536"/>
      <c r="AF22" s="536"/>
      <c r="AG22" s="121"/>
      <c r="AH22" s="120"/>
      <c r="AI22" s="106"/>
      <c r="AJ22" s="106"/>
      <c r="AK22" s="100"/>
      <c r="AL22" s="106"/>
      <c r="AM22" s="265"/>
      <c r="AN22" s="126"/>
      <c r="AO22" s="126"/>
      <c r="AP22" s="357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0" ht="13.5" customHeight="1">
      <c r="C23" s="13" t="s">
        <v>1049</v>
      </c>
      <c r="D23" s="148"/>
      <c r="E23" s="2"/>
      <c r="F23" s="6"/>
      <c r="G23" s="6"/>
      <c r="H23" s="99"/>
      <c r="J23" s="147"/>
      <c r="K23" s="12"/>
      <c r="M23"/>
      <c r="N23" s="682"/>
      <c r="O23" s="683"/>
      <c r="P23" s="296"/>
      <c r="Q23" s="1"/>
      <c r="R23" s="115"/>
      <c r="S23" s="115"/>
      <c r="T23" s="101"/>
      <c r="U23" s="100"/>
      <c r="V23" s="106"/>
      <c r="W23" s="106"/>
      <c r="X23" s="536"/>
      <c r="Y23" s="160"/>
      <c r="Z23" s="106"/>
      <c r="AA23" s="106"/>
      <c r="AB23" s="133"/>
      <c r="AC23" s="121"/>
      <c r="AD23" s="106"/>
      <c r="AE23" s="121"/>
      <c r="AF23" s="121"/>
      <c r="AG23" s="121"/>
      <c r="AH23" s="119"/>
      <c r="AI23" s="101"/>
      <c r="AJ23" s="100"/>
      <c r="AK23" s="202"/>
      <c r="AL23" s="106"/>
      <c r="AM23" s="126"/>
      <c r="AN23" s="126"/>
      <c r="AO23" s="126"/>
      <c r="AP23" s="357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0" ht="13.5" customHeight="1">
      <c r="B24" s="295"/>
      <c r="C24" s="80"/>
      <c r="E24"/>
      <c r="F24"/>
      <c r="G24" s="9"/>
      <c r="H24" s="9"/>
      <c r="I24"/>
      <c r="J24" s="147"/>
      <c r="K24"/>
      <c r="L24"/>
      <c r="M24"/>
      <c r="N24" s="68"/>
      <c r="O24" s="80"/>
      <c r="P24" s="298"/>
      <c r="Q24" s="1"/>
      <c r="R24" s="106"/>
      <c r="S24" s="106"/>
      <c r="T24" s="174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2"/>
      <c r="AL24" s="106"/>
      <c r="AM24" s="265"/>
      <c r="AN24" s="126"/>
      <c r="AO24" s="126"/>
      <c r="AP24" s="357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0" ht="12.75" customHeight="1">
      <c r="B25" s="297"/>
      <c r="C25" s="383" t="s">
        <v>227</v>
      </c>
      <c r="K25"/>
      <c r="L25"/>
      <c r="N25" s="291"/>
      <c r="O25" s="80"/>
      <c r="P25" s="291"/>
      <c r="Q25" s="1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57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0" ht="13.5" customHeight="1">
      <c r="B26" s="299"/>
      <c r="K26"/>
      <c r="L26"/>
      <c r="M26"/>
      <c r="N26"/>
      <c r="O26"/>
      <c r="P26"/>
      <c r="Q26" s="1141"/>
      <c r="R26" s="106"/>
      <c r="S26" s="173"/>
      <c r="T26" s="220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57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0" ht="15.75" customHeight="1">
      <c r="C27" s="25" t="s">
        <v>137</v>
      </c>
      <c r="E27"/>
      <c r="G27" s="9"/>
      <c r="H27" s="2"/>
      <c r="I27"/>
      <c r="J27" s="147"/>
      <c r="K27" s="301"/>
      <c r="L27" s="301"/>
      <c r="M27" s="301"/>
      <c r="O27" s="80"/>
      <c r="P27" s="148"/>
      <c r="Q27" s="148"/>
      <c r="R27" s="106"/>
      <c r="S27" s="150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7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57"/>
      <c r="AQ27" s="202"/>
      <c r="AR27" s="202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44"/>
    </row>
    <row r="28" spans="2:60" ht="17.25" customHeight="1">
      <c r="B28" s="291"/>
      <c r="C28" s="298"/>
      <c r="D28" s="298"/>
      <c r="E28" s="147"/>
      <c r="F28" s="147"/>
      <c r="G28" s="147"/>
      <c r="H28" s="291"/>
      <c r="I28" s="80"/>
      <c r="J28" s="147"/>
      <c r="K28" s="301"/>
      <c r="L28" s="301"/>
      <c r="M28" s="1138"/>
      <c r="N28" s="291"/>
      <c r="O28" s="80"/>
      <c r="P28" s="148"/>
      <c r="Q28" s="147"/>
      <c r="R28" s="106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82"/>
      <c r="AE28" s="177"/>
      <c r="AF28" s="116"/>
      <c r="AG28" s="176"/>
      <c r="AH28" s="176"/>
      <c r="AI28" s="176"/>
      <c r="AJ28" s="176"/>
      <c r="AK28" s="176"/>
      <c r="AL28" s="176"/>
      <c r="AM28" s="176"/>
      <c r="AN28" s="100"/>
      <c r="AO28" s="100"/>
      <c r="AP28" s="357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0" ht="13.5" customHeight="1">
      <c r="B29" s="300"/>
      <c r="C29" s="298"/>
      <c r="D29"/>
      <c r="E29"/>
      <c r="F29"/>
      <c r="G29"/>
      <c r="H29" s="300"/>
      <c r="I29" s="80"/>
      <c r="J29" s="147"/>
      <c r="K29" s="301"/>
      <c r="L29" s="301"/>
      <c r="M29" s="301"/>
      <c r="N29" s="291"/>
      <c r="O29" s="80"/>
      <c r="P29" s="148"/>
      <c r="Q29" s="148"/>
      <c r="R29" s="117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7"/>
      <c r="AF29" s="116"/>
      <c r="AG29" s="116"/>
      <c r="AH29" s="116"/>
      <c r="AI29" s="482"/>
      <c r="AJ29" s="116"/>
      <c r="AK29" s="330"/>
      <c r="AL29" s="116"/>
      <c r="AM29" s="116"/>
      <c r="AN29" s="100"/>
      <c r="AO29" s="100"/>
      <c r="AP29" s="357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0" ht="15.75" customHeight="1">
      <c r="C30" s="99" t="s">
        <v>618</v>
      </c>
      <c r="E30"/>
      <c r="H30"/>
      <c r="K30" s="301"/>
      <c r="L30" s="12" t="s">
        <v>615</v>
      </c>
      <c r="N30" s="300"/>
      <c r="O30" s="80"/>
      <c r="P30" s="148"/>
      <c r="Q30" s="148"/>
      <c r="R30" s="118"/>
      <c r="S30" s="106"/>
      <c r="T30" s="174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7"/>
      <c r="AF30" s="537"/>
      <c r="AG30" s="116"/>
      <c r="AH30" s="116"/>
      <c r="AI30" s="482"/>
      <c r="AJ30" s="224"/>
      <c r="AK30" s="330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0" ht="15" customHeight="1">
      <c r="C31" s="80"/>
      <c r="D31" s="148"/>
      <c r="E31"/>
      <c r="F31"/>
      <c r="G31"/>
      <c r="H31"/>
      <c r="I31"/>
      <c r="J31"/>
      <c r="K31" s="301"/>
      <c r="L31" s="304"/>
      <c r="M31" s="301"/>
      <c r="N31" s="305"/>
      <c r="O31"/>
      <c r="P31" s="79"/>
      <c r="Q31" s="148"/>
      <c r="R31" s="118"/>
      <c r="S31" s="115"/>
      <c r="T31" s="101"/>
      <c r="U31" s="96"/>
      <c r="V31" s="106"/>
      <c r="W31" s="106"/>
      <c r="X31" s="106"/>
      <c r="Y31" s="150"/>
      <c r="Z31" s="101"/>
      <c r="AA31" s="98"/>
      <c r="AB31" s="116"/>
      <c r="AC31" s="330"/>
      <c r="AD31" s="116"/>
      <c r="AE31" s="177"/>
      <c r="AF31" s="116"/>
      <c r="AG31" s="116"/>
      <c r="AH31" s="116"/>
      <c r="AI31" s="482"/>
      <c r="AJ31" s="224"/>
      <c r="AK31" s="116"/>
      <c r="AL31" s="224"/>
      <c r="AM31" s="116"/>
      <c r="AN31" s="100"/>
      <c r="AO31" s="100"/>
      <c r="AP31" s="538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0" ht="13.5" customHeight="1">
      <c r="C32" s="79"/>
      <c r="D32"/>
      <c r="E32"/>
      <c r="F32"/>
      <c r="G32"/>
      <c r="H32"/>
      <c r="I32"/>
      <c r="J32" s="148"/>
      <c r="K32" s="1142"/>
      <c r="L32" s="80"/>
      <c r="M32" s="148"/>
      <c r="N32" s="291"/>
      <c r="O32" s="80"/>
      <c r="P32" s="148"/>
      <c r="Q32" s="1141"/>
      <c r="R32" s="118"/>
      <c r="S32" s="173"/>
      <c r="T32" s="220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38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C33" s="303" t="s">
        <v>822</v>
      </c>
      <c r="D33"/>
      <c r="E33"/>
      <c r="F33" s="28"/>
      <c r="G33" s="302"/>
      <c r="H33"/>
      <c r="I33" s="28"/>
      <c r="J33" s="28"/>
      <c r="K33"/>
      <c r="L33" s="654"/>
      <c r="M33"/>
      <c r="N33" s="1143"/>
      <c r="O33" s="80"/>
      <c r="P33" s="148"/>
      <c r="Q33" s="1141"/>
      <c r="R33" s="115"/>
      <c r="S33" s="150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57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C34" s="1"/>
      <c r="E34"/>
      <c r="G34"/>
      <c r="H34"/>
      <c r="I34"/>
      <c r="J34"/>
      <c r="K34"/>
      <c r="L34"/>
      <c r="M34"/>
      <c r="N34" s="1143"/>
      <c r="O34" s="80"/>
      <c r="P34" s="148"/>
      <c r="Q34" s="148"/>
      <c r="R34" s="115"/>
      <c r="S34" s="106"/>
      <c r="T34" s="114"/>
      <c r="U34" s="106"/>
      <c r="V34" s="106"/>
      <c r="W34" s="106"/>
      <c r="X34" s="106"/>
      <c r="Y34" s="106"/>
      <c r="Z34" s="106"/>
      <c r="AA34" s="100"/>
      <c r="AB34" s="513"/>
      <c r="AC34" s="101"/>
      <c r="AD34" s="100"/>
      <c r="AE34" s="516"/>
      <c r="AF34" s="106"/>
      <c r="AG34" s="106"/>
      <c r="AH34" s="106"/>
      <c r="AI34" s="106"/>
      <c r="AJ34" s="100"/>
      <c r="AK34" s="100"/>
      <c r="AL34" s="100"/>
      <c r="AM34" s="100"/>
      <c r="AN34" s="266"/>
      <c r="AO34" s="100"/>
      <c r="AP34" s="357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10"/>
      <c r="C35" s="310"/>
      <c r="D35" s="310"/>
      <c r="E35" s="311"/>
      <c r="F35" s="310"/>
      <c r="G35" s="310"/>
      <c r="H35" s="310"/>
      <c r="I35" s="310"/>
      <c r="J35" s="310"/>
      <c r="K35" s="310"/>
      <c r="L35" s="310"/>
      <c r="M35" s="310"/>
      <c r="N35" s="297"/>
      <c r="O35" s="80"/>
      <c r="P35" s="148"/>
      <c r="Q35" s="100"/>
      <c r="R35" s="106"/>
      <c r="S35" s="106"/>
      <c r="T35" s="106"/>
      <c r="U35" s="106"/>
      <c r="V35" s="106"/>
      <c r="W35" s="183"/>
      <c r="X35" s="487"/>
      <c r="Y35" s="106"/>
      <c r="Z35" s="183"/>
      <c r="AA35" s="183"/>
      <c r="AB35" s="106"/>
      <c r="AC35" s="488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57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1"/>
      <c r="C36" s="301"/>
      <c r="D36" s="304"/>
      <c r="E36" s="312"/>
      <c r="F36" s="301"/>
      <c r="G36" s="293"/>
      <c r="H36" s="293"/>
      <c r="I36" s="293"/>
      <c r="J36" s="293"/>
      <c r="K36" s="293"/>
      <c r="L36" s="293"/>
      <c r="M36" s="293"/>
      <c r="N36" s="297"/>
      <c r="O36" s="80"/>
      <c r="P36" s="148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57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3"/>
      <c r="C37" s="313"/>
      <c r="D37" s="313"/>
      <c r="E37" s="314"/>
      <c r="F37" s="313"/>
      <c r="G37" s="313"/>
      <c r="H37" s="315"/>
      <c r="I37" s="313"/>
      <c r="J37" s="315"/>
      <c r="K37" s="315"/>
      <c r="L37" s="313"/>
      <c r="M37" s="313"/>
      <c r="N37" s="305"/>
      <c r="O37"/>
      <c r="P37"/>
      <c r="Q37" s="100"/>
      <c r="R37" s="106"/>
      <c r="S37" s="106"/>
      <c r="T37" s="106"/>
      <c r="U37" s="106"/>
      <c r="V37" s="183"/>
      <c r="W37" s="183"/>
      <c r="X37" s="106"/>
      <c r="Y37" s="183"/>
      <c r="Z37" s="183"/>
      <c r="AA37" s="106"/>
      <c r="AB37" s="101"/>
      <c r="AC37" s="106"/>
      <c r="AD37" s="106"/>
      <c r="AE37" s="106"/>
      <c r="AF37" s="106"/>
      <c r="AG37" s="106"/>
      <c r="AH37" s="106"/>
      <c r="AI37" s="174"/>
      <c r="AJ37" s="106"/>
      <c r="AK37" s="106"/>
      <c r="AL37" s="106"/>
      <c r="AM37" s="100"/>
      <c r="AN37" s="100"/>
      <c r="AO37" s="100"/>
      <c r="AP37" s="357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/>
      <c r="L38"/>
      <c r="M38"/>
      <c r="N38" s="68"/>
      <c r="O38" s="80"/>
      <c r="P38" s="316"/>
      <c r="Q38" s="100"/>
      <c r="R38" s="106"/>
      <c r="S38" s="492"/>
      <c r="T38" s="493"/>
      <c r="U38" s="494"/>
      <c r="V38" s="495"/>
      <c r="W38" s="496"/>
      <c r="X38" s="496"/>
      <c r="Y38" s="496"/>
      <c r="Z38" s="496"/>
      <c r="AA38" s="496"/>
      <c r="AB38" s="496"/>
      <c r="AC38" s="492"/>
      <c r="AD38" s="492"/>
      <c r="AE38" s="497"/>
      <c r="AF38" s="106"/>
      <c r="AG38" s="106"/>
      <c r="AH38" s="115"/>
      <c r="AI38" s="101"/>
      <c r="AJ38" s="100"/>
      <c r="AK38" s="106"/>
      <c r="AL38" s="106"/>
      <c r="AM38" s="512"/>
      <c r="AN38" s="512"/>
      <c r="AO38" s="512"/>
      <c r="AP38" s="357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654"/>
      <c r="L39"/>
      <c r="M39" s="654"/>
      <c r="N39" s="317"/>
      <c r="O39" s="80"/>
      <c r="P39" s="148"/>
      <c r="Q39" s="106"/>
      <c r="R39" s="106"/>
      <c r="S39" s="207"/>
      <c r="T39" s="207"/>
      <c r="U39" s="207"/>
      <c r="V39" s="498"/>
      <c r="W39" s="207"/>
      <c r="X39" s="207"/>
      <c r="Y39" s="207"/>
      <c r="Z39" s="207"/>
      <c r="AA39" s="207"/>
      <c r="AB39" s="207"/>
      <c r="AC39" s="207"/>
      <c r="AD39" s="207"/>
      <c r="AE39" s="207"/>
      <c r="AF39" s="100"/>
      <c r="AG39" s="106"/>
      <c r="AH39" s="225"/>
      <c r="AI39" s="101"/>
      <c r="AJ39" s="100"/>
      <c r="AK39" s="106"/>
      <c r="AL39" s="106"/>
      <c r="AM39" s="126"/>
      <c r="AN39" s="126"/>
      <c r="AO39" s="126"/>
      <c r="AP39" s="357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9"/>
      <c r="F40"/>
      <c r="G40"/>
      <c r="H40"/>
      <c r="I40"/>
      <c r="J40"/>
      <c r="K40"/>
      <c r="L40"/>
      <c r="M40" s="654"/>
      <c r="N40" s="291"/>
      <c r="O40" s="80"/>
      <c r="P40" s="148"/>
      <c r="Q40" s="106"/>
      <c r="R40" s="106"/>
      <c r="S40" s="116"/>
      <c r="T40" s="330"/>
      <c r="U40" s="116"/>
      <c r="V40" s="177"/>
      <c r="W40" s="116"/>
      <c r="X40" s="116"/>
      <c r="Y40" s="116"/>
      <c r="Z40" s="116"/>
      <c r="AA40" s="116"/>
      <c r="AB40" s="116"/>
      <c r="AC40" s="224"/>
      <c r="AD40" s="116"/>
      <c r="AE40" s="345"/>
      <c r="AF40" s="106"/>
      <c r="AG40" s="106"/>
      <c r="AH40" s="118"/>
      <c r="AI40" s="101"/>
      <c r="AJ40" s="113"/>
      <c r="AK40" s="106"/>
      <c r="AL40" s="106"/>
      <c r="AM40" s="265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05"/>
      <c r="D41"/>
      <c r="E41"/>
      <c r="F41"/>
      <c r="G41"/>
      <c r="H41"/>
      <c r="I41"/>
      <c r="J41"/>
      <c r="K41"/>
      <c r="L41"/>
      <c r="M41"/>
      <c r="N41" s="291"/>
      <c r="O41" s="80"/>
      <c r="P41" s="148"/>
      <c r="Q41" s="106"/>
      <c r="R41" s="106"/>
      <c r="S41" s="499"/>
      <c r="T41" s="499"/>
      <c r="U41" s="499"/>
      <c r="V41" s="500"/>
      <c r="W41" s="499"/>
      <c r="X41" s="499"/>
      <c r="Y41" s="501"/>
      <c r="Z41" s="499"/>
      <c r="AA41" s="501"/>
      <c r="AB41" s="501"/>
      <c r="AC41" s="499"/>
      <c r="AD41" s="499"/>
      <c r="AE41" s="499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57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16"/>
      <c r="E42"/>
      <c r="F42"/>
      <c r="G42"/>
      <c r="H42"/>
      <c r="I42"/>
      <c r="J42"/>
      <c r="K42"/>
      <c r="L42"/>
      <c r="M42"/>
      <c r="N42" s="291"/>
      <c r="O42" s="80"/>
      <c r="P42" s="298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57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17"/>
      <c r="C43" s="80"/>
      <c r="D43" s="148"/>
      <c r="E43"/>
      <c r="F43"/>
      <c r="G43" s="148"/>
      <c r="H43" s="148"/>
      <c r="I43" s="148"/>
      <c r="J43" s="148"/>
      <c r="K43" s="148"/>
      <c r="L43" s="148"/>
      <c r="M43" s="148"/>
      <c r="N43" s="291"/>
      <c r="O43" s="80"/>
      <c r="P43" s="148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488"/>
      <c r="AC43" s="106"/>
      <c r="AD43" s="488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57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1"/>
      <c r="C44" s="80"/>
      <c r="D44" s="148"/>
      <c r="E44"/>
      <c r="F44"/>
      <c r="G44" s="148"/>
      <c r="H44" s="148"/>
      <c r="I44" s="148"/>
      <c r="J44" s="148"/>
      <c r="K44"/>
      <c r="L44"/>
      <c r="M44"/>
      <c r="N44" s="300"/>
      <c r="O44" s="80"/>
      <c r="P44" s="148"/>
      <c r="Q44" s="106"/>
      <c r="R44" s="106"/>
      <c r="S44" s="106"/>
      <c r="T44" s="106"/>
      <c r="U44" s="106"/>
      <c r="V44" s="502"/>
      <c r="W44" s="106"/>
      <c r="X44" s="106"/>
      <c r="Y44" s="106"/>
      <c r="Z44" s="106"/>
      <c r="AA44" s="106"/>
      <c r="AB44" s="106"/>
      <c r="AC44" s="106"/>
      <c r="AD44" s="488"/>
      <c r="AE44" s="106"/>
      <c r="AF44" s="106"/>
      <c r="AG44" s="106"/>
      <c r="AH44" s="106"/>
      <c r="AI44" s="114"/>
      <c r="AJ44" s="106"/>
      <c r="AK44" s="106"/>
      <c r="AL44" s="106"/>
      <c r="AM44" s="126"/>
      <c r="AN44" s="158"/>
      <c r="AO44" s="126"/>
      <c r="AP44" s="357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1"/>
      <c r="K45" s="148"/>
      <c r="L45" s="148"/>
      <c r="M45"/>
      <c r="N45"/>
      <c r="O45"/>
      <c r="P45" s="79"/>
      <c r="Q45" s="106"/>
      <c r="R45" s="115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57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Q46" s="106"/>
      <c r="R46" s="120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57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Q47" s="106"/>
      <c r="R47" s="120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Q48" s="106"/>
      <c r="R48" s="119"/>
      <c r="S48" s="118"/>
      <c r="T48" s="101"/>
      <c r="U48" s="215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Q49" s="106"/>
      <c r="R49" s="115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57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138</v>
      </c>
      <c r="D50"/>
      <c r="E50"/>
      <c r="F50"/>
      <c r="G50" t="s">
        <v>102</v>
      </c>
      <c r="H50"/>
      <c r="I50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617</v>
      </c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Q53" s="106"/>
      <c r="R53" s="122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Q54" s="106"/>
      <c r="R54" s="115"/>
      <c r="AA54" s="116"/>
      <c r="AB54" s="116"/>
      <c r="AC54" s="116"/>
      <c r="AD54" s="116"/>
      <c r="AE54" s="116"/>
      <c r="AF54" s="116"/>
      <c r="AG54" s="116"/>
      <c r="AH54" s="17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Q55" s="106"/>
      <c r="R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D56" s="5"/>
      <c r="E56" s="157"/>
      <c r="F56" s="157"/>
      <c r="G56" s="157"/>
      <c r="M56" s="2043"/>
      <c r="N56" s="2043"/>
      <c r="O56" s="721"/>
      <c r="P56" s="721"/>
      <c r="Q56" s="106"/>
      <c r="R56" s="115"/>
      <c r="S56" s="106"/>
      <c r="T56" s="105"/>
      <c r="U56" s="106"/>
      <c r="V56" s="516"/>
      <c r="W56" s="100"/>
      <c r="X56" s="100"/>
      <c r="Y56" s="100"/>
      <c r="Z56" s="100"/>
      <c r="AA56" s="100"/>
      <c r="AB56" s="100"/>
      <c r="AC56" s="100"/>
      <c r="AD56" s="100"/>
      <c r="AE56" s="202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I57" s="721"/>
      <c r="J57" s="747"/>
      <c r="K57" s="747"/>
      <c r="L57" s="721"/>
      <c r="M57" s="721"/>
      <c r="N57" s="721"/>
      <c r="O57" s="721"/>
      <c r="P57" s="747"/>
      <c r="Q57" s="106"/>
      <c r="R57" s="115"/>
      <c r="S57" s="115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B58" s="2483"/>
      <c r="C58" s="676"/>
      <c r="D58" s="12" t="s">
        <v>169</v>
      </c>
      <c r="E58" s="291"/>
      <c r="F58" s="2484"/>
      <c r="G58" s="2484"/>
      <c r="H58" s="2484"/>
      <c r="I58" s="3552"/>
      <c r="J58" s="3552"/>
      <c r="K58" s="3552"/>
      <c r="L58" s="3552"/>
      <c r="M58" s="3552"/>
      <c r="N58" s="3552"/>
      <c r="O58" s="2484"/>
      <c r="P58" s="2484"/>
      <c r="Q58" s="2483"/>
      <c r="R58" s="106"/>
      <c r="S58" s="150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B59" s="2483"/>
      <c r="C59" s="13" t="s">
        <v>1050</v>
      </c>
      <c r="D59" s="148"/>
      <c r="E59" s="2"/>
      <c r="F59" s="2483"/>
      <c r="G59" s="2484"/>
      <c r="H59" s="2484"/>
      <c r="I59" s="2483"/>
      <c r="J59" s="2483"/>
      <c r="K59" s="26"/>
      <c r="L59" s="26"/>
      <c r="M59" s="2483"/>
      <c r="N59" s="2483"/>
      <c r="O59" s="2484"/>
      <c r="P59" s="2484"/>
      <c r="Q59" s="2483"/>
      <c r="R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B60" s="4384" t="s">
        <v>1051</v>
      </c>
      <c r="C60" s="2483"/>
      <c r="D60" s="2484"/>
      <c r="E60" s="2484"/>
      <c r="F60" s="2484"/>
      <c r="G60" s="2484"/>
      <c r="H60" s="2484"/>
      <c r="I60" s="2484"/>
      <c r="J60" s="2484"/>
      <c r="K60" s="2484"/>
      <c r="L60" s="2484"/>
      <c r="M60" s="2484"/>
      <c r="N60" s="4385"/>
      <c r="O60" s="2484"/>
      <c r="P60" s="2484"/>
      <c r="Q60" s="2483"/>
      <c r="R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B61" s="2483"/>
      <c r="C61" s="676" t="s">
        <v>362</v>
      </c>
      <c r="D61" s="2484"/>
      <c r="E61" s="2484"/>
      <c r="F61" s="2484"/>
      <c r="G61" s="2484"/>
      <c r="H61" s="2484"/>
      <c r="I61" s="2484"/>
      <c r="J61" s="2484"/>
      <c r="K61" s="2484"/>
      <c r="L61" s="2484"/>
      <c r="M61" s="2484"/>
      <c r="N61" s="2484"/>
      <c r="O61" s="2484"/>
      <c r="P61" s="2484"/>
      <c r="Q61" s="2483"/>
      <c r="R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60"/>
      <c r="AO61" s="160"/>
      <c r="AP61" s="207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6"/>
      <c r="B62" s="2" t="s">
        <v>826</v>
      </c>
      <c r="C62" s="26"/>
      <c r="D62" s="2483"/>
      <c r="E62" s="2484"/>
      <c r="F62" s="4386" t="s">
        <v>409</v>
      </c>
      <c r="G62" s="2484"/>
      <c r="H62" s="2484"/>
      <c r="I62" s="2484"/>
      <c r="J62" s="3" t="s">
        <v>619</v>
      </c>
      <c r="K62" s="2483"/>
      <c r="L62" s="2484"/>
      <c r="M62" s="80"/>
      <c r="N62" s="26"/>
      <c r="O62" s="2484"/>
      <c r="P62" s="2484"/>
      <c r="Q62" s="2483"/>
      <c r="R62" s="106"/>
      <c r="S62" s="3144"/>
      <c r="T62" s="3144"/>
      <c r="U62" s="3144"/>
      <c r="V62" s="3144"/>
      <c r="W62" s="183"/>
      <c r="X62" s="487"/>
      <c r="Y62" s="3144"/>
      <c r="Z62" s="183"/>
      <c r="AA62" s="183"/>
      <c r="AB62" s="3144"/>
      <c r="AC62" s="488"/>
      <c r="AD62" s="3144"/>
      <c r="AE62" s="3144"/>
      <c r="AF62" s="3144"/>
      <c r="AG62" s="3144"/>
      <c r="AH62" s="3144"/>
      <c r="AI62" s="3144"/>
      <c r="AJ62" s="3144"/>
      <c r="AK62" s="3144"/>
      <c r="AL62" s="3144"/>
      <c r="AM62" s="158"/>
      <c r="AN62" s="126"/>
      <c r="AO62" s="357"/>
      <c r="AP62" s="357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8" customHeight="1" thickBot="1">
      <c r="B63" s="779" t="s">
        <v>248</v>
      </c>
      <c r="C63" s="815" t="s">
        <v>258</v>
      </c>
      <c r="D63" s="777" t="s">
        <v>140</v>
      </c>
      <c r="E63" s="784" t="s">
        <v>141</v>
      </c>
      <c r="F63" s="332"/>
      <c r="G63" s="332"/>
      <c r="H63" s="673"/>
      <c r="I63" s="551" t="s">
        <v>229</v>
      </c>
      <c r="J63" s="39"/>
      <c r="K63" s="685"/>
      <c r="L63" s="442"/>
      <c r="M63" s="786" t="s">
        <v>257</v>
      </c>
      <c r="N63" s="39"/>
      <c r="O63" s="39"/>
      <c r="P63" s="61"/>
      <c r="Q63" s="720" t="s">
        <v>255</v>
      </c>
      <c r="R63" s="159"/>
      <c r="S63" s="3144"/>
      <c r="T63" s="4366"/>
      <c r="U63" s="4366"/>
      <c r="V63" s="4366"/>
      <c r="W63" s="4366"/>
      <c r="X63" s="2513"/>
      <c r="Y63" s="2513"/>
      <c r="Z63" s="2513"/>
      <c r="AA63" s="2513"/>
      <c r="AB63" s="3144"/>
      <c r="AC63" s="121"/>
      <c r="AD63" s="121"/>
      <c r="AE63" s="121"/>
      <c r="AF63" s="121"/>
      <c r="AG63" s="803"/>
      <c r="AH63" s="803"/>
      <c r="AI63" s="803"/>
      <c r="AJ63" s="803"/>
      <c r="AK63" s="189"/>
      <c r="AL63" s="3144"/>
      <c r="AM63" s="3144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26"/>
      <c r="BB63" s="126"/>
      <c r="BC63" s="357"/>
      <c r="BD63" s="357"/>
      <c r="BE63" s="106"/>
      <c r="BF63" s="106"/>
      <c r="BG63" s="106"/>
    </row>
    <row r="64" spans="1:59" ht="16.5" customHeight="1" thickBot="1">
      <c r="B64" s="780" t="s">
        <v>231</v>
      </c>
      <c r="C64" s="390"/>
      <c r="D64" s="781" t="s">
        <v>147</v>
      </c>
      <c r="E64" s="587"/>
      <c r="F64" s="783"/>
      <c r="G64" s="1322" t="s">
        <v>368</v>
      </c>
      <c r="H64" s="1258" t="s">
        <v>352</v>
      </c>
      <c r="I64" s="420"/>
      <c r="J64" s="689"/>
      <c r="K64" s="689"/>
      <c r="L64" s="426"/>
      <c r="M64" s="1271" t="s">
        <v>256</v>
      </c>
      <c r="N64" s="689"/>
      <c r="O64" s="689"/>
      <c r="P64" s="426"/>
      <c r="Q64" s="760" t="s">
        <v>253</v>
      </c>
      <c r="R64" s="106"/>
      <c r="S64" s="3154"/>
      <c r="T64" s="3141"/>
      <c r="U64" s="3139"/>
      <c r="V64" s="176"/>
      <c r="W64" s="176"/>
      <c r="X64" s="345"/>
      <c r="Y64" s="1178"/>
      <c r="Z64" s="527"/>
      <c r="AA64" s="3144"/>
      <c r="AB64" s="346"/>
      <c r="AC64" s="346"/>
      <c r="AD64" s="346"/>
      <c r="AE64" s="346"/>
      <c r="AF64" s="346"/>
      <c r="AG64" s="346"/>
      <c r="AH64" s="346"/>
      <c r="AI64" s="346"/>
      <c r="AJ64" s="346"/>
      <c r="AK64" s="3144"/>
      <c r="AL64" s="3144"/>
      <c r="AM64" s="183"/>
      <c r="AN64" s="183"/>
      <c r="AO64" s="106"/>
      <c r="AP64" s="101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11"/>
      <c r="BB64" s="126"/>
      <c r="BC64" s="357"/>
      <c r="BD64" s="106"/>
      <c r="BE64" s="106"/>
      <c r="BF64" s="106"/>
      <c r="BG64" s="106"/>
    </row>
    <row r="65" spans="2:59" ht="14.25" customHeight="1">
      <c r="B65" s="780" t="s">
        <v>240</v>
      </c>
      <c r="C65" s="390" t="s">
        <v>146</v>
      </c>
      <c r="D65" s="653"/>
      <c r="E65" s="781" t="s">
        <v>148</v>
      </c>
      <c r="F65" s="778" t="s">
        <v>53</v>
      </c>
      <c r="G65" s="1322" t="s">
        <v>369</v>
      </c>
      <c r="H65" s="1260" t="s">
        <v>151</v>
      </c>
      <c r="I65" s="587"/>
      <c r="J65" s="1272"/>
      <c r="K65" s="39"/>
      <c r="L65" s="1272"/>
      <c r="M65" s="1273" t="s">
        <v>241</v>
      </c>
      <c r="N65" s="1274" t="s">
        <v>242</v>
      </c>
      <c r="O65" s="1275" t="s">
        <v>243</v>
      </c>
      <c r="P65" s="1276" t="s">
        <v>244</v>
      </c>
      <c r="Q65" s="1215" t="s">
        <v>222</v>
      </c>
      <c r="R65" s="98"/>
      <c r="S65" s="3144"/>
      <c r="T65" s="3144"/>
      <c r="U65" s="3144"/>
      <c r="V65" s="3144"/>
      <c r="W65" s="3144"/>
      <c r="X65" s="116"/>
      <c r="Y65" s="566"/>
      <c r="Z65" s="527"/>
      <c r="AA65" s="3144"/>
      <c r="AB65" s="176"/>
      <c r="AC65" s="116"/>
      <c r="AD65" s="116"/>
      <c r="AE65" s="116"/>
      <c r="AF65" s="177"/>
      <c r="AG65" s="176"/>
      <c r="AH65" s="176"/>
      <c r="AI65" s="2526"/>
      <c r="AJ65" s="176"/>
      <c r="AK65" s="189"/>
      <c r="AL65" s="496"/>
      <c r="AM65" s="496"/>
      <c r="AN65" s="496"/>
      <c r="AO65" s="496"/>
      <c r="AP65" s="496"/>
      <c r="AQ65" s="492"/>
      <c r="AR65" s="492"/>
      <c r="AS65" s="497"/>
      <c r="AT65" s="98"/>
      <c r="AU65" s="106"/>
      <c r="AV65" s="106"/>
      <c r="AW65" s="106"/>
      <c r="AX65" s="106"/>
      <c r="AY65" s="106"/>
      <c r="AZ65" s="106"/>
      <c r="BA65" s="126"/>
      <c r="BB65" s="126"/>
      <c r="BC65" s="357"/>
      <c r="BD65" s="106"/>
      <c r="BE65" s="106"/>
      <c r="BF65" s="106"/>
      <c r="BG65" s="106"/>
    </row>
    <row r="66" spans="2:59" ht="18.75" customHeight="1" thickBot="1">
      <c r="B66" s="63"/>
      <c r="C66" s="677"/>
      <c r="D66" s="420"/>
      <c r="E66" s="782" t="s">
        <v>5</v>
      </c>
      <c r="F66" s="398" t="s">
        <v>6</v>
      </c>
      <c r="G66" s="447" t="s">
        <v>7</v>
      </c>
      <c r="H66" s="1259" t="s">
        <v>315</v>
      </c>
      <c r="I66" s="1277" t="s">
        <v>232</v>
      </c>
      <c r="J66" s="1278" t="s">
        <v>233</v>
      </c>
      <c r="K66" s="1279" t="s">
        <v>234</v>
      </c>
      <c r="L66" s="1278" t="s">
        <v>235</v>
      </c>
      <c r="M66" s="1280" t="s">
        <v>236</v>
      </c>
      <c r="N66" s="1278" t="s">
        <v>237</v>
      </c>
      <c r="O66" s="1279" t="s">
        <v>238</v>
      </c>
      <c r="P66" s="1281" t="s">
        <v>239</v>
      </c>
      <c r="Q66" s="78"/>
      <c r="R66" s="98"/>
      <c r="S66" s="3144"/>
      <c r="T66" s="151"/>
      <c r="U66" s="151"/>
      <c r="V66" s="151"/>
      <c r="W66" s="177"/>
      <c r="X66" s="151"/>
      <c r="Y66" s="151"/>
      <c r="Z66" s="151"/>
      <c r="AA66" s="151"/>
      <c r="AB66" s="581"/>
      <c r="AC66" s="151"/>
      <c r="AD66" s="151"/>
      <c r="AE66" s="151"/>
      <c r="AF66" s="177"/>
      <c r="AG66" s="517"/>
      <c r="AH66" s="517"/>
      <c r="AI66" s="151"/>
      <c r="AJ66" s="151"/>
      <c r="AK66" s="588"/>
      <c r="AL66" s="207"/>
      <c r="AM66" s="207"/>
      <c r="AN66" s="207"/>
      <c r="AO66" s="207"/>
      <c r="AP66" s="207"/>
      <c r="AQ66" s="207"/>
      <c r="AR66" s="207"/>
      <c r="AS66" s="207"/>
      <c r="AT66" s="106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1144"/>
      <c r="C67" s="1283" t="s">
        <v>128</v>
      </c>
      <c r="D67" s="1158"/>
      <c r="E67" s="690"/>
      <c r="F67" s="404"/>
      <c r="G67" s="404"/>
      <c r="H67" s="405"/>
      <c r="I67" s="404"/>
      <c r="J67" s="404"/>
      <c r="K67" s="404"/>
      <c r="L67" s="691"/>
      <c r="M67" s="1254"/>
      <c r="N67" s="705"/>
      <c r="O67" s="1253"/>
      <c r="P67" s="763"/>
      <c r="Q67" s="758"/>
      <c r="R67" s="96"/>
      <c r="S67" s="3144"/>
      <c r="T67" s="151"/>
      <c r="U67" s="151"/>
      <c r="V67" s="151"/>
      <c r="W67" s="177"/>
      <c r="X67" s="151"/>
      <c r="Y67" s="151"/>
      <c r="Z67" s="151"/>
      <c r="AA67" s="151"/>
      <c r="AB67" s="224"/>
      <c r="AC67" s="330"/>
      <c r="AD67" s="330"/>
      <c r="AE67" s="330"/>
      <c r="AF67" s="177"/>
      <c r="AG67" s="517"/>
      <c r="AH67" s="517"/>
      <c r="AI67" s="330"/>
      <c r="AJ67" s="151"/>
      <c r="AK67" s="588"/>
      <c r="AL67" s="116"/>
      <c r="AM67" s="116"/>
      <c r="AN67" s="116"/>
      <c r="AO67" s="116"/>
      <c r="AP67" s="116"/>
      <c r="AQ67" s="116"/>
      <c r="AR67" s="116"/>
      <c r="AS67" s="176"/>
      <c r="AT67" s="106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15" customHeight="1">
      <c r="B68" s="770" t="str">
        <f>'12-18л. МЕНЮ '!J67</f>
        <v>595/22</v>
      </c>
      <c r="C68" s="231" t="str">
        <f>'12-18л. МЕНЮ '!C67</f>
        <v>Наггетсы</v>
      </c>
      <c r="D68" s="248">
        <f>'12-18л. МЕНЮ '!D67</f>
        <v>100</v>
      </c>
      <c r="E68" s="1653">
        <f>'12-18л. МЕНЮ '!E67</f>
        <v>11.913</v>
      </c>
      <c r="F68" s="1171">
        <f>'12-18л. МЕНЮ '!F67</f>
        <v>5.6963299999999997</v>
      </c>
      <c r="G68" s="1171">
        <f>'12-18л. МЕНЮ '!G67</f>
        <v>17.643999999999998</v>
      </c>
      <c r="H68" s="694">
        <f>'12-18л. МЕНЮ '!H67</f>
        <v>169.495</v>
      </c>
      <c r="I68" s="3033">
        <v>0.61599999999999999</v>
      </c>
      <c r="J68" s="3033">
        <v>6.5000000000000002E-2</v>
      </c>
      <c r="K68" s="3033">
        <v>9.5000000000000001E-2</v>
      </c>
      <c r="L68" s="3033">
        <v>12.427</v>
      </c>
      <c r="M68" s="3698">
        <v>15.323</v>
      </c>
      <c r="N68" s="3698">
        <v>158.667</v>
      </c>
      <c r="O68" s="3033">
        <v>73.156999999999996</v>
      </c>
      <c r="P68" s="3033">
        <v>1.66</v>
      </c>
      <c r="Q68" s="1474">
        <f>'12-18л. МЕНЮ '!I67</f>
        <v>71</v>
      </c>
      <c r="R68" s="198"/>
      <c r="S68" s="3144"/>
      <c r="T68" s="3344"/>
      <c r="U68" s="3344"/>
      <c r="V68" s="3344"/>
      <c r="W68" s="3344"/>
      <c r="X68" s="3344"/>
      <c r="Y68" s="3344"/>
      <c r="Z68" s="3344"/>
      <c r="AA68" s="3344"/>
      <c r="AB68" s="116"/>
      <c r="AC68" s="330"/>
      <c r="AD68" s="330"/>
      <c r="AE68" s="330"/>
      <c r="AF68" s="177"/>
      <c r="AG68" s="151"/>
      <c r="AH68" s="151"/>
      <c r="AI68" s="151"/>
      <c r="AJ68" s="151"/>
      <c r="AK68" s="588"/>
      <c r="AL68" s="499"/>
      <c r="AM68" s="501"/>
      <c r="AN68" s="499"/>
      <c r="AO68" s="501"/>
      <c r="AP68" s="501"/>
      <c r="AQ68" s="499"/>
      <c r="AR68" s="499"/>
      <c r="AS68" s="499"/>
      <c r="AT68" s="106"/>
      <c r="AU68" s="106"/>
      <c r="AV68" s="106"/>
      <c r="AW68" s="106"/>
      <c r="AX68" s="106"/>
      <c r="AY68" s="106"/>
      <c r="AZ68" s="106"/>
      <c r="BA68" s="126"/>
      <c r="BB68" s="126"/>
      <c r="BC68" s="357"/>
      <c r="BD68" s="106"/>
      <c r="BE68" s="106"/>
      <c r="BF68" s="106"/>
      <c r="BG68" s="106"/>
    </row>
    <row r="69" spans="2:59" ht="13.5" customHeight="1">
      <c r="B69" s="770" t="str">
        <f>'12-18л. МЕНЮ '!J68</f>
        <v>381/22</v>
      </c>
      <c r="C69" s="231" t="str">
        <f>'12-18л. МЕНЮ '!C68</f>
        <v>Ризотто</v>
      </c>
      <c r="D69" s="248">
        <f>'12-18л. МЕНЮ '!D68</f>
        <v>180</v>
      </c>
      <c r="E69" s="1653">
        <f>'12-18л. МЕНЮ '!E68</f>
        <v>4.0056000000000003</v>
      </c>
      <c r="F69" s="1171">
        <f>'12-18л. МЕНЮ '!F68</f>
        <v>4.8740399999999999</v>
      </c>
      <c r="G69" s="1171">
        <f>'12-18л. МЕНЮ '!G68</f>
        <v>30.028400000000001</v>
      </c>
      <c r="H69" s="694">
        <f>'12-18л. МЕНЮ '!H68</f>
        <v>180.00200000000001</v>
      </c>
      <c r="I69" s="2355">
        <v>2.13</v>
      </c>
      <c r="J69" s="2355">
        <v>4.4999999999999998E-2</v>
      </c>
      <c r="K69" s="2355">
        <v>3.6600000000000001E-2</v>
      </c>
      <c r="L69" s="2355">
        <v>30.0746</v>
      </c>
      <c r="M69" s="4266">
        <v>174.792</v>
      </c>
      <c r="N69" s="2343">
        <v>8.6819000000000006</v>
      </c>
      <c r="O69" s="2355">
        <v>17.9255</v>
      </c>
      <c r="P69" s="2354">
        <v>1.7291000000000001</v>
      </c>
      <c r="Q69" s="1474">
        <f>'12-18л. МЕНЮ '!I68</f>
        <v>36</v>
      </c>
      <c r="R69" s="106"/>
      <c r="S69" s="3144"/>
      <c r="T69" s="3144"/>
      <c r="U69" s="3144"/>
      <c r="V69" s="3144"/>
      <c r="W69" s="3144"/>
      <c r="X69" s="3144"/>
      <c r="Y69" s="3144"/>
      <c r="Z69" s="3144"/>
      <c r="AA69" s="3144"/>
      <c r="AB69" s="116"/>
      <c r="AC69" s="151"/>
      <c r="AD69" s="151"/>
      <c r="AE69" s="151"/>
      <c r="AF69" s="177"/>
      <c r="AG69" s="151"/>
      <c r="AH69" s="151"/>
      <c r="AI69" s="151"/>
      <c r="AJ69" s="151"/>
      <c r="AK69" s="588"/>
      <c r="AL69" s="3144"/>
      <c r="AM69" s="3144"/>
      <c r="AN69" s="106"/>
      <c r="AO69" s="106"/>
      <c r="AP69" s="106"/>
      <c r="AQ69" s="106"/>
      <c r="AR69" s="106"/>
      <c r="AS69" s="106"/>
      <c r="AT69" s="100"/>
      <c r="AU69" s="98"/>
      <c r="AV69" s="106"/>
      <c r="AW69" s="106"/>
      <c r="AX69" s="106"/>
      <c r="AY69" s="106"/>
      <c r="AZ69" s="106"/>
      <c r="BA69" s="126"/>
      <c r="BB69" s="126"/>
      <c r="BC69" s="357"/>
      <c r="BD69" s="106"/>
      <c r="BE69" s="106"/>
      <c r="BF69" s="106"/>
      <c r="BG69" s="106"/>
    </row>
    <row r="70" spans="2:59">
      <c r="B70" s="770" t="str">
        <f>'12-18л. МЕНЮ '!J69</f>
        <v>501 /21</v>
      </c>
      <c r="C70" s="233" t="str">
        <f>'12-18л. МЕНЮ '!C69</f>
        <v>Сок фруктовый (персиковыйй)</v>
      </c>
      <c r="D70" s="248">
        <f>'12-18л. МЕНЮ '!D69</f>
        <v>200</v>
      </c>
      <c r="E70" s="1653">
        <f>'12-18л. МЕНЮ '!E69</f>
        <v>1</v>
      </c>
      <c r="F70" s="1171">
        <f>'12-18л. МЕНЮ '!F69</f>
        <v>0</v>
      </c>
      <c r="G70" s="1171">
        <f>'12-18л. МЕНЮ '!G69</f>
        <v>23.4</v>
      </c>
      <c r="H70" s="694">
        <f>'12-18л. МЕНЮ '!H69</f>
        <v>97.6</v>
      </c>
      <c r="I70" s="2355">
        <v>1.2</v>
      </c>
      <c r="J70" s="2355">
        <v>4.0000000000000001E-3</v>
      </c>
      <c r="K70" s="2355">
        <v>4.0000000000000001E-3</v>
      </c>
      <c r="L70" s="2355">
        <v>0</v>
      </c>
      <c r="M70" s="2344">
        <v>30.4</v>
      </c>
      <c r="N70" s="2344">
        <v>36</v>
      </c>
      <c r="O70" s="2344">
        <v>1.8</v>
      </c>
      <c r="P70" s="2354">
        <v>0.8</v>
      </c>
      <c r="Q70" s="1474">
        <f>'12-18л. МЕНЮ '!I69</f>
        <v>104</v>
      </c>
      <c r="R70" s="356"/>
      <c r="S70" s="580"/>
      <c r="T70" s="3141"/>
      <c r="U70" s="3139"/>
      <c r="V70" s="116"/>
      <c r="W70" s="330"/>
      <c r="X70" s="116"/>
      <c r="Y70" s="1178"/>
      <c r="Z70" s="159"/>
      <c r="AA70" s="3144"/>
      <c r="AB70" s="116"/>
      <c r="AC70" s="151"/>
      <c r="AD70" s="151"/>
      <c r="AE70" s="151"/>
      <c r="AF70" s="177"/>
      <c r="AG70" s="151"/>
      <c r="AH70" s="151"/>
      <c r="AI70" s="151"/>
      <c r="AJ70" s="151"/>
      <c r="AK70" s="588"/>
      <c r="AL70" s="3144"/>
      <c r="AM70" s="3144"/>
      <c r="AN70" s="106"/>
      <c r="AO70" s="106"/>
      <c r="AP70" s="488"/>
      <c r="AQ70" s="106"/>
      <c r="AR70" s="488"/>
      <c r="AS70" s="106"/>
      <c r="AT70" s="106"/>
      <c r="AU70" s="98"/>
      <c r="AV70" s="106"/>
      <c r="AW70" s="106"/>
      <c r="AX70" s="106"/>
      <c r="AY70" s="106"/>
      <c r="AZ70" s="106"/>
      <c r="BA70" s="126"/>
      <c r="BB70" s="126"/>
      <c r="BC70" s="357"/>
      <c r="BD70" s="106"/>
      <c r="BE70" s="106"/>
      <c r="BF70" s="106"/>
      <c r="BG70" s="106"/>
    </row>
    <row r="71" spans="2:59">
      <c r="B71" s="770" t="str">
        <f>'12-18л. МЕНЮ '!J70</f>
        <v>Пром.пр.</v>
      </c>
      <c r="C71" s="231" t="str">
        <f>'12-18л. МЕНЮ '!C70</f>
        <v>Хлеб пшеничный</v>
      </c>
      <c r="D71" s="248">
        <f>'12-18л. МЕНЮ '!D70</f>
        <v>40</v>
      </c>
      <c r="E71" s="1653">
        <f>'12-18л. МЕНЮ '!E70</f>
        <v>0.8024</v>
      </c>
      <c r="F71" s="1171">
        <f>'12-18л. МЕНЮ '!F70</f>
        <v>0.52</v>
      </c>
      <c r="G71" s="1171">
        <f>'12-18л. МЕНЮ '!G70</f>
        <v>20.68</v>
      </c>
      <c r="H71" s="694">
        <f>'12-18л. МЕНЮ '!H70</f>
        <v>94.6096</v>
      </c>
      <c r="I71" s="2344">
        <v>0</v>
      </c>
      <c r="J71" s="2344">
        <v>4.3999999999999997E-2</v>
      </c>
      <c r="K71" s="2344">
        <v>1.6E-2</v>
      </c>
      <c r="L71" s="2355">
        <v>0</v>
      </c>
      <c r="M71" s="2344">
        <v>8</v>
      </c>
      <c r="N71" s="2344">
        <v>2.6</v>
      </c>
      <c r="O71" s="2344">
        <v>0.56000000000000005</v>
      </c>
      <c r="P71" s="2344">
        <v>4.3999999999999997E-2</v>
      </c>
      <c r="Q71" s="1474">
        <f>'12-18л. МЕНЮ '!I70</f>
        <v>18</v>
      </c>
      <c r="R71" s="106"/>
      <c r="S71" s="488"/>
      <c r="T71" s="3144"/>
      <c r="U71" s="611"/>
      <c r="V71" s="505"/>
      <c r="W71" s="812"/>
      <c r="X71" s="813"/>
      <c r="Y71" s="814"/>
      <c r="Z71" s="213"/>
      <c r="AA71" s="357"/>
      <c r="AB71" s="116"/>
      <c r="AC71" s="330"/>
      <c r="AD71" s="330"/>
      <c r="AE71" s="330"/>
      <c r="AF71" s="177"/>
      <c r="AG71" s="151"/>
      <c r="AH71" s="151"/>
      <c r="AI71" s="330"/>
      <c r="AJ71" s="151"/>
      <c r="AK71" s="588"/>
      <c r="AL71" s="3144"/>
      <c r="AM71" s="3144"/>
      <c r="AN71" s="106"/>
      <c r="AO71" s="106"/>
      <c r="AP71" s="106"/>
      <c r="AQ71" s="106"/>
      <c r="AR71" s="488"/>
      <c r="AS71" s="106"/>
      <c r="AT71" s="106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>
      <c r="B72" s="770" t="str">
        <f>'12-18л. МЕНЮ '!J71</f>
        <v>Пром.пр.</v>
      </c>
      <c r="C72" s="231" t="str">
        <f>'12-18л. МЕНЮ '!C71</f>
        <v>Хлеб ржаной</v>
      </c>
      <c r="D72" s="248">
        <f>'12-18л. МЕНЮ '!D71</f>
        <v>40</v>
      </c>
      <c r="E72" s="1653">
        <f>'12-18л. МЕНЮ '!E71</f>
        <v>1.8660000000000001</v>
      </c>
      <c r="F72" s="1171">
        <f>'12-18л. МЕНЮ '!F71</f>
        <v>0.66</v>
      </c>
      <c r="G72" s="1171">
        <f>'12-18л. МЕНЮ '!G71</f>
        <v>17.373999999999999</v>
      </c>
      <c r="H72" s="694">
        <f>'12-18л. МЕНЮ '!H71</f>
        <v>82.9</v>
      </c>
      <c r="I72" s="2344">
        <v>0</v>
      </c>
      <c r="J72" s="4265">
        <v>8.7999999999999995E-2</v>
      </c>
      <c r="K72" s="4265">
        <v>8.7999999999999995E-2</v>
      </c>
      <c r="L72" s="2355">
        <v>0</v>
      </c>
      <c r="M72" s="2344">
        <v>13.2</v>
      </c>
      <c r="N72" s="2344">
        <v>9.36</v>
      </c>
      <c r="O72" s="2344">
        <v>2.64</v>
      </c>
      <c r="P72" s="2344">
        <v>5.6000000000000001E-2</v>
      </c>
      <c r="Q72" s="1474">
        <f>'12-18л. МЕНЮ '!I71</f>
        <v>19</v>
      </c>
      <c r="R72" s="116"/>
      <c r="S72" s="151"/>
      <c r="T72" s="351"/>
      <c r="U72" s="351"/>
      <c r="V72" s="351"/>
      <c r="W72" s="351"/>
      <c r="X72" s="351"/>
      <c r="Y72" s="351"/>
      <c r="Z72" s="351"/>
      <c r="AA72" s="351"/>
      <c r="AB72" s="218"/>
      <c r="AC72" s="2527"/>
      <c r="AD72" s="2527"/>
      <c r="AE72" s="2527"/>
      <c r="AF72" s="2528"/>
      <c r="AG72" s="2528"/>
      <c r="AH72" s="2528"/>
      <c r="AI72" s="2529"/>
      <c r="AJ72" s="2527"/>
      <c r="AK72" s="189"/>
      <c r="AL72" s="3139"/>
      <c r="AM72" s="97"/>
      <c r="AN72" s="152"/>
      <c r="AO72" s="155"/>
      <c r="AP72" s="155"/>
      <c r="AQ72" s="155"/>
      <c r="AR72" s="128"/>
      <c r="AS72" s="155"/>
      <c r="AT72" s="155"/>
      <c r="AU72" s="155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6.5" thickBot="1">
      <c r="B73" s="773" t="str">
        <f>'12-18л. МЕНЮ '!J72</f>
        <v>749 / 22</v>
      </c>
      <c r="C73" s="466" t="str">
        <f>'12-18л. МЕНЮ '!C72</f>
        <v>Фрукты свежие (яблоко)</v>
      </c>
      <c r="D73" s="341">
        <f>'12-18л. МЕНЮ '!D72</f>
        <v>100</v>
      </c>
      <c r="E73" s="1653">
        <f>'12-18л. МЕНЮ '!E72</f>
        <v>0.4</v>
      </c>
      <c r="F73" s="1171">
        <f>'12-18л. МЕНЮ '!F72</f>
        <v>0.4</v>
      </c>
      <c r="G73" s="1171">
        <f>'12-18л. МЕНЮ '!G72</f>
        <v>9.8000000000000007</v>
      </c>
      <c r="H73" s="694">
        <f>'12-18л. МЕНЮ '!H72</f>
        <v>47</v>
      </c>
      <c r="I73" s="1171">
        <v>10</v>
      </c>
      <c r="J73" s="1171">
        <v>0.03</v>
      </c>
      <c r="K73" s="1171">
        <v>0.02</v>
      </c>
      <c r="L73" s="699">
        <v>0</v>
      </c>
      <c r="M73" s="1171">
        <v>16</v>
      </c>
      <c r="N73" s="1171">
        <v>11</v>
      </c>
      <c r="O73" s="1171">
        <v>9</v>
      </c>
      <c r="P73" s="1171">
        <v>2.2000000000000002</v>
      </c>
      <c r="Q73" s="1474">
        <f>'12-18л. МЕНЮ '!I72</f>
        <v>105</v>
      </c>
      <c r="R73" s="115"/>
      <c r="S73" s="257"/>
      <c r="T73" s="151"/>
      <c r="U73" s="151"/>
      <c r="V73" s="151"/>
      <c r="W73" s="177"/>
      <c r="X73" s="151"/>
      <c r="Y73" s="151"/>
      <c r="Z73" s="151"/>
      <c r="AA73" s="151"/>
      <c r="AB73" s="121"/>
      <c r="AC73" s="808"/>
      <c r="AD73" s="808"/>
      <c r="AE73" s="808"/>
      <c r="AF73" s="2521"/>
      <c r="AG73" s="2521"/>
      <c r="AH73" s="2521"/>
      <c r="AI73" s="809"/>
      <c r="AJ73" s="808"/>
      <c r="AK73" s="189"/>
      <c r="AL73" s="3139"/>
      <c r="AM73" s="489"/>
      <c r="AN73" s="503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417" t="s">
        <v>167</v>
      </c>
      <c r="D74" s="1488">
        <f>'12-18л. МЕНЮ '!D73</f>
        <v>660</v>
      </c>
      <c r="E74" s="1694">
        <f>'12-18л. МЕНЮ '!E73</f>
        <v>19.986999999999998</v>
      </c>
      <c r="F74" s="1695">
        <f>'12-18л. МЕНЮ '!F73</f>
        <v>12.150370000000001</v>
      </c>
      <c r="G74" s="1695">
        <f>'12-18л. МЕНЮ '!G73</f>
        <v>118.92639999999999</v>
      </c>
      <c r="H74" s="1696">
        <f>'12-18л. МЕНЮ '!H73</f>
        <v>671.60659999999996</v>
      </c>
      <c r="I74" s="1695">
        <f>SUM(I68:I73)</f>
        <v>13.946</v>
      </c>
      <c r="J74" s="1695">
        <f>SUM(J68:J73)</f>
        <v>0.27600000000000002</v>
      </c>
      <c r="K74" s="1695">
        <f t="shared" ref="K74:P74" si="0">SUM(K68:K73)</f>
        <v>0.2596</v>
      </c>
      <c r="L74" s="2250">
        <f t="shared" si="0"/>
        <v>42.501599999999996</v>
      </c>
      <c r="M74" s="2251">
        <f t="shared" si="0"/>
        <v>257.71500000000003</v>
      </c>
      <c r="N74" s="2250">
        <f t="shared" si="0"/>
        <v>226.30889999999999</v>
      </c>
      <c r="O74" s="2041">
        <f t="shared" si="0"/>
        <v>105.0825</v>
      </c>
      <c r="P74" s="2884">
        <f t="shared" si="0"/>
        <v>6.4890999999999996</v>
      </c>
      <c r="Q74" s="759"/>
      <c r="R74" s="115"/>
      <c r="S74" s="2541"/>
      <c r="T74" s="3154"/>
      <c r="U74" s="3154"/>
      <c r="V74" s="3154"/>
      <c r="W74" s="3154"/>
      <c r="X74" s="3154"/>
      <c r="Y74" s="3154"/>
      <c r="Z74" s="3154"/>
      <c r="AA74" s="3154"/>
      <c r="AB74" s="224"/>
      <c r="AC74" s="151"/>
      <c r="AD74" s="151"/>
      <c r="AE74" s="151"/>
      <c r="AF74" s="151"/>
      <c r="AG74" s="151"/>
      <c r="AH74" s="151"/>
      <c r="AI74" s="151"/>
      <c r="AJ74" s="151"/>
      <c r="AK74" s="189"/>
      <c r="AL74" s="3139"/>
      <c r="AM74" s="3146"/>
      <c r="AN74" s="357"/>
      <c r="AO74" s="357"/>
      <c r="AP74" s="126"/>
      <c r="AQ74" s="126"/>
      <c r="AR74" s="126"/>
      <c r="AS74" s="202"/>
      <c r="AT74" s="202"/>
      <c r="AU74" s="491"/>
      <c r="AV74" s="126"/>
      <c r="AW74" s="126"/>
      <c r="AX74" s="202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>
      <c r="B75" s="724"/>
      <c r="C75" s="725" t="s">
        <v>10</v>
      </c>
      <c r="D75" s="1123">
        <v>0.25</v>
      </c>
      <c r="E75" s="1691">
        <f>'12-18л. МЕНЮ '!E74</f>
        <v>22.5</v>
      </c>
      <c r="F75" s="1692">
        <f>'12-18л. МЕНЮ '!F74</f>
        <v>23</v>
      </c>
      <c r="G75" s="1692">
        <f>'12-18л. МЕНЮ '!G74</f>
        <v>95.75</v>
      </c>
      <c r="H75" s="1693">
        <f>'12-18л. МЕНЮ '!H74</f>
        <v>680</v>
      </c>
      <c r="I75" s="1778">
        <f t="shared" ref="I75:P75" si="1">I739</f>
        <v>17.5</v>
      </c>
      <c r="J75" s="1778">
        <f t="shared" si="1"/>
        <v>0.35</v>
      </c>
      <c r="K75" s="1778">
        <f t="shared" si="1"/>
        <v>0.4</v>
      </c>
      <c r="L75" s="1778">
        <f t="shared" si="1"/>
        <v>225</v>
      </c>
      <c r="M75" s="1779">
        <f t="shared" si="1"/>
        <v>300</v>
      </c>
      <c r="N75" s="1779">
        <f t="shared" si="1"/>
        <v>300</v>
      </c>
      <c r="O75" s="1778">
        <f t="shared" si="1"/>
        <v>75</v>
      </c>
      <c r="P75" s="2019">
        <f t="shared" si="1"/>
        <v>4.5</v>
      </c>
      <c r="Q75" s="759"/>
      <c r="R75" s="115"/>
      <c r="S75" s="3154"/>
      <c r="T75" s="1797"/>
      <c r="U75" s="1797"/>
      <c r="V75" s="1797"/>
      <c r="W75" s="1797"/>
      <c r="X75" s="1797"/>
      <c r="Y75" s="1797"/>
      <c r="Z75" s="1797"/>
      <c r="AA75" s="1797"/>
      <c r="AB75" s="2314"/>
      <c r="AC75" s="2511"/>
      <c r="AD75" s="2511"/>
      <c r="AE75" s="2511"/>
      <c r="AF75" s="2511"/>
      <c r="AG75" s="2511"/>
      <c r="AH75" s="2511"/>
      <c r="AI75" s="2511"/>
      <c r="AJ75" s="2511"/>
      <c r="AK75" s="189"/>
      <c r="AL75" s="3144"/>
      <c r="AM75" s="3146"/>
      <c r="AN75" s="106"/>
      <c r="AO75" s="357"/>
      <c r="AP75" s="357"/>
      <c r="AQ75" s="357"/>
      <c r="AR75" s="357"/>
      <c r="AS75" s="357"/>
      <c r="AT75" s="357"/>
      <c r="AU75" s="357"/>
      <c r="AV75" s="357"/>
      <c r="AW75" s="357"/>
      <c r="AX75" s="357"/>
      <c r="AY75" s="357"/>
      <c r="AZ75" s="357"/>
      <c r="BA75" s="357"/>
      <c r="BB75" s="357"/>
      <c r="BC75" s="106"/>
      <c r="BD75" s="106"/>
      <c r="BE75" s="106"/>
      <c r="BF75" s="106"/>
      <c r="BG75" s="106"/>
    </row>
    <row r="76" spans="2:59" ht="13.5" customHeight="1" thickBot="1">
      <c r="B76" s="230"/>
      <c r="C76" s="722" t="s">
        <v>319</v>
      </c>
      <c r="D76" s="744"/>
      <c r="E76" s="733">
        <f>'12-18л. МЕНЮ '!E75</f>
        <v>-2.7922222222222253</v>
      </c>
      <c r="F76" s="734">
        <f>'12-18л. МЕНЮ '!F75</f>
        <v>-11.793076086956521</v>
      </c>
      <c r="G76" s="734">
        <f>'12-18л. МЕНЮ '!G75</f>
        <v>6.0512793733681463</v>
      </c>
      <c r="H76" s="769">
        <f>'12-18л. МЕНЮ '!H75</f>
        <v>-0.30858088235294545</v>
      </c>
      <c r="I76" s="734">
        <f t="shared" ref="I76:P76" si="2">(I74*100/I737)-25</f>
        <v>-5.0771428571428601</v>
      </c>
      <c r="J76" s="734">
        <f t="shared" si="2"/>
        <v>-5.2857142857142847</v>
      </c>
      <c r="K76" s="734">
        <f t="shared" si="2"/>
        <v>-8.7750000000000021</v>
      </c>
      <c r="L76" s="734">
        <f t="shared" si="2"/>
        <v>-20.2776</v>
      </c>
      <c r="M76" s="734">
        <f t="shared" si="2"/>
        <v>-3.5237499999999962</v>
      </c>
      <c r="N76" s="734">
        <f t="shared" si="2"/>
        <v>-6.1409249999999993</v>
      </c>
      <c r="O76" s="734">
        <f t="shared" si="2"/>
        <v>10.027500000000003</v>
      </c>
      <c r="P76" s="2020">
        <f t="shared" si="2"/>
        <v>11.050555555555555</v>
      </c>
      <c r="Q76" s="2040"/>
      <c r="R76" s="119"/>
      <c r="S76" s="3144"/>
      <c r="T76" s="346"/>
      <c r="U76" s="346"/>
      <c r="V76" s="346"/>
      <c r="W76" s="346"/>
      <c r="X76" s="346"/>
      <c r="Y76" s="346"/>
      <c r="Z76" s="346"/>
      <c r="AA76" s="346"/>
      <c r="AB76" s="176"/>
      <c r="AC76" s="151"/>
      <c r="AD76" s="151"/>
      <c r="AE76" s="151"/>
      <c r="AF76" s="177"/>
      <c r="AG76" s="151"/>
      <c r="AH76" s="151"/>
      <c r="AI76" s="151"/>
      <c r="AJ76" s="151"/>
      <c r="AK76" s="588"/>
      <c r="AL76" s="3138"/>
      <c r="AM76" s="3144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84"/>
      <c r="C77" s="1283" t="s">
        <v>106</v>
      </c>
      <c r="D77" s="61"/>
      <c r="E77" s="3073"/>
      <c r="F77" s="2291"/>
      <c r="G77" s="2291"/>
      <c r="H77" s="2059"/>
      <c r="I77" s="3074"/>
      <c r="J77" s="3074"/>
      <c r="K77" s="3074"/>
      <c r="L77" s="3074"/>
      <c r="M77" s="3075"/>
      <c r="N77" s="3074"/>
      <c r="O77" s="3074"/>
      <c r="P77" s="2059"/>
      <c r="Q77" s="758"/>
      <c r="R77" s="119"/>
      <c r="S77" s="3282"/>
      <c r="T77" s="116"/>
      <c r="U77" s="116"/>
      <c r="V77" s="116"/>
      <c r="W77" s="177"/>
      <c r="X77" s="176"/>
      <c r="Y77" s="176"/>
      <c r="Z77" s="116"/>
      <c r="AA77" s="176"/>
      <c r="AB77" s="116"/>
      <c r="AC77" s="330"/>
      <c r="AD77" s="330"/>
      <c r="AE77" s="330"/>
      <c r="AF77" s="177"/>
      <c r="AG77" s="151"/>
      <c r="AH77" s="151"/>
      <c r="AI77" s="330"/>
      <c r="AJ77" s="151"/>
      <c r="AK77" s="588"/>
      <c r="AL77" s="3143"/>
      <c r="AM77" s="3144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1475" t="str">
        <f>'12-18л. МЕНЮ '!J77</f>
        <v>54-20з/22</v>
      </c>
      <c r="C78" s="247" t="str">
        <f>'12-18л. МЕНЮ '!C77</f>
        <v xml:space="preserve">Горошек зелёный </v>
      </c>
      <c r="D78" s="250">
        <f>'12-18л. МЕНЮ '!D77</f>
        <v>100</v>
      </c>
      <c r="E78" s="1324">
        <f>'12-18л. МЕНЮ '!E77</f>
        <v>2.8340000000000001</v>
      </c>
      <c r="F78" s="1246">
        <f>'12-18л. МЕНЮ '!F77</f>
        <v>0.16700000000000001</v>
      </c>
      <c r="G78" s="325">
        <f>'12-18л. МЕНЮ '!G77</f>
        <v>5.8339999999999996</v>
      </c>
      <c r="H78" s="1169">
        <f>'12-18л. МЕНЮ '!H77</f>
        <v>36.834000000000003</v>
      </c>
      <c r="I78" s="2353">
        <v>4</v>
      </c>
      <c r="J78" s="2352">
        <v>8.3299999999999999E-2</v>
      </c>
      <c r="K78" s="3045">
        <v>3.3300000000000003E-2</v>
      </c>
      <c r="L78" s="2353">
        <v>30</v>
      </c>
      <c r="M78" s="4261">
        <v>18.334</v>
      </c>
      <c r="N78" s="4262">
        <v>53.334000000000003</v>
      </c>
      <c r="O78" s="2343">
        <v>18.334</v>
      </c>
      <c r="P78" s="4263">
        <v>0.61670000000000003</v>
      </c>
      <c r="Q78" s="1491">
        <f>'12-18л. МЕНЮ '!I77</f>
        <v>5</v>
      </c>
      <c r="R78" s="115"/>
      <c r="S78" s="3283"/>
      <c r="T78" s="3144"/>
      <c r="U78" s="611"/>
      <c r="V78" s="505"/>
      <c r="W78" s="812"/>
      <c r="X78" s="813"/>
      <c r="Y78" s="814"/>
      <c r="Z78" s="213"/>
      <c r="AA78" s="357"/>
      <c r="AB78" s="330"/>
      <c r="AC78" s="3283"/>
      <c r="AD78" s="3144"/>
      <c r="AE78" s="611"/>
      <c r="AF78" s="505"/>
      <c r="AG78" s="812"/>
      <c r="AH78" s="813"/>
      <c r="AI78" s="814"/>
      <c r="AJ78" s="213"/>
      <c r="AK78" s="357"/>
      <c r="AL78" s="121"/>
      <c r="AM78" s="3144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1173" t="str">
        <f>'12-18л. МЕНЮ '!J78</f>
        <v>93 / 21</v>
      </c>
      <c r="C79" s="1821" t="str">
        <f>'12-18л. МЕНЮ '!C78</f>
        <v>Борщ из свежей капусты со сметаной</v>
      </c>
      <c r="D79" s="250">
        <f>'12-18л. МЕНЮ '!D78</f>
        <v>250</v>
      </c>
      <c r="E79" s="1324">
        <f>'12-18л. МЕНЮ '!E78</f>
        <v>1.444</v>
      </c>
      <c r="F79" s="1246">
        <f>'12-18л. МЕНЮ '!F78</f>
        <v>5.1669999999999998</v>
      </c>
      <c r="G79" s="325">
        <f>'12-18л. МЕНЮ '!G78</f>
        <v>6.1920000000000002</v>
      </c>
      <c r="H79" s="1169">
        <f>'12-18л. МЕНЮ '!H78</f>
        <v>76.995999999999995</v>
      </c>
      <c r="I79" s="1171">
        <v>7.1596000000000002</v>
      </c>
      <c r="J79" s="1171">
        <v>2.4199999999999999E-2</v>
      </c>
      <c r="K79" s="1171">
        <v>6.8049999999999999E-2</v>
      </c>
      <c r="L79" s="694">
        <v>3.8519999999999999</v>
      </c>
      <c r="M79" s="1325">
        <v>42.18</v>
      </c>
      <c r="N79" s="1171">
        <v>38.119999999999997</v>
      </c>
      <c r="O79" s="1171">
        <v>19.718</v>
      </c>
      <c r="P79" s="1171">
        <v>0.98880000000000001</v>
      </c>
      <c r="Q79" s="1491">
        <f>'12-18л. МЕНЮ '!I78</f>
        <v>21</v>
      </c>
      <c r="R79" s="90"/>
      <c r="S79" s="4361"/>
      <c r="T79" s="351"/>
      <c r="U79" s="351"/>
      <c r="V79" s="351"/>
      <c r="W79" s="351"/>
      <c r="X79" s="351"/>
      <c r="Y79" s="351"/>
      <c r="Z79" s="351"/>
      <c r="AA79" s="351"/>
      <c r="AB79" s="116"/>
      <c r="AC79" s="4361"/>
      <c r="AD79" s="351"/>
      <c r="AE79" s="351"/>
      <c r="AF79" s="351"/>
      <c r="AG79" s="351"/>
      <c r="AH79" s="351"/>
      <c r="AI79" s="351"/>
      <c r="AJ79" s="351"/>
      <c r="AK79" s="351"/>
      <c r="AL79" s="3144"/>
      <c r="AM79" s="3144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80"/>
      <c r="BD79" s="357"/>
      <c r="BE79" s="106"/>
      <c r="BF79" s="106"/>
      <c r="BG79" s="106"/>
    </row>
    <row r="80" spans="2:59" ht="16.5" customHeight="1">
      <c r="B80" s="1173" t="str">
        <f>'12-18л. МЕНЮ '!J79</f>
        <v>418/22</v>
      </c>
      <c r="C80" s="260" t="str">
        <f>'12-18л. МЕНЮ '!C79</f>
        <v xml:space="preserve">Омлет с сыром   </v>
      </c>
      <c r="D80" s="250">
        <f>'12-18л. МЕНЮ '!D79</f>
        <v>215</v>
      </c>
      <c r="E80" s="1324">
        <f>'12-18л. МЕНЮ '!E79</f>
        <v>14.56429</v>
      </c>
      <c r="F80" s="1246">
        <f>'12-18л. МЕНЮ '!F79</f>
        <v>28.0581</v>
      </c>
      <c r="G80" s="325">
        <f>'12-18л. МЕНЮ '!G79</f>
        <v>4.6071429999999998</v>
      </c>
      <c r="H80" s="1169">
        <f>'12-18л. МЕНЮ '!H79</f>
        <v>329.209</v>
      </c>
      <c r="I80" s="1171">
        <v>0.61</v>
      </c>
      <c r="J80" s="1171">
        <v>0.11700000000000001</v>
      </c>
      <c r="K80" s="1171">
        <v>6.5000000000000002E-2</v>
      </c>
      <c r="L80" s="1171">
        <v>473</v>
      </c>
      <c r="M80" s="1323">
        <v>410.5</v>
      </c>
      <c r="N80" s="1323">
        <v>413.55</v>
      </c>
      <c r="O80" s="1171">
        <v>49.142859999999999</v>
      </c>
      <c r="P80" s="1171">
        <v>3.532</v>
      </c>
      <c r="Q80" s="1491">
        <f>'12-18л. МЕНЮ '!I79</f>
        <v>52</v>
      </c>
      <c r="R80" s="38"/>
      <c r="S80" s="4362"/>
      <c r="T80" s="330"/>
      <c r="U80" s="330"/>
      <c r="V80" s="330"/>
      <c r="W80" s="177"/>
      <c r="X80" s="151"/>
      <c r="Y80" s="151"/>
      <c r="Z80" s="330"/>
      <c r="AA80" s="151"/>
      <c r="AB80" s="116"/>
      <c r="AC80" s="4362"/>
      <c r="AD80" s="330"/>
      <c r="AE80" s="330"/>
      <c r="AF80" s="330"/>
      <c r="AG80" s="177"/>
      <c r="AH80" s="151"/>
      <c r="AI80" s="151"/>
      <c r="AJ80" s="330"/>
      <c r="AK80" s="151"/>
      <c r="AL80" s="3144"/>
      <c r="AM80" s="3146"/>
      <c r="AN80" s="327"/>
      <c r="AO80" s="98"/>
      <c r="AP80" s="176"/>
      <c r="AQ80" s="345"/>
      <c r="AR80" s="176"/>
      <c r="AS80" s="177"/>
      <c r="AT80" s="176"/>
      <c r="AU80" s="328"/>
      <c r="AV80" s="151"/>
      <c r="AW80" s="345"/>
      <c r="AX80" s="176"/>
      <c r="AY80" s="151"/>
      <c r="AZ80" s="176"/>
      <c r="BA80" s="176"/>
      <c r="BB80" s="176"/>
      <c r="BC80" s="126"/>
      <c r="BD80" s="357"/>
      <c r="BE80" s="106"/>
      <c r="BF80" s="106"/>
      <c r="BG80" s="106"/>
    </row>
    <row r="81" spans="2:59">
      <c r="B81" s="1290" t="str">
        <f>'12-18л. МЕНЮ '!J80</f>
        <v>53-19з/22</v>
      </c>
      <c r="C81" s="233" t="str">
        <f>'12-18л. МЕНЮ '!C80</f>
        <v>Масло сливочное (порциями)</v>
      </c>
      <c r="D81" s="3157">
        <f>'12-18л. МЕНЮ '!D80</f>
        <v>10</v>
      </c>
      <c r="E81" s="1261">
        <f>'12-18л. МЕНЮ '!E80</f>
        <v>0.1</v>
      </c>
      <c r="F81" s="2042">
        <f>'12-18л. МЕНЮ '!F80</f>
        <v>7.2</v>
      </c>
      <c r="G81" s="324">
        <f>'12-18л. МЕНЮ '!G80</f>
        <v>0.1</v>
      </c>
      <c r="H81" s="2946">
        <f>'12-18л. МЕНЮ '!H80</f>
        <v>66.099999999999994</v>
      </c>
      <c r="I81" s="2344">
        <v>0</v>
      </c>
      <c r="J81" s="2344">
        <v>0</v>
      </c>
      <c r="K81" s="2344">
        <v>0.01</v>
      </c>
      <c r="L81" s="2355">
        <v>45</v>
      </c>
      <c r="M81" s="2344">
        <v>2.4</v>
      </c>
      <c r="N81" s="2344">
        <v>3</v>
      </c>
      <c r="O81" s="2344">
        <v>0</v>
      </c>
      <c r="P81" s="2354">
        <v>0.02</v>
      </c>
      <c r="Q81" s="1477">
        <f>'12-18л. МЕНЮ '!I80</f>
        <v>12</v>
      </c>
      <c r="R81" s="90"/>
      <c r="S81" s="4363"/>
      <c r="T81" s="3154"/>
      <c r="U81" s="3154"/>
      <c r="V81" s="3154"/>
      <c r="W81" s="3154"/>
      <c r="X81" s="3154"/>
      <c r="Y81" s="3154"/>
      <c r="Z81" s="3154"/>
      <c r="AA81" s="3154"/>
      <c r="AB81" s="116"/>
      <c r="AC81" s="4363"/>
      <c r="AD81" s="3154"/>
      <c r="AE81" s="3154"/>
      <c r="AF81" s="3154"/>
      <c r="AG81" s="3154"/>
      <c r="AH81" s="3154"/>
      <c r="AI81" s="3154"/>
      <c r="AJ81" s="3154"/>
      <c r="AK81" s="3154"/>
      <c r="AL81" s="3144"/>
      <c r="AM81" s="3146"/>
      <c r="AN81" s="101"/>
      <c r="AO81" s="98"/>
      <c r="AP81" s="116"/>
      <c r="AQ81" s="116"/>
      <c r="AR81" s="330"/>
      <c r="AS81" s="177"/>
      <c r="AT81" s="116"/>
      <c r="AU81" s="176"/>
      <c r="AV81" s="176"/>
      <c r="AW81" s="176"/>
      <c r="AX81" s="176"/>
      <c r="AY81" s="176"/>
      <c r="AZ81" s="176"/>
      <c r="BA81" s="176"/>
      <c r="BB81" s="176"/>
      <c r="BC81" s="126"/>
      <c r="BD81" s="357"/>
      <c r="BE81" s="106"/>
      <c r="BF81" s="106"/>
      <c r="BG81" s="106"/>
    </row>
    <row r="82" spans="2:59">
      <c r="B82" s="2076" t="str">
        <f>'12-18л. МЕНЮ '!J81</f>
        <v>465 / 21</v>
      </c>
      <c r="C82" s="2046" t="str">
        <f>'12-18л. МЕНЮ '!C81</f>
        <v>Кофейный напиток с молоком</v>
      </c>
      <c r="D82" s="263">
        <f>'12-18л. МЕНЮ '!D81</f>
        <v>200</v>
      </c>
      <c r="E82" s="2542">
        <f>'12-18л. МЕНЮ '!E81</f>
        <v>6.32</v>
      </c>
      <c r="F82" s="156">
        <f>'12-18л. МЕНЮ '!F81</f>
        <v>4.99</v>
      </c>
      <c r="G82" s="1665">
        <f>'12-18л. МЕНЮ '!G81</f>
        <v>27.51</v>
      </c>
      <c r="H82" s="94">
        <f>'12-18л. МЕНЮ '!H81</f>
        <v>179.39</v>
      </c>
      <c r="I82" s="2344">
        <v>1.04</v>
      </c>
      <c r="J82" s="2344">
        <v>0.06</v>
      </c>
      <c r="K82" s="2344">
        <v>0.247</v>
      </c>
      <c r="L82" s="2355">
        <v>26.48</v>
      </c>
      <c r="M82" s="4264">
        <v>217</v>
      </c>
      <c r="N82" s="3081">
        <v>179.52</v>
      </c>
      <c r="O82" s="2344">
        <v>39.119999999999997</v>
      </c>
      <c r="P82" s="2354">
        <v>1.04</v>
      </c>
      <c r="Q82" s="1493">
        <f>'12-18л. МЕНЮ '!I81</f>
        <v>98</v>
      </c>
      <c r="R82" s="11"/>
      <c r="S82" s="3154"/>
      <c r="T82" s="2312"/>
      <c r="U82" s="2312"/>
      <c r="V82" s="2312"/>
      <c r="W82" s="2312"/>
      <c r="X82" s="2312"/>
      <c r="Y82" s="2312"/>
      <c r="Z82" s="2312"/>
      <c r="AA82" s="2312"/>
      <c r="AB82" s="3144"/>
      <c r="AC82" s="3154"/>
      <c r="AD82" s="2312"/>
      <c r="AE82" s="2312"/>
      <c r="AF82" s="2312"/>
      <c r="AG82" s="2312"/>
      <c r="AH82" s="2312"/>
      <c r="AI82" s="2312"/>
      <c r="AJ82" s="2312"/>
      <c r="AK82" s="2312"/>
      <c r="AL82" s="3140"/>
      <c r="AM82" s="3146"/>
      <c r="AN82" s="101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1"/>
      <c r="BD82" s="357"/>
      <c r="BE82" s="106"/>
      <c r="BF82" s="106"/>
      <c r="BG82" s="106"/>
    </row>
    <row r="83" spans="2:59">
      <c r="B83" s="1475" t="str">
        <f>'12-18л. МЕНЮ '!J82</f>
        <v>Пром.пр.</v>
      </c>
      <c r="C83" s="247" t="str">
        <f>'12-18л. МЕНЮ '!C82</f>
        <v>Хлеб пшеничный</v>
      </c>
      <c r="D83" s="250">
        <f>'12-18л. МЕНЮ '!D82</f>
        <v>70</v>
      </c>
      <c r="E83" s="1324">
        <f>'12-18л. МЕНЮ '!E82</f>
        <v>1.4041999999999999</v>
      </c>
      <c r="F83" s="1246">
        <f>'12-18л. МЕНЮ '!F82</f>
        <v>0.91</v>
      </c>
      <c r="G83" s="325">
        <f>'12-18л. МЕНЮ '!G82</f>
        <v>36.094000000000001</v>
      </c>
      <c r="H83" s="1169">
        <f>'12-18л. МЕНЮ '!H82</f>
        <v>158.18299999999999</v>
      </c>
      <c r="I83" s="2344">
        <v>0</v>
      </c>
      <c r="J83" s="2344">
        <v>7.6999999999999999E-2</v>
      </c>
      <c r="K83" s="2344">
        <v>2.8000000000000001E-2</v>
      </c>
      <c r="L83" s="2355">
        <v>0</v>
      </c>
      <c r="M83" s="2344">
        <v>14</v>
      </c>
      <c r="N83" s="2344">
        <v>4.55</v>
      </c>
      <c r="O83" s="2344">
        <v>0.98</v>
      </c>
      <c r="P83" s="2344">
        <v>7.6999999999999999E-2</v>
      </c>
      <c r="Q83" s="1477">
        <f>'12-18л. МЕНЮ '!I82</f>
        <v>18</v>
      </c>
      <c r="R83" s="40"/>
      <c r="S83" s="3144"/>
      <c r="T83" s="346"/>
      <c r="U83" s="346"/>
      <c r="V83" s="346"/>
      <c r="W83" s="346"/>
      <c r="X83" s="346"/>
      <c r="Y83" s="346"/>
      <c r="Z83" s="346"/>
      <c r="AA83" s="346"/>
      <c r="AB83" s="506"/>
      <c r="AC83" s="3144"/>
      <c r="AD83" s="346"/>
      <c r="AE83" s="346"/>
      <c r="AF83" s="346"/>
      <c r="AG83" s="346"/>
      <c r="AH83" s="346"/>
      <c r="AI83" s="346"/>
      <c r="AJ83" s="346"/>
      <c r="AK83" s="346"/>
      <c r="AL83" s="3144"/>
      <c r="AM83" s="3146"/>
      <c r="AN83" s="101"/>
      <c r="AO83" s="98"/>
      <c r="AP83" s="116"/>
      <c r="AQ83" s="116"/>
      <c r="AR83" s="116"/>
      <c r="AS83" s="177"/>
      <c r="AT83" s="116"/>
      <c r="AU83" s="116"/>
      <c r="AV83" s="116"/>
      <c r="AW83" s="116"/>
      <c r="AX83" s="116"/>
      <c r="AY83" s="116"/>
      <c r="AZ83" s="116"/>
      <c r="BA83" s="116"/>
      <c r="BB83" s="176"/>
      <c r="BC83" s="126"/>
      <c r="BD83" s="357"/>
      <c r="BE83" s="106"/>
      <c r="BF83" s="106"/>
      <c r="BG83" s="106"/>
    </row>
    <row r="84" spans="2:59" ht="17.25" customHeight="1" thickBot="1">
      <c r="B84" s="1476" t="str">
        <f>'12-18л. МЕНЮ '!J83</f>
        <v>Пром.пр.</v>
      </c>
      <c r="C84" s="187" t="str">
        <f>'12-18л. МЕНЮ '!C83</f>
        <v>Хлеб ржаной</v>
      </c>
      <c r="D84" s="341">
        <f>'12-18л. МЕНЮ '!D83</f>
        <v>40</v>
      </c>
      <c r="E84" s="1469">
        <f>'12-18л. МЕНЮ '!E83</f>
        <v>1.8660000000000001</v>
      </c>
      <c r="F84" s="1703">
        <f>'12-18л. МЕНЮ '!F83</f>
        <v>0.66</v>
      </c>
      <c r="G84" s="431">
        <f>'12-18л. МЕНЮ '!G83</f>
        <v>17.373999999999999</v>
      </c>
      <c r="H84" s="1697">
        <f>'12-18л. МЕНЮ '!H83</f>
        <v>82.9</v>
      </c>
      <c r="I84" s="2344">
        <v>0</v>
      </c>
      <c r="J84" s="4265">
        <v>8.7999999999999995E-2</v>
      </c>
      <c r="K84" s="4265">
        <v>8.7999999999999995E-2</v>
      </c>
      <c r="L84" s="2355">
        <v>0</v>
      </c>
      <c r="M84" s="2344">
        <v>13.2</v>
      </c>
      <c r="N84" s="2344">
        <v>9.36</v>
      </c>
      <c r="O84" s="2344">
        <v>2.64</v>
      </c>
      <c r="P84" s="2344">
        <v>5.6000000000000001E-2</v>
      </c>
      <c r="Q84" s="1477">
        <f>'12-18л. МЕНЮ '!I83</f>
        <v>19</v>
      </c>
      <c r="R84" s="11"/>
      <c r="S84" s="3144"/>
      <c r="T84" s="257"/>
      <c r="U84" s="357"/>
      <c r="V84" s="1257"/>
      <c r="W84" s="1257"/>
      <c r="X84" s="1257"/>
      <c r="Y84" s="1257"/>
      <c r="Z84" s="121"/>
      <c r="AA84" s="121"/>
      <c r="AB84" s="347"/>
      <c r="AC84" s="151"/>
      <c r="AD84" s="151"/>
      <c r="AE84" s="151"/>
      <c r="AF84" s="177"/>
      <c r="AG84" s="151"/>
      <c r="AH84" s="517"/>
      <c r="AI84" s="151"/>
      <c r="AJ84" s="151"/>
      <c r="AK84" s="588"/>
      <c r="AL84" s="3144"/>
      <c r="AM84" s="3146"/>
      <c r="AN84" s="101"/>
      <c r="AO84" s="98"/>
      <c r="AP84" s="116"/>
      <c r="AQ84" s="116"/>
      <c r="AR84" s="116"/>
      <c r="AS84" s="177"/>
      <c r="AT84" s="116"/>
      <c r="AU84" s="116"/>
      <c r="AV84" s="116"/>
      <c r="AW84" s="116"/>
      <c r="AX84" s="116"/>
      <c r="AY84" s="116"/>
      <c r="AZ84" s="116"/>
      <c r="BA84" s="116"/>
      <c r="BB84" s="176"/>
      <c r="BC84" s="126"/>
      <c r="BD84" s="357"/>
      <c r="BE84" s="106"/>
      <c r="BF84" s="106"/>
      <c r="BG84" s="106"/>
    </row>
    <row r="85" spans="2:59" ht="16.5" customHeight="1">
      <c r="B85" s="417" t="s">
        <v>156</v>
      </c>
      <c r="C85" s="569"/>
      <c r="D85" s="1485">
        <f>'12-18л. МЕНЮ '!D84</f>
        <v>885</v>
      </c>
      <c r="E85" s="1757">
        <f>'12-18л. МЕНЮ '!E84</f>
        <v>28.532489999999999</v>
      </c>
      <c r="F85" s="1706">
        <f>'12-18л. МЕНЮ '!F84</f>
        <v>47.152099999999997</v>
      </c>
      <c r="G85" s="1705">
        <f>'12-18л. МЕНЮ '!G84</f>
        <v>97.711142999999993</v>
      </c>
      <c r="H85" s="1698">
        <f>'12-18л. МЕНЮ '!H84</f>
        <v>929.61199999999997</v>
      </c>
      <c r="I85" s="1695">
        <f t="shared" ref="I85:P85" si="3">SUM(I78:I84)</f>
        <v>12.8096</v>
      </c>
      <c r="J85" s="1695">
        <f>SUM(J78:J84)</f>
        <v>0.44950000000000001</v>
      </c>
      <c r="K85" s="709">
        <f t="shared" si="3"/>
        <v>0.53935</v>
      </c>
      <c r="L85" s="2041">
        <f t="shared" si="3"/>
        <v>578.33199999999999</v>
      </c>
      <c r="M85" s="2041">
        <f t="shared" si="3"/>
        <v>717.61400000000003</v>
      </c>
      <c r="N85" s="2041">
        <f t="shared" si="3"/>
        <v>701.43399999999997</v>
      </c>
      <c r="O85" s="2041">
        <f t="shared" si="3"/>
        <v>129.93486000000001</v>
      </c>
      <c r="P85" s="2884">
        <f t="shared" si="3"/>
        <v>6.3304999999999998</v>
      </c>
      <c r="Q85" s="759"/>
      <c r="R85" s="90"/>
      <c r="S85" s="3144"/>
      <c r="T85" s="3144"/>
      <c r="U85" s="3144"/>
      <c r="V85" s="3144"/>
      <c r="W85" s="3144"/>
      <c r="X85" s="3144"/>
      <c r="Y85" s="3144"/>
      <c r="Z85" s="3144"/>
      <c r="AA85" s="3144"/>
      <c r="AB85" s="3144"/>
      <c r="AC85" s="2527"/>
      <c r="AD85" s="2527"/>
      <c r="AE85" s="2516"/>
      <c r="AF85" s="2529"/>
      <c r="AG85" s="2529"/>
      <c r="AH85" s="2529"/>
      <c r="AI85" s="2529"/>
      <c r="AJ85" s="2527"/>
      <c r="AK85" s="189"/>
      <c r="AL85" s="357"/>
      <c r="AM85" s="3144"/>
      <c r="AN85" s="174"/>
      <c r="AO85" s="106"/>
      <c r="AP85" s="116"/>
      <c r="AQ85" s="116"/>
      <c r="AR85" s="116"/>
      <c r="AS85" s="177"/>
      <c r="AT85" s="116"/>
      <c r="AU85" s="116"/>
      <c r="AV85" s="116"/>
      <c r="AW85" s="116"/>
      <c r="AX85" s="116"/>
      <c r="AY85" s="116"/>
      <c r="AZ85" s="116"/>
      <c r="BA85" s="116"/>
      <c r="BB85" s="176"/>
      <c r="BC85" s="126"/>
      <c r="BD85" s="357"/>
      <c r="BE85" s="106"/>
      <c r="BF85" s="106"/>
      <c r="BG85" s="106"/>
    </row>
    <row r="86" spans="2:59" ht="15" customHeight="1">
      <c r="B86" s="724"/>
      <c r="C86" s="725" t="s">
        <v>10</v>
      </c>
      <c r="D86" s="1123">
        <v>0.35</v>
      </c>
      <c r="E86" s="1758">
        <f>'12-18л. МЕНЮ '!E85</f>
        <v>31.5</v>
      </c>
      <c r="F86" s="1709">
        <f>'12-18л. МЕНЮ '!F85</f>
        <v>32.200000000000003</v>
      </c>
      <c r="G86" s="1708">
        <f>'12-18л. МЕНЮ '!G85</f>
        <v>134.05000000000001</v>
      </c>
      <c r="H86" s="1699">
        <f>'12-18л. МЕНЮ '!H85</f>
        <v>952</v>
      </c>
      <c r="I86" s="1778">
        <f t="shared" ref="I86:P86" si="4">I743</f>
        <v>24.5</v>
      </c>
      <c r="J86" s="1778">
        <f t="shared" si="4"/>
        <v>0.49</v>
      </c>
      <c r="K86" s="1778">
        <f t="shared" si="4"/>
        <v>0.56000000000000005</v>
      </c>
      <c r="L86" s="1778">
        <f t="shared" si="4"/>
        <v>315</v>
      </c>
      <c r="M86" s="1779">
        <f t="shared" si="4"/>
        <v>420</v>
      </c>
      <c r="N86" s="1779">
        <f t="shared" si="4"/>
        <v>420</v>
      </c>
      <c r="O86" s="1779">
        <f t="shared" si="4"/>
        <v>105</v>
      </c>
      <c r="P86" s="2019">
        <f t="shared" si="4"/>
        <v>6.3</v>
      </c>
      <c r="Q86" s="759"/>
      <c r="R86" s="40"/>
      <c r="S86" s="3144"/>
      <c r="T86" s="3144"/>
      <c r="U86" s="3144"/>
      <c r="V86" s="3144"/>
      <c r="W86" s="3144"/>
      <c r="X86" s="3144"/>
      <c r="Y86" s="3144"/>
      <c r="Z86" s="3144"/>
      <c r="AA86" s="3144"/>
      <c r="AB86" s="3144"/>
      <c r="AC86" s="808"/>
      <c r="AD86" s="808"/>
      <c r="AE86" s="808"/>
      <c r="AF86" s="809"/>
      <c r="AG86" s="2521"/>
      <c r="AH86" s="2521"/>
      <c r="AI86" s="2521"/>
      <c r="AJ86" s="808"/>
      <c r="AK86" s="189"/>
      <c r="AL86" s="3140"/>
      <c r="AM86" s="117"/>
      <c r="AN86" s="101"/>
      <c r="AO86" s="98"/>
      <c r="AP86" s="116"/>
      <c r="AQ86" s="116"/>
      <c r="AR86" s="116"/>
      <c r="AS86" s="177"/>
      <c r="AT86" s="116"/>
      <c r="AU86" s="116"/>
      <c r="AV86" s="330"/>
      <c r="AW86" s="116"/>
      <c r="AX86" s="116"/>
      <c r="AY86" s="116"/>
      <c r="AZ86" s="116"/>
      <c r="BA86" s="116"/>
      <c r="BB86" s="176"/>
      <c r="BC86" s="126"/>
      <c r="BD86" s="357"/>
      <c r="BE86" s="106"/>
      <c r="BF86" s="106"/>
      <c r="BG86" s="106"/>
    </row>
    <row r="87" spans="2:59" ht="13.5" customHeight="1" thickBot="1">
      <c r="B87" s="230"/>
      <c r="C87" s="722" t="s">
        <v>319</v>
      </c>
      <c r="D87" s="744"/>
      <c r="E87" s="1469">
        <f>'12-18л. МЕНЮ '!E86</f>
        <v>-3.2972333333333346</v>
      </c>
      <c r="F87" s="1703">
        <f>'12-18л. МЕНЮ '!F86</f>
        <v>16.252282608695651</v>
      </c>
      <c r="G87" s="431">
        <f>'12-18л. МЕНЮ '!G86</f>
        <v>-9.4879522193211514</v>
      </c>
      <c r="H87" s="1697">
        <f>'12-18л. МЕНЮ '!H86</f>
        <v>-0.82308823529412223</v>
      </c>
      <c r="I87" s="734">
        <f t="shared" ref="I87:P87" si="5">(I85*100/I737)-35</f>
        <v>-16.700571428571429</v>
      </c>
      <c r="J87" s="734">
        <f t="shared" si="5"/>
        <v>-2.8928571428571388</v>
      </c>
      <c r="K87" s="734">
        <f t="shared" si="5"/>
        <v>-1.2906249999999986</v>
      </c>
      <c r="L87" s="735">
        <f t="shared" si="5"/>
        <v>29.25911111111111</v>
      </c>
      <c r="M87" s="734">
        <f t="shared" si="5"/>
        <v>24.801166666666674</v>
      </c>
      <c r="N87" s="734">
        <f t="shared" si="5"/>
        <v>23.452833333333331</v>
      </c>
      <c r="O87" s="734">
        <f t="shared" si="5"/>
        <v>8.3116200000000049</v>
      </c>
      <c r="P87" s="2020">
        <f t="shared" si="5"/>
        <v>0.16944444444444429</v>
      </c>
      <c r="Q87" s="2040"/>
      <c r="R87" s="11"/>
      <c r="S87" s="3144"/>
      <c r="T87" s="3144"/>
      <c r="U87" s="3144"/>
      <c r="V87" s="3144"/>
      <c r="W87" s="3144"/>
      <c r="X87" s="3144"/>
      <c r="Y87" s="3144"/>
      <c r="Z87" s="3144"/>
      <c r="AA87" s="3144"/>
      <c r="AB87" s="3144"/>
      <c r="AC87" s="284"/>
      <c r="AD87" s="284"/>
      <c r="AE87" s="284"/>
      <c r="AF87" s="2530"/>
      <c r="AG87" s="284"/>
      <c r="AH87" s="284"/>
      <c r="AI87" s="284"/>
      <c r="AJ87" s="284"/>
      <c r="AK87" s="189"/>
      <c r="AL87" s="3140"/>
      <c r="AM87" s="173"/>
      <c r="AN87" s="105"/>
      <c r="AO87" s="96"/>
      <c r="AP87" s="116"/>
      <c r="AQ87" s="116"/>
      <c r="AR87" s="116"/>
      <c r="AS87" s="177"/>
      <c r="AT87" s="116"/>
      <c r="AU87" s="116"/>
      <c r="AV87" s="330"/>
      <c r="AW87" s="116"/>
      <c r="AX87" s="116"/>
      <c r="AY87" s="116"/>
      <c r="AZ87" s="116"/>
      <c r="BA87" s="116"/>
      <c r="BB87" s="176"/>
      <c r="BC87" s="126"/>
      <c r="BD87" s="357"/>
      <c r="BE87" s="106"/>
      <c r="BF87" s="106"/>
      <c r="BG87" s="106"/>
    </row>
    <row r="88" spans="2:59" ht="12.75" customHeight="1">
      <c r="B88" s="678"/>
      <c r="C88" s="1291" t="s">
        <v>192</v>
      </c>
      <c r="D88" s="1292"/>
      <c r="E88" s="1195"/>
      <c r="F88" s="1759"/>
      <c r="G88" s="1759"/>
      <c r="H88" s="1538"/>
      <c r="I88" s="1538"/>
      <c r="J88" s="1538"/>
      <c r="K88" s="1538"/>
      <c r="L88" s="1538"/>
      <c r="M88" s="1538"/>
      <c r="N88" s="1538"/>
      <c r="O88" s="1538"/>
      <c r="P88" s="1656"/>
      <c r="Q88" s="758"/>
      <c r="R88" s="40"/>
      <c r="S88" s="2541"/>
      <c r="T88" s="3144"/>
      <c r="U88" s="3144"/>
      <c r="V88" s="3144"/>
      <c r="W88" s="3144"/>
      <c r="X88" s="3144"/>
      <c r="Y88" s="3144"/>
      <c r="Z88" s="3144"/>
      <c r="AA88" s="3144"/>
      <c r="AB88" s="3144"/>
      <c r="AC88" s="151"/>
      <c r="AD88" s="151"/>
      <c r="AE88" s="151"/>
      <c r="AF88" s="151"/>
      <c r="AG88" s="151"/>
      <c r="AH88" s="151"/>
      <c r="AI88" s="151"/>
      <c r="AJ88" s="151"/>
      <c r="AK88" s="189"/>
      <c r="AL88" s="3139"/>
      <c r="AM88" s="150"/>
      <c r="AN88" s="101"/>
      <c r="AO88" s="98"/>
      <c r="AP88" s="116"/>
      <c r="AQ88" s="330"/>
      <c r="AR88" s="116"/>
      <c r="AS88" s="177"/>
      <c r="AT88" s="116"/>
      <c r="AU88" s="116"/>
      <c r="AV88" s="116"/>
      <c r="AW88" s="116"/>
      <c r="AX88" s="116"/>
      <c r="AY88" s="116"/>
      <c r="AZ88" s="224"/>
      <c r="BA88" s="116"/>
      <c r="BB88" s="176"/>
      <c r="BC88" s="126"/>
      <c r="BD88" s="357"/>
      <c r="BE88" s="106"/>
      <c r="BF88" s="106"/>
      <c r="BG88" s="106"/>
    </row>
    <row r="89" spans="2:59" ht="16.5" customHeight="1">
      <c r="B89" s="1309" t="str">
        <f>'12-18л. МЕНЮ '!J88</f>
        <v>501 /21</v>
      </c>
      <c r="C89" s="1134" t="str">
        <f>'12-18л. МЕНЮ '!C88</f>
        <v>Сок фруктовый (яблочный)</v>
      </c>
      <c r="D89" s="1293">
        <f>'12-18л. МЕНЮ '!D88</f>
        <v>200</v>
      </c>
      <c r="E89" s="1326">
        <f>'12-18л. МЕНЮ '!E88</f>
        <v>1.08</v>
      </c>
      <c r="F89" s="325">
        <f>'12-18л. МЕНЮ '!F88</f>
        <v>0.2</v>
      </c>
      <c r="G89" s="325">
        <f>'12-18л. МЕНЮ '!G88</f>
        <v>20.2</v>
      </c>
      <c r="H89" s="728">
        <f>'12-18л. МЕНЮ '!H88</f>
        <v>86</v>
      </c>
      <c r="I89" s="2365">
        <v>4</v>
      </c>
      <c r="J89" s="2365">
        <v>0.02</v>
      </c>
      <c r="K89" s="2365">
        <v>0.02</v>
      </c>
      <c r="L89" s="2365">
        <v>0</v>
      </c>
      <c r="M89" s="2429">
        <v>14</v>
      </c>
      <c r="N89" s="2430">
        <v>14</v>
      </c>
      <c r="O89" s="2365">
        <v>8</v>
      </c>
      <c r="P89" s="2431">
        <v>0.28000000000000003</v>
      </c>
      <c r="Q89" s="671">
        <f>'12-18л. МЕНЮ '!I88</f>
        <v>104</v>
      </c>
      <c r="R89" s="40"/>
      <c r="S89" s="3381"/>
      <c r="T89" s="3382"/>
      <c r="U89" s="3382"/>
      <c r="V89" s="3382"/>
      <c r="W89" s="3383"/>
      <c r="X89" s="3383"/>
      <c r="Y89" s="3383"/>
      <c r="Z89" s="3383"/>
      <c r="AA89" s="245"/>
      <c r="AB89" s="3144"/>
      <c r="AC89" s="330"/>
      <c r="AD89" s="330"/>
      <c r="AE89" s="330"/>
      <c r="AF89" s="177"/>
      <c r="AG89" s="151"/>
      <c r="AH89" s="151"/>
      <c r="AI89" s="151"/>
      <c r="AJ89" s="151"/>
      <c r="AK89" s="540"/>
      <c r="AL89" s="3140"/>
      <c r="AM89" s="3144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26"/>
      <c r="BD89" s="357"/>
      <c r="BE89" s="106"/>
      <c r="BF89" s="106"/>
      <c r="BG89" s="106"/>
    </row>
    <row r="90" spans="2:59" ht="16.5" customHeight="1">
      <c r="B90" s="1309" t="str">
        <f>'12-18л. МЕНЮ '!J89</f>
        <v>614/22</v>
      </c>
      <c r="C90" s="1134" t="str">
        <f>'12-18л. МЕНЮ '!C89</f>
        <v>Котлеты рубленные из</v>
      </c>
      <c r="D90" s="1293">
        <f>'12-18л. МЕНЮ '!D89</f>
        <v>120</v>
      </c>
      <c r="E90" s="1326">
        <f>'12-18л. МЕНЮ '!E89</f>
        <v>10.031700000000001</v>
      </c>
      <c r="F90" s="1246">
        <f>'12-18л. МЕНЮ '!F89</f>
        <v>4.0199999999999996</v>
      </c>
      <c r="G90" s="325">
        <f>'12-18л. МЕНЮ '!G89</f>
        <v>15.135999999999999</v>
      </c>
      <c r="H90" s="1169">
        <f>'12-18л. МЕНЮ '!H89</f>
        <v>136.851</v>
      </c>
      <c r="I90" s="325">
        <v>0.73599999999999999</v>
      </c>
      <c r="J90" s="325">
        <v>0.06</v>
      </c>
      <c r="K90" s="1246">
        <v>0.1</v>
      </c>
      <c r="L90" s="728">
        <v>21.695</v>
      </c>
      <c r="M90" s="2313">
        <v>170.1</v>
      </c>
      <c r="N90" s="1452">
        <v>117.315</v>
      </c>
      <c r="O90" s="1159">
        <v>4.8470000000000004</v>
      </c>
      <c r="P90" s="1268">
        <v>0.97199999999999998</v>
      </c>
      <c r="Q90" s="671">
        <f>'12-18л. МЕНЮ '!I89</f>
        <v>72</v>
      </c>
      <c r="R90" s="11"/>
      <c r="S90" s="3144"/>
      <c r="T90" s="3144"/>
      <c r="U90" s="3144"/>
      <c r="V90" s="3144"/>
      <c r="W90" s="3144"/>
      <c r="X90" s="3144"/>
      <c r="Y90" s="3144"/>
      <c r="Z90" s="3144"/>
      <c r="AA90" s="3144"/>
      <c r="AB90" s="3144"/>
      <c r="AC90" s="330"/>
      <c r="AD90" s="330"/>
      <c r="AE90" s="330"/>
      <c r="AF90" s="177"/>
      <c r="AG90" s="517"/>
      <c r="AH90" s="151"/>
      <c r="AI90" s="151"/>
      <c r="AJ90" s="151"/>
      <c r="AK90" s="540"/>
      <c r="AL90" s="3140"/>
      <c r="AM90" s="3144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357"/>
      <c r="BE90" s="106"/>
      <c r="BF90" s="106"/>
      <c r="BG90" s="106"/>
    </row>
    <row r="91" spans="2:59" ht="12" customHeight="1">
      <c r="B91" s="2328">
        <f>'12-18л. МЕНЮ '!J90</f>
        <v>0</v>
      </c>
      <c r="C91" s="1217" t="str">
        <f>'12-18л. МЕНЮ '!C90</f>
        <v>птицы с соусом молочным</v>
      </c>
      <c r="D91" s="3017">
        <f>'12-18л. МЕНЮ '!D90</f>
        <v>0</v>
      </c>
      <c r="E91" s="3018">
        <f>'12-18л. МЕНЮ '!E90</f>
        <v>0</v>
      </c>
      <c r="F91" s="2299">
        <f>'12-18л. МЕНЮ '!F90</f>
        <v>0</v>
      </c>
      <c r="G91" s="2300">
        <f>'12-18л. МЕНЮ '!G90</f>
        <v>0</v>
      </c>
      <c r="H91" s="3019">
        <f>'12-18л. МЕНЮ '!H90</f>
        <v>0</v>
      </c>
      <c r="I91" s="1541"/>
      <c r="J91" s="1658"/>
      <c r="K91" s="1541"/>
      <c r="L91" s="1313"/>
      <c r="M91" s="1664"/>
      <c r="N91" s="1659"/>
      <c r="O91" s="1538"/>
      <c r="P91" s="1656"/>
      <c r="Q91" s="3554">
        <f>'12-18л. МЕНЮ '!I90</f>
        <v>0</v>
      </c>
      <c r="R91" s="11"/>
      <c r="S91" s="3380"/>
      <c r="T91" s="3380"/>
      <c r="U91" s="3380"/>
      <c r="V91" s="3380"/>
      <c r="W91" s="3380"/>
      <c r="X91" s="3380"/>
      <c r="Y91" s="3380"/>
      <c r="Z91" s="3380"/>
      <c r="AA91" s="3144"/>
      <c r="AB91" s="3144"/>
      <c r="AC91" s="330"/>
      <c r="AD91" s="330"/>
      <c r="AE91" s="330"/>
      <c r="AF91" s="177"/>
      <c r="AG91" s="151"/>
      <c r="AH91" s="151"/>
      <c r="AI91" s="330"/>
      <c r="AJ91" s="151"/>
      <c r="AK91" s="540"/>
      <c r="AL91" s="3140"/>
      <c r="AM91" s="3140"/>
      <c r="AN91" s="100"/>
      <c r="AO91" s="100"/>
      <c r="AP91" s="100"/>
      <c r="AQ91" s="100"/>
      <c r="AR91" s="100"/>
      <c r="AS91" s="100"/>
      <c r="AT91" s="106"/>
      <c r="AU91" s="106"/>
      <c r="AV91" s="106"/>
      <c r="AW91" s="106"/>
      <c r="AX91" s="100"/>
      <c r="AY91" s="100"/>
      <c r="AZ91" s="106"/>
      <c r="BA91" s="106"/>
      <c r="BB91" s="126"/>
      <c r="BC91" s="126"/>
      <c r="BD91" s="357"/>
      <c r="BE91" s="106"/>
      <c r="BF91" s="106"/>
      <c r="BG91" s="106"/>
    </row>
    <row r="92" spans="2:59" ht="15.75" customHeight="1" thickBot="1">
      <c r="B92" s="3555" t="str">
        <f>'12-18л. МЕНЮ '!J91</f>
        <v>Пром.пр.</v>
      </c>
      <c r="C92" s="2885" t="str">
        <f>'12-18л. МЕНЮ '!C91</f>
        <v>Хлеб ржаной</v>
      </c>
      <c r="D92" s="2886">
        <f>'12-18л. МЕНЮ '!D91</f>
        <v>30</v>
      </c>
      <c r="E92" s="1654">
        <f>'12-18л. МЕНЮ '!E91</f>
        <v>1.4</v>
      </c>
      <c r="F92" s="1665">
        <f>'12-18л. МЕНЮ '!F91</f>
        <v>0.495</v>
      </c>
      <c r="G92" s="1665">
        <f>'12-18л. МЕНЮ '!G91</f>
        <v>13.031000000000001</v>
      </c>
      <c r="H92" s="1432">
        <f>'12-18л. МЕНЮ '!H91</f>
        <v>62.174999999999997</v>
      </c>
      <c r="I92" s="2344">
        <v>0</v>
      </c>
      <c r="J92" s="2344">
        <v>7.4999999999999997E-2</v>
      </c>
      <c r="K92" s="2344">
        <v>7.4999999999999997E-2</v>
      </c>
      <c r="L92" s="2355">
        <v>0</v>
      </c>
      <c r="M92" s="2344">
        <v>9.9</v>
      </c>
      <c r="N92" s="2344">
        <v>7.02</v>
      </c>
      <c r="O92" s="2344">
        <v>1.98</v>
      </c>
      <c r="P92" s="2344">
        <v>4.2000000000000003E-2</v>
      </c>
      <c r="Q92" s="761">
        <f>'12-18л. МЕНЮ '!I91</f>
        <v>19</v>
      </c>
      <c r="R92" s="11"/>
      <c r="S92" s="3144"/>
      <c r="T92" s="3144"/>
      <c r="U92" s="3144"/>
      <c r="V92" s="3144"/>
      <c r="W92" s="3144"/>
      <c r="X92" s="3144"/>
      <c r="Y92" s="3144"/>
      <c r="Z92" s="3144"/>
      <c r="AA92" s="3144"/>
      <c r="AB92" s="3144"/>
      <c r="AC92" s="2527"/>
      <c r="AD92" s="2527"/>
      <c r="AE92" s="2516"/>
      <c r="AF92" s="2527"/>
      <c r="AG92" s="2529"/>
      <c r="AH92" s="2529"/>
      <c r="AI92" s="2527"/>
      <c r="AJ92" s="2527"/>
      <c r="AK92" s="540"/>
      <c r="AL92" s="116"/>
      <c r="AM92" s="116"/>
      <c r="AN92" s="116"/>
      <c r="AO92" s="116"/>
      <c r="AP92" s="116"/>
      <c r="AQ92" s="116"/>
      <c r="AR92" s="116"/>
      <c r="AS92" s="106"/>
      <c r="AT92" s="106"/>
      <c r="AU92" s="106"/>
      <c r="AV92" s="106"/>
      <c r="AW92" s="106"/>
      <c r="AX92" s="181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417" t="s">
        <v>197</v>
      </c>
      <c r="C93" s="569"/>
      <c r="D93" s="1488">
        <f>'12-18л. МЕНЮ '!D92</f>
        <v>350</v>
      </c>
      <c r="E93" s="708">
        <f>'12-18л. МЕНЮ '!E92</f>
        <v>12.511700000000001</v>
      </c>
      <c r="F93" s="709">
        <f>'12-18л. МЕНЮ '!F92</f>
        <v>4.7149999999999999</v>
      </c>
      <c r="G93" s="709">
        <f>'12-18л. МЕНЮ '!G92</f>
        <v>48.366999999999997</v>
      </c>
      <c r="H93" s="1696">
        <f>'12-18л. МЕНЮ '!H92</f>
        <v>285.02600000000001</v>
      </c>
      <c r="I93" s="1695">
        <f t="shared" ref="I93:P93" si="6">SUM(I89:I92)</f>
        <v>4.7359999999999998</v>
      </c>
      <c r="J93" s="1695">
        <f>SUM(J89:J92)</f>
        <v>0.155</v>
      </c>
      <c r="K93" s="709">
        <f t="shared" si="6"/>
        <v>0.19500000000000001</v>
      </c>
      <c r="L93" s="1695">
        <f t="shared" si="6"/>
        <v>21.695</v>
      </c>
      <c r="M93" s="2041">
        <f t="shared" si="6"/>
        <v>194</v>
      </c>
      <c r="N93" s="2041">
        <f t="shared" si="6"/>
        <v>138.33500000000001</v>
      </c>
      <c r="O93" s="1695">
        <f t="shared" si="6"/>
        <v>14.827000000000002</v>
      </c>
      <c r="P93" s="2884">
        <f t="shared" si="6"/>
        <v>1.294</v>
      </c>
      <c r="Q93" s="671"/>
      <c r="R93" s="11"/>
      <c r="S93" s="3144"/>
      <c r="T93" s="3144"/>
      <c r="U93" s="3144"/>
      <c r="V93" s="3144"/>
      <c r="W93" s="3144"/>
      <c r="X93" s="3144"/>
      <c r="Y93" s="3144"/>
      <c r="Z93" s="3144"/>
      <c r="AA93" s="3144"/>
      <c r="AB93" s="3144"/>
      <c r="AC93" s="808"/>
      <c r="AD93" s="808"/>
      <c r="AE93" s="808"/>
      <c r="AF93" s="808"/>
      <c r="AG93" s="2521"/>
      <c r="AH93" s="2521"/>
      <c r="AI93" s="809"/>
      <c r="AJ93" s="808"/>
      <c r="AK93" s="189"/>
      <c r="AL93" s="179"/>
      <c r="AM93" s="179"/>
      <c r="AN93" s="179"/>
      <c r="AO93" s="179"/>
      <c r="AP93" s="179"/>
      <c r="AQ93" s="179"/>
      <c r="AR93" s="179"/>
      <c r="AS93" s="106"/>
      <c r="AT93" s="106"/>
      <c r="AU93" s="106"/>
      <c r="AV93" s="106"/>
      <c r="AW93" s="106"/>
      <c r="AX93" s="181"/>
      <c r="AY93" s="100"/>
      <c r="AZ93" s="106"/>
      <c r="BA93" s="106"/>
      <c r="BB93" s="101"/>
      <c r="BC93" s="101"/>
      <c r="BD93" s="357"/>
      <c r="BE93" s="106"/>
      <c r="BF93" s="106"/>
      <c r="BG93" s="106"/>
    </row>
    <row r="94" spans="2:59" ht="15.75" customHeight="1">
      <c r="B94" s="724"/>
      <c r="C94" s="725" t="s">
        <v>10</v>
      </c>
      <c r="D94" s="1123">
        <v>0.1</v>
      </c>
      <c r="E94" s="1700">
        <f>'12-18л. МЕНЮ '!E93</f>
        <v>9</v>
      </c>
      <c r="F94" s="1701">
        <f>'12-18л. МЕНЮ '!F93</f>
        <v>9.1999999999999993</v>
      </c>
      <c r="G94" s="1701">
        <f>'12-18л. МЕНЮ '!G93</f>
        <v>38.299999999999997</v>
      </c>
      <c r="H94" s="1693">
        <f>'12-18л. МЕНЮ '!H93</f>
        <v>272</v>
      </c>
      <c r="I94" s="1778">
        <f t="shared" ref="I94:P94" si="7">I747</f>
        <v>7</v>
      </c>
      <c r="J94" s="1778">
        <f t="shared" si="7"/>
        <v>0.14000000000000001</v>
      </c>
      <c r="K94" s="1778">
        <f t="shared" si="7"/>
        <v>0.16</v>
      </c>
      <c r="L94" s="1778">
        <f t="shared" si="7"/>
        <v>90</v>
      </c>
      <c r="M94" s="1779">
        <f t="shared" si="7"/>
        <v>120</v>
      </c>
      <c r="N94" s="1779">
        <f t="shared" si="7"/>
        <v>120</v>
      </c>
      <c r="O94" s="1778">
        <f t="shared" si="7"/>
        <v>30</v>
      </c>
      <c r="P94" s="2019">
        <f t="shared" si="7"/>
        <v>1.8</v>
      </c>
      <c r="Q94" s="759"/>
      <c r="R94" s="90"/>
      <c r="S94" s="330"/>
      <c r="T94" s="330"/>
      <c r="U94" s="330"/>
      <c r="V94" s="177"/>
      <c r="W94" s="151"/>
      <c r="X94" s="151"/>
      <c r="Y94" s="330"/>
      <c r="Z94" s="151"/>
      <c r="AA94" s="330"/>
      <c r="AB94" s="330"/>
      <c r="AC94" s="151"/>
      <c r="AD94" s="151"/>
      <c r="AE94" s="151"/>
      <c r="AF94" s="151"/>
      <c r="AG94" s="151"/>
      <c r="AH94" s="151"/>
      <c r="AI94" s="517"/>
      <c r="AJ94" s="151"/>
      <c r="AK94" s="189"/>
      <c r="AL94" s="179"/>
      <c r="AM94" s="179"/>
      <c r="AN94" s="179"/>
      <c r="AO94" s="179"/>
      <c r="AP94" s="179"/>
      <c r="AQ94" s="179"/>
      <c r="AR94" s="179"/>
      <c r="AS94" s="179"/>
      <c r="AT94" s="106"/>
      <c r="AU94" s="106"/>
      <c r="AV94" s="106"/>
      <c r="AW94" s="106"/>
      <c r="AX94" s="100"/>
      <c r="AY94" s="100"/>
      <c r="AZ94" s="106"/>
      <c r="BA94" s="106"/>
      <c r="BB94" s="126"/>
      <c r="BC94" s="126"/>
      <c r="BD94" s="357"/>
      <c r="BE94" s="106"/>
      <c r="BF94" s="106"/>
      <c r="BG94" s="106"/>
    </row>
    <row r="95" spans="2:59" ht="16.5" customHeight="1" thickBot="1">
      <c r="B95" s="230"/>
      <c r="C95" s="722" t="s">
        <v>319</v>
      </c>
      <c r="D95" s="744"/>
      <c r="E95" s="1469">
        <f>'12-18л. МЕНЮ '!E94</f>
        <v>3.9018888888888892</v>
      </c>
      <c r="F95" s="431">
        <f>'12-18л. МЕНЮ '!F94</f>
        <v>-4.875</v>
      </c>
      <c r="G95" s="431">
        <f>'12-18л. МЕНЮ '!G94</f>
        <v>2.6284595300261095</v>
      </c>
      <c r="H95" s="769">
        <f>'12-18л. МЕНЮ '!H94</f>
        <v>0.47889705882353084</v>
      </c>
      <c r="I95" s="734">
        <f t="shared" ref="I95:P95" si="8">(I93*100/I737)-10</f>
        <v>-3.2342857142857149</v>
      </c>
      <c r="J95" s="734">
        <f t="shared" si="8"/>
        <v>1.071428571428573</v>
      </c>
      <c r="K95" s="734">
        <f t="shared" si="8"/>
        <v>2.1875</v>
      </c>
      <c r="L95" s="734">
        <f t="shared" si="8"/>
        <v>-7.5894444444444442</v>
      </c>
      <c r="M95" s="734">
        <f t="shared" si="8"/>
        <v>6.1666666666666679</v>
      </c>
      <c r="N95" s="734">
        <f t="shared" si="8"/>
        <v>1.5279166666666661</v>
      </c>
      <c r="O95" s="735">
        <f t="shared" si="8"/>
        <v>-5.0576666666666661</v>
      </c>
      <c r="P95" s="2020">
        <f t="shared" si="8"/>
        <v>-2.8111111111111109</v>
      </c>
      <c r="Q95" s="2040"/>
      <c r="R95" s="40"/>
      <c r="S95" s="3144"/>
      <c r="T95" s="611"/>
      <c r="U95" s="3144"/>
      <c r="V95" s="3144"/>
      <c r="W95" s="3144"/>
      <c r="X95" s="3144"/>
      <c r="Y95" s="116"/>
      <c r="Z95" s="116"/>
      <c r="AA95" s="116"/>
      <c r="AB95" s="116"/>
      <c r="AC95" s="284"/>
      <c r="AD95" s="284"/>
      <c r="AE95" s="284"/>
      <c r="AF95" s="284"/>
      <c r="AG95" s="284"/>
      <c r="AH95" s="284"/>
      <c r="AI95" s="284"/>
      <c r="AJ95" s="284"/>
      <c r="AK95" s="189"/>
      <c r="AL95" s="176"/>
      <c r="AM95" s="176"/>
      <c r="AN95" s="176"/>
      <c r="AO95" s="176"/>
      <c r="AP95" s="176"/>
      <c r="AQ95" s="176"/>
      <c r="AR95" s="176"/>
      <c r="AS95" s="176"/>
      <c r="AT95" s="106"/>
      <c r="AU95" s="106"/>
      <c r="AV95" s="106"/>
      <c r="AW95" s="106"/>
      <c r="AX95" s="100"/>
      <c r="AY95" s="100"/>
      <c r="AZ95" s="106"/>
      <c r="BA95" s="106"/>
      <c r="BB95" s="126"/>
      <c r="BC95" s="126"/>
      <c r="BD95" s="357"/>
      <c r="BE95" s="106"/>
      <c r="BF95" s="106"/>
      <c r="BG95" s="106"/>
    </row>
    <row r="96" spans="2:59" ht="17.25" customHeight="1" thickBot="1">
      <c r="E96" s="1789"/>
      <c r="F96" s="1789"/>
      <c r="G96" s="1789"/>
      <c r="H96" s="1789"/>
      <c r="I96" s="3553"/>
      <c r="J96" s="3553"/>
      <c r="K96" s="3553"/>
      <c r="L96" s="3553"/>
      <c r="M96" s="3553"/>
      <c r="N96" s="3553"/>
      <c r="O96" s="3553"/>
      <c r="P96" s="3553"/>
      <c r="Q96" s="544"/>
      <c r="R96" s="62"/>
      <c r="S96" s="3144"/>
      <c r="T96" s="346"/>
      <c r="U96" s="346"/>
      <c r="V96" s="346"/>
      <c r="W96" s="346"/>
      <c r="X96" s="346"/>
      <c r="Y96" s="346"/>
      <c r="Z96" s="346"/>
      <c r="AA96" s="346"/>
      <c r="AB96" s="346"/>
      <c r="AC96" s="505"/>
      <c r="AD96" s="505"/>
      <c r="AE96" s="505"/>
      <c r="AF96" s="506"/>
      <c r="AG96" s="506"/>
      <c r="AH96" s="506"/>
      <c r="AI96" s="506"/>
      <c r="AJ96" s="505"/>
      <c r="AK96" s="189"/>
      <c r="AL96" s="3144"/>
      <c r="AM96" s="3144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0"/>
      <c r="AY96" s="100"/>
      <c r="AZ96" s="106"/>
      <c r="BA96" s="106"/>
      <c r="BB96" s="158"/>
      <c r="BC96" s="126"/>
      <c r="BD96" s="357"/>
      <c r="BE96" s="106"/>
      <c r="BF96" s="106"/>
      <c r="BG96" s="106"/>
    </row>
    <row r="97" spans="2:59" ht="14.25" customHeight="1">
      <c r="B97" s="649"/>
      <c r="C97" s="42" t="s">
        <v>220</v>
      </c>
      <c r="D97" s="43"/>
      <c r="E97" s="146">
        <f t="shared" ref="E97:P97" si="9">E74+E85</f>
        <v>48.519489999999998</v>
      </c>
      <c r="F97" s="236">
        <f t="shared" si="9"/>
        <v>59.30247</v>
      </c>
      <c r="G97" s="236">
        <f t="shared" si="9"/>
        <v>216.63754299999999</v>
      </c>
      <c r="H97" s="236">
        <f t="shared" si="9"/>
        <v>1601.2185999999999</v>
      </c>
      <c r="I97" s="236">
        <f t="shared" si="9"/>
        <v>26.755600000000001</v>
      </c>
      <c r="J97" s="236">
        <f t="shared" si="9"/>
        <v>0.72550000000000003</v>
      </c>
      <c r="K97" s="236">
        <f t="shared" si="9"/>
        <v>0.79895000000000005</v>
      </c>
      <c r="L97" s="697">
        <f t="shared" si="9"/>
        <v>620.83359999999993</v>
      </c>
      <c r="M97" s="696">
        <f t="shared" si="9"/>
        <v>975.32900000000006</v>
      </c>
      <c r="N97" s="696">
        <f t="shared" si="9"/>
        <v>927.74289999999996</v>
      </c>
      <c r="O97" s="697">
        <f t="shared" si="9"/>
        <v>235.01736</v>
      </c>
      <c r="P97" s="650">
        <f t="shared" si="9"/>
        <v>12.819599999999999</v>
      </c>
      <c r="Q97" s="544"/>
      <c r="R97" s="52"/>
      <c r="S97" s="3144"/>
      <c r="T97" s="3144"/>
      <c r="U97" s="3144"/>
      <c r="V97" s="3144"/>
      <c r="W97" s="3144"/>
      <c r="X97" s="3144"/>
      <c r="Y97" s="3144"/>
      <c r="Z97" s="3144"/>
      <c r="AA97" s="3144"/>
      <c r="AB97" s="3144"/>
      <c r="AC97" s="808"/>
      <c r="AD97" s="808"/>
      <c r="AE97" s="808"/>
      <c r="AF97" s="809"/>
      <c r="AG97" s="2521"/>
      <c r="AH97" s="2521"/>
      <c r="AI97" s="2521"/>
      <c r="AJ97" s="808"/>
      <c r="AK97" s="189"/>
      <c r="AL97" s="196"/>
      <c r="AM97" s="183"/>
      <c r="AN97" s="183"/>
      <c r="AO97" s="196"/>
      <c r="AP97" s="488"/>
      <c r="AQ97" s="196"/>
      <c r="AR97" s="196"/>
      <c r="AS97" s="106"/>
      <c r="AT97" s="181"/>
      <c r="AU97" s="106"/>
      <c r="AV97" s="106"/>
      <c r="AW97" s="106"/>
      <c r="AX97" s="100"/>
      <c r="AY97" s="100"/>
      <c r="AZ97" s="106"/>
      <c r="BA97" s="106"/>
      <c r="BB97" s="126"/>
      <c r="BC97" s="126"/>
      <c r="BD97" s="357"/>
      <c r="BE97" s="106"/>
      <c r="BF97" s="106"/>
      <c r="BG97" s="106"/>
    </row>
    <row r="98" spans="2:59" ht="14.25" customHeight="1">
      <c r="B98" s="382"/>
      <c r="C98" s="674" t="s">
        <v>10</v>
      </c>
      <c r="D98" s="1123">
        <v>0.6</v>
      </c>
      <c r="E98" s="1782">
        <f t="shared" ref="E98:P98" si="10">E751</f>
        <v>54</v>
      </c>
      <c r="F98" s="1778">
        <f t="shared" si="10"/>
        <v>55.2</v>
      </c>
      <c r="G98" s="1778">
        <f t="shared" si="10"/>
        <v>229.8</v>
      </c>
      <c r="H98" s="1778">
        <f t="shared" si="10"/>
        <v>1632</v>
      </c>
      <c r="I98" s="1778">
        <f t="shared" si="10"/>
        <v>42</v>
      </c>
      <c r="J98" s="1778">
        <f t="shared" si="10"/>
        <v>0.84</v>
      </c>
      <c r="K98" s="1778">
        <f t="shared" si="10"/>
        <v>0.96</v>
      </c>
      <c r="L98" s="1778">
        <f t="shared" si="10"/>
        <v>540</v>
      </c>
      <c r="M98" s="1779">
        <f t="shared" si="10"/>
        <v>720</v>
      </c>
      <c r="N98" s="1779">
        <f t="shared" si="10"/>
        <v>720</v>
      </c>
      <c r="O98" s="1779">
        <f t="shared" si="10"/>
        <v>180</v>
      </c>
      <c r="P98" s="1781">
        <f t="shared" si="10"/>
        <v>10.8</v>
      </c>
      <c r="Q98" s="544"/>
      <c r="R98" s="38"/>
      <c r="S98" s="3141"/>
      <c r="T98" s="3144"/>
      <c r="U98" s="4367"/>
      <c r="V98" s="4367"/>
      <c r="W98" s="4367"/>
      <c r="X98" s="4367"/>
      <c r="Y98" s="4368"/>
      <c r="Z98" s="4368"/>
      <c r="AA98" s="4368"/>
      <c r="AB98" s="4368"/>
      <c r="AC98" s="284"/>
      <c r="AD98" s="284"/>
      <c r="AE98" s="284"/>
      <c r="AF98" s="2530"/>
      <c r="AG98" s="2530"/>
      <c r="AH98" s="284"/>
      <c r="AI98" s="284"/>
      <c r="AJ98" s="284"/>
      <c r="AK98" s="189"/>
      <c r="AL98" s="196"/>
      <c r="AM98" s="196"/>
      <c r="AN98" s="196"/>
      <c r="AO98" s="196"/>
      <c r="AP98" s="196"/>
      <c r="AQ98" s="196"/>
      <c r="AR98" s="196"/>
      <c r="AS98" s="106"/>
      <c r="AT98" s="181"/>
      <c r="AU98" s="106"/>
      <c r="AV98" s="106"/>
      <c r="AW98" s="106"/>
      <c r="AX98" s="100"/>
      <c r="AY98" s="100"/>
      <c r="AZ98" s="106"/>
      <c r="BA98" s="106"/>
      <c r="BB98" s="126"/>
      <c r="BC98" s="126"/>
      <c r="BD98" s="357"/>
      <c r="BE98" s="106"/>
      <c r="BF98" s="106"/>
      <c r="BG98" s="106"/>
    </row>
    <row r="99" spans="2:59" ht="13.5" customHeight="1" thickBot="1">
      <c r="B99" s="230"/>
      <c r="C99" s="722" t="s">
        <v>319</v>
      </c>
      <c r="D99" s="744"/>
      <c r="E99" s="1783">
        <f t="shared" ref="E99:P99" si="11">(E97*100/E737)-60</f>
        <v>-6.0894555555555598</v>
      </c>
      <c r="F99" s="1784">
        <f t="shared" si="11"/>
        <v>4.4592065217391337</v>
      </c>
      <c r="G99" s="1784">
        <f t="shared" si="11"/>
        <v>-3.436672845952998</v>
      </c>
      <c r="H99" s="734">
        <f t="shared" si="11"/>
        <v>-1.1316691176470641</v>
      </c>
      <c r="I99" s="1784">
        <f t="shared" si="11"/>
        <v>-21.777714285714289</v>
      </c>
      <c r="J99" s="1784">
        <f t="shared" si="11"/>
        <v>-8.1785714285714306</v>
      </c>
      <c r="K99" s="1784">
        <f t="shared" si="11"/>
        <v>-10.065624999999997</v>
      </c>
      <c r="L99" s="1785">
        <f t="shared" si="11"/>
        <v>8.9815111111111037</v>
      </c>
      <c r="M99" s="1785">
        <f t="shared" si="11"/>
        <v>21.277416666666667</v>
      </c>
      <c r="N99" s="1784">
        <f t="shared" si="11"/>
        <v>17.311908333333335</v>
      </c>
      <c r="O99" s="1784">
        <f t="shared" si="11"/>
        <v>18.339120000000008</v>
      </c>
      <c r="P99" s="1787">
        <f t="shared" si="11"/>
        <v>11.219999999999999</v>
      </c>
      <c r="Q99" s="544"/>
      <c r="R99" s="98"/>
      <c r="S99" s="269"/>
      <c r="T99" s="3144"/>
      <c r="U99" s="3144"/>
      <c r="V99" s="3144"/>
      <c r="W99" s="3144"/>
      <c r="X99" s="3144"/>
      <c r="Y99" s="3144"/>
      <c r="Z99" s="3144"/>
      <c r="AA99" s="3144"/>
      <c r="AB99" s="3144"/>
      <c r="AC99" s="284"/>
      <c r="AD99" s="284"/>
      <c r="AE99" s="284"/>
      <c r="AF99" s="284"/>
      <c r="AG99" s="284"/>
      <c r="AH99" s="284"/>
      <c r="AI99" s="284"/>
      <c r="AJ99" s="284"/>
      <c r="AK99" s="189"/>
      <c r="AL99" s="3144"/>
      <c r="AM99" s="183"/>
      <c r="AN99" s="183"/>
      <c r="AO99" s="106"/>
      <c r="AP99" s="101"/>
      <c r="AQ99" s="106"/>
      <c r="AR99" s="106"/>
      <c r="AS99" s="106"/>
      <c r="AT99" s="100"/>
      <c r="AU99" s="106"/>
      <c r="AV99" s="106"/>
      <c r="AW99" s="106"/>
      <c r="AX99" s="202"/>
      <c r="AY99" s="202"/>
      <c r="AZ99" s="106"/>
      <c r="BA99" s="106"/>
      <c r="BB99" s="126"/>
      <c r="BC99" s="126"/>
      <c r="BD99" s="539"/>
      <c r="BE99" s="106"/>
      <c r="BF99" s="106"/>
      <c r="BG99" s="106"/>
    </row>
    <row r="100" spans="2:59" ht="15" customHeight="1" thickBot="1">
      <c r="E100" s="1789"/>
      <c r="F100" s="1789"/>
      <c r="G100" s="1789"/>
      <c r="H100" s="1789"/>
      <c r="I100" s="1789"/>
      <c r="J100" s="1789"/>
      <c r="K100" s="1789"/>
      <c r="L100" s="1789"/>
      <c r="M100" s="1789"/>
      <c r="N100" s="1789"/>
      <c r="O100" s="1789"/>
      <c r="P100" s="1789"/>
      <c r="Q100" s="544"/>
      <c r="R100" s="98"/>
      <c r="S100" s="3144"/>
      <c r="T100" s="4369"/>
      <c r="U100" s="3344"/>
      <c r="V100" s="3344"/>
      <c r="W100" s="3344"/>
      <c r="X100" s="3344"/>
      <c r="Y100" s="3344"/>
      <c r="Z100" s="3344"/>
      <c r="AA100" s="3344"/>
      <c r="AB100" s="3344"/>
      <c r="AC100" s="3144"/>
      <c r="AD100" s="3144"/>
      <c r="AE100" s="3144"/>
      <c r="AF100" s="506"/>
      <c r="AG100" s="506"/>
      <c r="AH100" s="506"/>
      <c r="AI100" s="506"/>
      <c r="AJ100" s="505"/>
      <c r="AK100" s="189"/>
      <c r="AL100" s="496"/>
      <c r="AM100" s="496"/>
      <c r="AN100" s="496"/>
      <c r="AO100" s="496"/>
      <c r="AP100" s="496"/>
      <c r="AQ100" s="492"/>
      <c r="AR100" s="492"/>
      <c r="AS100" s="497"/>
      <c r="AT100" s="105"/>
      <c r="AU100" s="106"/>
      <c r="AV100" s="106"/>
      <c r="AW100" s="106"/>
      <c r="AX100" s="202"/>
      <c r="AY100" s="202"/>
      <c r="AZ100" s="106"/>
      <c r="BA100" s="106"/>
      <c r="BB100" s="126"/>
      <c r="BC100" s="126"/>
      <c r="BD100" s="357"/>
      <c r="BE100" s="106"/>
      <c r="BF100" s="106"/>
      <c r="BG100" s="106"/>
    </row>
    <row r="101" spans="2:59" ht="15" customHeight="1">
      <c r="B101" s="649"/>
      <c r="C101" s="42" t="s">
        <v>219</v>
      </c>
      <c r="D101" s="43"/>
      <c r="E101" s="146">
        <f t="shared" ref="E101:P101" si="12">E85+E93</f>
        <v>41.04419</v>
      </c>
      <c r="F101" s="236">
        <f t="shared" si="12"/>
        <v>51.867099999999994</v>
      </c>
      <c r="G101" s="236">
        <f t="shared" si="12"/>
        <v>146.07814299999998</v>
      </c>
      <c r="H101" s="236">
        <f t="shared" si="12"/>
        <v>1214.6379999999999</v>
      </c>
      <c r="I101" s="236">
        <f t="shared" si="12"/>
        <v>17.5456</v>
      </c>
      <c r="J101" s="236">
        <f t="shared" si="12"/>
        <v>0.60450000000000004</v>
      </c>
      <c r="K101" s="236">
        <f t="shared" si="12"/>
        <v>0.73435000000000006</v>
      </c>
      <c r="L101" s="697">
        <f t="shared" si="12"/>
        <v>600.02700000000004</v>
      </c>
      <c r="M101" s="696">
        <f t="shared" si="12"/>
        <v>911.61400000000003</v>
      </c>
      <c r="N101" s="697">
        <f t="shared" si="12"/>
        <v>839.76900000000001</v>
      </c>
      <c r="O101" s="697">
        <f t="shared" si="12"/>
        <v>144.76186000000001</v>
      </c>
      <c r="P101" s="650">
        <f t="shared" si="12"/>
        <v>7.6244999999999994</v>
      </c>
      <c r="Q101" s="544"/>
      <c r="R101" s="98"/>
      <c r="S101" s="113"/>
      <c r="T101" s="1264"/>
      <c r="U101" s="1264"/>
      <c r="V101" s="1264"/>
      <c r="W101" s="1264"/>
      <c r="X101" s="1264"/>
      <c r="Y101" s="1264"/>
      <c r="Z101" s="1264"/>
      <c r="AA101" s="1264"/>
      <c r="AB101" s="1264"/>
      <c r="AC101" s="159"/>
      <c r="AD101" s="3144"/>
      <c r="AE101" s="3144"/>
      <c r="AF101" s="809"/>
      <c r="AG101" s="2521"/>
      <c r="AH101" s="2521"/>
      <c r="AI101" s="2521"/>
      <c r="AJ101" s="808"/>
      <c r="AK101" s="189"/>
      <c r="AL101" s="207"/>
      <c r="AM101" s="207"/>
      <c r="AN101" s="207"/>
      <c r="AO101" s="207"/>
      <c r="AP101" s="207"/>
      <c r="AQ101" s="207"/>
      <c r="AR101" s="207"/>
      <c r="AS101" s="207"/>
      <c r="AT101" s="10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57"/>
      <c r="BE101" s="106"/>
      <c r="BF101" s="106"/>
      <c r="BG101" s="106"/>
    </row>
    <row r="102" spans="2:59" ht="18" customHeight="1">
      <c r="B102" s="382"/>
      <c r="C102" s="674" t="s">
        <v>10</v>
      </c>
      <c r="D102" s="1123">
        <v>0.45</v>
      </c>
      <c r="E102" s="1782">
        <f t="shared" ref="E102:P102" si="13">E755</f>
        <v>40.5</v>
      </c>
      <c r="F102" s="1778">
        <f t="shared" si="13"/>
        <v>41.4</v>
      </c>
      <c r="G102" s="1778">
        <f t="shared" si="13"/>
        <v>172.35</v>
      </c>
      <c r="H102" s="1778">
        <f t="shared" si="13"/>
        <v>1224</v>
      </c>
      <c r="I102" s="1778">
        <f t="shared" si="13"/>
        <v>31.5</v>
      </c>
      <c r="J102" s="1778">
        <f t="shared" si="13"/>
        <v>0.63</v>
      </c>
      <c r="K102" s="1778">
        <f t="shared" si="13"/>
        <v>0.72</v>
      </c>
      <c r="L102" s="1778">
        <f t="shared" si="13"/>
        <v>405</v>
      </c>
      <c r="M102" s="1779">
        <f t="shared" si="13"/>
        <v>540</v>
      </c>
      <c r="N102" s="1779">
        <f t="shared" si="13"/>
        <v>540</v>
      </c>
      <c r="O102" s="1779">
        <f t="shared" si="13"/>
        <v>135</v>
      </c>
      <c r="P102" s="1781">
        <f t="shared" si="13"/>
        <v>8.1</v>
      </c>
      <c r="Q102" s="544"/>
      <c r="R102" s="98"/>
      <c r="S102" s="3143"/>
      <c r="T102" s="4364"/>
      <c r="U102" s="4364"/>
      <c r="V102" s="4364"/>
      <c r="W102" s="4364"/>
      <c r="X102" s="4364"/>
      <c r="Y102" s="4364"/>
      <c r="Z102" s="4364"/>
      <c r="AA102" s="4364"/>
      <c r="AB102" s="4364"/>
      <c r="AC102" s="159"/>
      <c r="AD102" s="3144"/>
      <c r="AE102" s="3144"/>
      <c r="AF102" s="151"/>
      <c r="AG102" s="151"/>
      <c r="AH102" s="151"/>
      <c r="AI102" s="151"/>
      <c r="AJ102" s="151"/>
      <c r="AK102" s="189"/>
      <c r="AL102" s="176"/>
      <c r="AM102" s="345"/>
      <c r="AN102" s="345"/>
      <c r="AO102" s="176"/>
      <c r="AP102" s="151"/>
      <c r="AQ102" s="176"/>
      <c r="AR102" s="176"/>
      <c r="AS102" s="176"/>
      <c r="AT102" s="106"/>
      <c r="AU102" s="106"/>
      <c r="AV102" s="106"/>
      <c r="AW102" s="106"/>
      <c r="AX102" s="202"/>
      <c r="AY102" s="202"/>
      <c r="AZ102" s="106"/>
      <c r="BA102" s="106"/>
      <c r="BB102" s="126"/>
      <c r="BC102" s="126"/>
      <c r="BD102" s="357"/>
      <c r="BE102" s="106"/>
      <c r="BF102" s="106"/>
      <c r="BG102" s="106"/>
    </row>
    <row r="103" spans="2:59" ht="17.25" customHeight="1" thickBot="1">
      <c r="B103" s="230"/>
      <c r="C103" s="722" t="s">
        <v>319</v>
      </c>
      <c r="D103" s="744"/>
      <c r="E103" s="733">
        <f t="shared" ref="E103:P103" si="14">(E101*100/E737)-45</f>
        <v>0.60465555555555284</v>
      </c>
      <c r="F103" s="734">
        <f t="shared" si="14"/>
        <v>11.377282608695644</v>
      </c>
      <c r="G103" s="734">
        <f t="shared" si="14"/>
        <v>-6.8594926892950454</v>
      </c>
      <c r="H103" s="734">
        <f t="shared" si="14"/>
        <v>-0.34419117647059494</v>
      </c>
      <c r="I103" s="734">
        <f t="shared" si="14"/>
        <v>-19.934857142857144</v>
      </c>
      <c r="J103" s="734">
        <f t="shared" si="14"/>
        <v>-1.8214285714285694</v>
      </c>
      <c r="K103" s="734">
        <f t="shared" si="14"/>
        <v>0.89687500000000142</v>
      </c>
      <c r="L103" s="734">
        <f t="shared" si="14"/>
        <v>21.669666666666672</v>
      </c>
      <c r="M103" s="734">
        <f t="shared" si="14"/>
        <v>30.967833333333346</v>
      </c>
      <c r="N103" s="734">
        <f t="shared" si="14"/>
        <v>24.98075</v>
      </c>
      <c r="O103" s="734">
        <f t="shared" si="14"/>
        <v>3.2539533333333353</v>
      </c>
      <c r="P103" s="738">
        <f t="shared" si="14"/>
        <v>-2.6416666666666728</v>
      </c>
      <c r="Q103" s="544"/>
      <c r="R103" s="98"/>
      <c r="S103" s="3144"/>
      <c r="T103" s="3144"/>
      <c r="U103" s="3144"/>
      <c r="V103" s="3144"/>
      <c r="W103" s="3144"/>
      <c r="X103" s="3144"/>
      <c r="Y103" s="3144"/>
      <c r="Z103" s="3144"/>
      <c r="AA103" s="3144"/>
      <c r="AB103" s="3144"/>
      <c r="AC103" s="3144"/>
      <c r="AD103" s="3144"/>
      <c r="AE103" s="3144"/>
      <c r="AF103" s="284"/>
      <c r="AG103" s="284"/>
      <c r="AH103" s="284"/>
      <c r="AI103" s="284"/>
      <c r="AJ103" s="284"/>
      <c r="AK103" s="189"/>
      <c r="AL103" s="509"/>
      <c r="AM103" s="510"/>
      <c r="AN103" s="509"/>
      <c r="AO103" s="510"/>
      <c r="AP103" s="510"/>
      <c r="AQ103" s="509"/>
      <c r="AR103" s="509"/>
      <c r="AS103" s="509"/>
      <c r="AT103" s="100"/>
      <c r="AU103" s="106"/>
      <c r="AV103" s="106"/>
      <c r="AW103" s="106"/>
      <c r="AX103" s="100"/>
      <c r="AY103" s="100"/>
      <c r="AZ103" s="106"/>
      <c r="BA103" s="106"/>
      <c r="BB103" s="265"/>
      <c r="BC103" s="126"/>
      <c r="BD103" s="357"/>
      <c r="BE103" s="106"/>
      <c r="BF103" s="106"/>
      <c r="BG103" s="106"/>
    </row>
    <row r="104" spans="2:59" ht="17.25" customHeight="1" thickBot="1">
      <c r="E104" s="1789"/>
      <c r="F104" s="1789"/>
      <c r="G104" s="1789"/>
      <c r="H104" s="1789"/>
      <c r="I104" s="1789"/>
      <c r="J104" s="1789"/>
      <c r="K104" s="1789"/>
      <c r="L104" s="1789"/>
      <c r="M104" s="1789"/>
      <c r="N104" s="1789"/>
      <c r="O104" s="1789"/>
      <c r="P104" s="1789"/>
      <c r="Q104" s="544"/>
      <c r="R104" s="98"/>
      <c r="S104" s="3144"/>
      <c r="T104" s="3144"/>
      <c r="U104" s="3144"/>
      <c r="V104" s="3144"/>
      <c r="W104" s="3144"/>
      <c r="X104" s="3144"/>
      <c r="Y104" s="3144"/>
      <c r="Z104" s="3144"/>
      <c r="AA104" s="3144"/>
      <c r="AB104" s="3144"/>
      <c r="AC104" s="3144"/>
      <c r="AD104" s="3144"/>
      <c r="AE104" s="3144"/>
      <c r="AF104" s="506"/>
      <c r="AG104" s="2531"/>
      <c r="AH104" s="506"/>
      <c r="AI104" s="506"/>
      <c r="AJ104" s="505"/>
      <c r="AK104" s="189"/>
      <c r="AL104" s="3144"/>
      <c r="AM104" s="3144"/>
      <c r="AN104" s="106"/>
      <c r="AO104" s="106"/>
      <c r="AP104" s="106"/>
      <c r="AQ104" s="106"/>
      <c r="AR104" s="106"/>
      <c r="AS104" s="106"/>
      <c r="AT104" s="10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57"/>
      <c r="BE104" s="106"/>
      <c r="BF104" s="106"/>
      <c r="BG104" s="106"/>
    </row>
    <row r="105" spans="2:59" ht="18" customHeight="1">
      <c r="B105" s="723" t="s">
        <v>245</v>
      </c>
      <c r="C105" s="42"/>
      <c r="D105" s="43"/>
      <c r="E105" s="146">
        <f t="shared" ref="E105:P105" si="15">E74+E85+E93</f>
        <v>61.031189999999995</v>
      </c>
      <c r="F105" s="236">
        <f t="shared" si="15"/>
        <v>64.017470000000003</v>
      </c>
      <c r="G105" s="236">
        <f t="shared" si="15"/>
        <v>265.00454300000001</v>
      </c>
      <c r="H105" s="236">
        <f t="shared" si="15"/>
        <v>1886.2446</v>
      </c>
      <c r="I105" s="236">
        <f t="shared" si="15"/>
        <v>31.491600000000002</v>
      </c>
      <c r="J105" s="236">
        <f t="shared" si="15"/>
        <v>0.88050000000000006</v>
      </c>
      <c r="K105" s="236">
        <f t="shared" si="15"/>
        <v>0.99395000000000011</v>
      </c>
      <c r="L105" s="697">
        <f t="shared" si="15"/>
        <v>642.52859999999998</v>
      </c>
      <c r="M105" s="696">
        <f t="shared" si="15"/>
        <v>1169.3290000000002</v>
      </c>
      <c r="N105" s="696">
        <f t="shared" si="15"/>
        <v>1066.0779</v>
      </c>
      <c r="O105" s="697">
        <f t="shared" si="15"/>
        <v>249.84435999999999</v>
      </c>
      <c r="P105" s="650">
        <f t="shared" si="15"/>
        <v>14.1136</v>
      </c>
      <c r="Q105" s="544"/>
      <c r="R105" s="121"/>
      <c r="S105" s="3144"/>
      <c r="T105" s="3144"/>
      <c r="U105" s="3144"/>
      <c r="V105" s="3144"/>
      <c r="W105" s="3144"/>
      <c r="X105" s="3144"/>
      <c r="Y105" s="3144"/>
      <c r="Z105" s="3144"/>
      <c r="AA105" s="3144"/>
      <c r="AB105" s="3144"/>
      <c r="AC105" s="3144"/>
      <c r="AD105" s="3144"/>
      <c r="AE105" s="3144"/>
      <c r="AF105" s="809"/>
      <c r="AG105" s="2521"/>
      <c r="AH105" s="2521"/>
      <c r="AI105" s="2521"/>
      <c r="AJ105" s="808"/>
      <c r="AK105" s="189"/>
      <c r="AL105" s="3144"/>
      <c r="AM105" s="3144"/>
      <c r="AN105" s="106"/>
      <c r="AO105" s="106"/>
      <c r="AP105" s="488"/>
      <c r="AQ105" s="106"/>
      <c r="AR105" s="488"/>
      <c r="AS105" s="106"/>
      <c r="AT105" s="10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57"/>
      <c r="BE105" s="106"/>
      <c r="BF105" s="106"/>
      <c r="BG105" s="106"/>
    </row>
    <row r="106" spans="2:59" ht="15.75" customHeight="1">
      <c r="B106" s="724"/>
      <c r="C106" s="725" t="s">
        <v>10</v>
      </c>
      <c r="D106" s="1123">
        <v>0.7</v>
      </c>
      <c r="E106" s="1782">
        <f t="shared" ref="E106:P106" si="16">E759</f>
        <v>63</v>
      </c>
      <c r="F106" s="1778">
        <f t="shared" si="16"/>
        <v>64.400000000000006</v>
      </c>
      <c r="G106" s="1778">
        <f t="shared" si="16"/>
        <v>268.10000000000002</v>
      </c>
      <c r="H106" s="1778">
        <f t="shared" si="16"/>
        <v>1904</v>
      </c>
      <c r="I106" s="1778">
        <f t="shared" si="16"/>
        <v>49</v>
      </c>
      <c r="J106" s="1778">
        <f t="shared" si="16"/>
        <v>0.98</v>
      </c>
      <c r="K106" s="1778">
        <f t="shared" si="16"/>
        <v>1.1200000000000001</v>
      </c>
      <c r="L106" s="1778">
        <f t="shared" si="16"/>
        <v>630</v>
      </c>
      <c r="M106" s="1779">
        <f t="shared" si="16"/>
        <v>840</v>
      </c>
      <c r="N106" s="1779">
        <f t="shared" si="16"/>
        <v>840</v>
      </c>
      <c r="O106" s="1779">
        <f t="shared" si="16"/>
        <v>210</v>
      </c>
      <c r="P106" s="1781">
        <f t="shared" si="16"/>
        <v>12.6</v>
      </c>
      <c r="Q106" s="544"/>
      <c r="R106" s="100"/>
      <c r="S106" s="3144"/>
      <c r="T106" s="3144"/>
      <c r="U106" s="3144"/>
      <c r="V106" s="604"/>
      <c r="W106" s="3144"/>
      <c r="X106" s="3144"/>
      <c r="Y106" s="3144"/>
      <c r="Z106" s="3144"/>
      <c r="AA106" s="3144"/>
      <c r="AB106" s="3144"/>
      <c r="AC106" s="3144"/>
      <c r="AD106" s="3144"/>
      <c r="AE106" s="3144"/>
      <c r="AF106" s="151"/>
      <c r="AG106" s="151"/>
      <c r="AH106" s="151"/>
      <c r="AI106" s="151"/>
      <c r="AJ106" s="151"/>
      <c r="AK106" s="220"/>
      <c r="AL106" s="3144"/>
      <c r="AM106" s="3144"/>
      <c r="AN106" s="106"/>
      <c r="AO106" s="106"/>
      <c r="AP106" s="106"/>
      <c r="AQ106" s="106"/>
      <c r="AR106" s="488"/>
      <c r="AS106" s="106"/>
      <c r="AT106" s="10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57"/>
      <c r="BE106" s="106"/>
      <c r="BF106" s="106"/>
      <c r="BG106" s="106"/>
    </row>
    <row r="107" spans="2:59" ht="12.75" customHeight="1" thickBot="1">
      <c r="B107" s="230"/>
      <c r="C107" s="722" t="s">
        <v>319</v>
      </c>
      <c r="D107" s="744"/>
      <c r="E107" s="733">
        <f t="shared" ref="E107:P107" si="17">(E105*100/E737)-70</f>
        <v>-2.1875666666666689</v>
      </c>
      <c r="F107" s="734">
        <f t="shared" si="17"/>
        <v>-0.41579347826086632</v>
      </c>
      <c r="G107" s="734">
        <f t="shared" si="17"/>
        <v>-0.80821331592689205</v>
      </c>
      <c r="H107" s="734">
        <f t="shared" si="17"/>
        <v>-0.65277205882352973</v>
      </c>
      <c r="I107" s="734">
        <f t="shared" si="17"/>
        <v>-25.011999999999993</v>
      </c>
      <c r="J107" s="734">
        <f t="shared" si="17"/>
        <v>-7.107142857142847</v>
      </c>
      <c r="K107" s="734">
        <f t="shared" si="17"/>
        <v>-7.8781249999999972</v>
      </c>
      <c r="L107" s="734">
        <f t="shared" si="17"/>
        <v>1.3920666666666648</v>
      </c>
      <c r="M107" s="734">
        <f t="shared" si="17"/>
        <v>27.444083333333353</v>
      </c>
      <c r="N107" s="734">
        <f t="shared" si="17"/>
        <v>18.83982499999999</v>
      </c>
      <c r="O107" s="734">
        <f t="shared" si="17"/>
        <v>13.281453333333332</v>
      </c>
      <c r="P107" s="738">
        <f t="shared" si="17"/>
        <v>8.4088888888888818</v>
      </c>
      <c r="Q107" s="752"/>
      <c r="R107" s="106"/>
      <c r="S107" s="3143"/>
      <c r="T107" s="3143"/>
      <c r="U107" s="3143"/>
      <c r="V107" s="3384"/>
      <c r="W107" s="3143"/>
      <c r="X107" s="3143"/>
      <c r="Y107" s="3143"/>
      <c r="Z107" s="3143"/>
      <c r="AA107" s="3143"/>
      <c r="AB107" s="218"/>
      <c r="AC107" s="121"/>
      <c r="AD107" s="121"/>
      <c r="AE107" s="121"/>
      <c r="AF107" s="121"/>
      <c r="AG107" s="121"/>
      <c r="AH107" s="121"/>
      <c r="AI107" s="121"/>
      <c r="AJ107" s="121"/>
      <c r="AK107" s="3144"/>
      <c r="AL107" s="116"/>
      <c r="AM107" s="177"/>
      <c r="AN107" s="116"/>
      <c r="AO107" s="116"/>
      <c r="AP107" s="116"/>
      <c r="AQ107" s="116"/>
      <c r="AR107" s="116"/>
      <c r="AS107" s="116"/>
      <c r="AT107" s="116"/>
      <c r="AU107" s="116"/>
      <c r="AV107" s="17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R108" s="121"/>
      <c r="S108" s="505"/>
      <c r="T108" s="505"/>
      <c r="U108" s="505"/>
      <c r="V108" s="505"/>
      <c r="W108" s="505"/>
      <c r="X108" s="505"/>
      <c r="Y108" s="506"/>
      <c r="Z108" s="505"/>
      <c r="AA108" s="506"/>
      <c r="AB108" s="506"/>
      <c r="AC108" s="121"/>
      <c r="AD108" s="121"/>
      <c r="AE108" s="121"/>
      <c r="AF108" s="121"/>
      <c r="AG108" s="121"/>
      <c r="AH108" s="121"/>
      <c r="AI108" s="121"/>
      <c r="AJ108" s="121"/>
      <c r="AK108" s="3144"/>
      <c r="AL108" s="116"/>
      <c r="AM108" s="177"/>
      <c r="AN108" s="328"/>
      <c r="AO108" s="328"/>
      <c r="AP108" s="328"/>
      <c r="AQ108" s="328"/>
      <c r="AR108" s="116"/>
      <c r="AS108" s="224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2.75" customHeight="1">
      <c r="R109" s="121"/>
      <c r="S109" s="352"/>
      <c r="T109" s="352"/>
      <c r="U109" s="352"/>
      <c r="V109" s="352"/>
      <c r="W109" s="507"/>
      <c r="X109" s="352"/>
      <c r="Y109" s="352"/>
      <c r="Z109" s="352"/>
      <c r="AA109" s="347"/>
      <c r="AB109" s="347"/>
      <c r="AC109" s="121"/>
      <c r="AD109" s="121"/>
      <c r="AE109" s="121"/>
      <c r="AF109" s="121"/>
      <c r="AG109" s="121"/>
      <c r="AH109" s="121"/>
      <c r="AI109" s="121"/>
      <c r="AJ109" s="121"/>
      <c r="AK109" s="3144"/>
      <c r="AL109" s="116"/>
      <c r="AM109" s="177"/>
      <c r="AN109" s="328"/>
      <c r="AO109" s="328"/>
      <c r="AP109" s="328"/>
      <c r="AQ109" s="328"/>
      <c r="AR109" s="116"/>
      <c r="AS109" s="224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4.25" customHeight="1">
      <c r="S110" s="3144"/>
      <c r="T110" s="3144"/>
      <c r="U110" s="3144"/>
      <c r="V110" s="3144"/>
      <c r="W110" s="3144"/>
      <c r="X110" s="3144"/>
      <c r="Y110" s="3144"/>
      <c r="Z110" s="3144"/>
      <c r="AA110" s="3144"/>
      <c r="AB110" s="3144"/>
      <c r="AC110" s="3144"/>
      <c r="AD110" s="3144"/>
      <c r="AE110" s="3144"/>
      <c r="AF110" s="4370"/>
      <c r="AG110" s="4370"/>
      <c r="AH110" s="2541"/>
      <c r="AI110" s="121"/>
      <c r="AJ110" s="121"/>
      <c r="AK110" s="3144"/>
      <c r="AL110" s="206"/>
      <c r="AM110" s="3144"/>
      <c r="AN110" s="106"/>
      <c r="AO110" s="106"/>
      <c r="AP110" s="106"/>
      <c r="AQ110" s="106"/>
      <c r="AR110" s="121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S111" s="3144"/>
      <c r="T111" s="3144"/>
      <c r="U111" s="3144"/>
      <c r="V111" s="3144"/>
      <c r="W111" s="3144"/>
      <c r="X111" s="3144"/>
      <c r="Y111" s="3144"/>
      <c r="Z111" s="3144"/>
      <c r="AA111" s="3144"/>
      <c r="AB111" s="3144"/>
      <c r="AC111" s="3144"/>
      <c r="AD111" s="3144"/>
      <c r="AE111" s="3144"/>
      <c r="AF111" s="2541"/>
      <c r="AG111" s="2541"/>
      <c r="AH111" s="2541"/>
      <c r="AI111" s="3144"/>
      <c r="AJ111" s="3144"/>
      <c r="AK111" s="3144"/>
      <c r="AL111" s="180"/>
      <c r="AM111" s="180"/>
      <c r="AN111" s="126"/>
      <c r="AO111" s="126"/>
      <c r="AP111" s="126"/>
      <c r="AQ111" s="126"/>
      <c r="AR111" s="106"/>
      <c r="AS111" s="115"/>
      <c r="AT111" s="106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676"/>
      <c r="D112" s="12" t="str">
        <f>D58</f>
        <v xml:space="preserve">Россия Краснодарский край </v>
      </c>
      <c r="E112" s="291"/>
      <c r="I112" s="2333"/>
      <c r="J112" s="2333"/>
      <c r="K112" s="2333"/>
      <c r="L112" s="2333"/>
      <c r="M112" s="2333"/>
      <c r="N112" s="2333"/>
      <c r="O112" s="2333"/>
      <c r="P112" s="2333"/>
      <c r="Q112" s="2333"/>
      <c r="R112" s="121"/>
      <c r="S112" s="3144"/>
      <c r="T112" s="3144"/>
      <c r="U112" s="3144"/>
      <c r="V112" s="3144"/>
      <c r="W112" s="3144"/>
      <c r="X112" s="3144"/>
      <c r="Y112" s="3144"/>
      <c r="Z112" s="3144"/>
      <c r="AA112" s="3144"/>
      <c r="AB112" s="3144"/>
      <c r="AC112" s="3144"/>
      <c r="AD112" s="3144"/>
      <c r="AE112" s="3144"/>
      <c r="AF112" s="4371"/>
      <c r="AG112" s="4371"/>
      <c r="AH112" s="2541"/>
      <c r="AI112" s="121"/>
      <c r="AJ112" s="121"/>
      <c r="AK112" s="3144"/>
      <c r="AL112" s="121"/>
      <c r="AM112" s="121"/>
      <c r="AN112" s="121"/>
      <c r="AO112" s="121"/>
      <c r="AP112" s="121"/>
      <c r="AQ112" s="121"/>
      <c r="AR112" s="121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C113" s="13" t="str">
        <f>C59</f>
        <v xml:space="preserve">                  ПРИЛОЖЕНИЕ К  ДВЕНАДЦАТИДНЕВНОМУ  МЕНЮ ПРИГОТОВЛЯЕМЫХ БЛЮД </v>
      </c>
      <c r="D113" s="148"/>
      <c r="E113" s="2"/>
      <c r="F113"/>
      <c r="I113"/>
      <c r="J113"/>
      <c r="K113" s="26"/>
      <c r="L113" s="26"/>
      <c r="M113"/>
      <c r="N113"/>
      <c r="O113"/>
      <c r="P113"/>
      <c r="Q113" s="106"/>
      <c r="R113" s="121"/>
      <c r="S113" s="3144"/>
      <c r="T113" s="3144"/>
      <c r="U113" s="3144"/>
      <c r="V113" s="3144"/>
      <c r="W113" s="3144"/>
      <c r="X113" s="3144"/>
      <c r="Y113" s="3144"/>
      <c r="Z113" s="3144"/>
      <c r="AA113" s="3144"/>
      <c r="AB113" s="3144"/>
      <c r="AC113" s="3144"/>
      <c r="AD113" s="3144"/>
      <c r="AE113" s="3144"/>
      <c r="AF113" s="4371"/>
      <c r="AG113" s="4371"/>
      <c r="AH113" s="2541"/>
      <c r="AI113" s="121"/>
      <c r="AJ113" s="121"/>
      <c r="AK113" s="3144"/>
      <c r="AL113" s="512"/>
      <c r="AM113" s="512"/>
      <c r="AN113" s="512"/>
      <c r="AO113" s="512"/>
      <c r="AP113" s="512"/>
      <c r="AQ113" s="512"/>
      <c r="AR113" s="512"/>
      <c r="AS113" s="512"/>
      <c r="AT113" s="106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B114" s="3965" t="str">
        <f>B60</f>
        <v xml:space="preserve">   ДЛЯ  УЧАЩИХСЯ  В ОБЩЕОБРАЗОВАТЕЛЬНОМ УЧРЕЖДЕНИЕ   З А В Т Р А К О В  -  О Б Е Д О В    И    П О Л Д Н И К О В</v>
      </c>
      <c r="C114" s="25"/>
      <c r="I114" s="752"/>
      <c r="N114" s="5"/>
      <c r="R114" s="121"/>
      <c r="S114" s="3144"/>
      <c r="T114" s="3144"/>
      <c r="U114" s="3144"/>
      <c r="V114" s="3144"/>
      <c r="W114" s="3144"/>
      <c r="X114" s="3144"/>
      <c r="Y114" s="3144"/>
      <c r="Z114" s="3144"/>
      <c r="AA114" s="151"/>
      <c r="AB114" s="3144"/>
      <c r="AC114" s="3144"/>
      <c r="AD114" s="3144"/>
      <c r="AE114" s="3144"/>
      <c r="AF114" s="4372"/>
      <c r="AG114" s="4371"/>
      <c r="AH114" s="2541"/>
      <c r="AI114" s="514"/>
      <c r="AJ114" s="121"/>
      <c r="AK114" s="3144"/>
      <c r="AL114" s="126"/>
      <c r="AM114" s="3144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15" customHeight="1">
      <c r="C115" s="676" t="str">
        <f>C61</f>
        <v xml:space="preserve">                                    ТАБЛИЦА   ПОТРЕБНОСТИ ПИЩЕВЫХ ВЕЩЕСТВ,   ВИТАМИНОВ  И  МИНЕРАЛЬНЫХ ВЕЩЕСТВ</v>
      </c>
      <c r="R115" s="106"/>
      <c r="S115" s="3144"/>
      <c r="T115" s="3144"/>
      <c r="U115" s="3144"/>
      <c r="V115" s="3144"/>
      <c r="W115" s="3144"/>
      <c r="X115" s="3144"/>
      <c r="Y115" s="3144"/>
      <c r="Z115" s="3144"/>
      <c r="AA115" s="151"/>
      <c r="AB115" s="3144"/>
      <c r="AC115" s="204"/>
      <c r="AD115" s="204"/>
      <c r="AE115" s="204"/>
      <c r="AF115" s="204"/>
      <c r="AG115" s="204"/>
      <c r="AH115" s="204"/>
      <c r="AI115" s="204"/>
      <c r="AJ115" s="204"/>
      <c r="AK115" s="121"/>
      <c r="AL115" s="3144"/>
      <c r="AM115" s="3144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 thickBot="1">
      <c r="B116" s="2" t="str">
        <f>B62</f>
        <v xml:space="preserve">  Возрастная категория: 12 лет и старше</v>
      </c>
      <c r="C116" s="26"/>
      <c r="D116"/>
      <c r="F116" s="32" t="s">
        <v>409</v>
      </c>
      <c r="J116" s="3" t="str">
        <f>J62</f>
        <v>Сезон :   ЗИМА - ВЕСНА  2025 -____г.г.</v>
      </c>
      <c r="K116"/>
      <c r="M116" s="80"/>
      <c r="N116" s="26"/>
      <c r="O116" s="33"/>
      <c r="R116" s="180"/>
      <c r="S116" s="3144"/>
      <c r="T116" s="3144"/>
      <c r="U116" s="3144"/>
      <c r="V116" s="3144"/>
      <c r="W116" s="3144"/>
      <c r="X116" s="3144"/>
      <c r="Y116" s="3144"/>
      <c r="Z116" s="3144"/>
      <c r="AA116" s="151"/>
      <c r="AB116" s="3144"/>
      <c r="AC116" s="180"/>
      <c r="AD116" s="121"/>
      <c r="AE116" s="3146"/>
      <c r="AF116" s="121"/>
      <c r="AG116" s="606"/>
      <c r="AH116" s="121"/>
      <c r="AI116" s="121"/>
      <c r="AJ116" s="3144"/>
      <c r="AK116" s="2515"/>
      <c r="AL116" s="3144"/>
      <c r="AM116" s="3144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B117" s="779" t="s">
        <v>248</v>
      </c>
      <c r="C117" s="815" t="s">
        <v>260</v>
      </c>
      <c r="D117" s="777" t="s">
        <v>140</v>
      </c>
      <c r="E117" s="784" t="s">
        <v>141</v>
      </c>
      <c r="F117" s="332"/>
      <c r="G117" s="332"/>
      <c r="H117" s="39"/>
      <c r="I117" s="551" t="s">
        <v>229</v>
      </c>
      <c r="J117" s="39"/>
      <c r="K117" s="685"/>
      <c r="L117" s="442"/>
      <c r="M117" s="786" t="s">
        <v>257</v>
      </c>
      <c r="N117" s="39"/>
      <c r="O117" s="39"/>
      <c r="P117" s="73"/>
      <c r="Q117" s="720" t="s">
        <v>255</v>
      </c>
      <c r="R117" s="1"/>
      <c r="S117" s="3144"/>
      <c r="T117" s="3144"/>
      <c r="U117" s="3144"/>
      <c r="V117" s="3144"/>
      <c r="W117" s="3144"/>
      <c r="X117" s="3144"/>
      <c r="Y117" s="3144"/>
      <c r="Z117" s="3144"/>
      <c r="AA117" s="3144"/>
      <c r="AB117" s="121"/>
      <c r="AC117" s="121"/>
      <c r="AD117" s="121"/>
      <c r="AE117" s="121"/>
      <c r="AF117" s="121"/>
      <c r="AG117" s="606"/>
      <c r="AH117" s="121"/>
      <c r="AI117" s="121"/>
      <c r="AJ117" s="121"/>
      <c r="AK117" s="189"/>
      <c r="AL117" s="3144"/>
      <c r="AM117" s="3144"/>
      <c r="AN117" s="106"/>
      <c r="AO117" s="106"/>
      <c r="AP117" s="106"/>
      <c r="AQ117" s="106"/>
      <c r="AR117" s="106"/>
      <c r="AS117" s="106"/>
      <c r="AT117" s="106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9.5" customHeight="1" thickBot="1">
      <c r="B118" s="780" t="s">
        <v>231</v>
      </c>
      <c r="C118" s="390"/>
      <c r="D118" s="781" t="s">
        <v>147</v>
      </c>
      <c r="E118" s="587"/>
      <c r="F118" s="783"/>
      <c r="G118" s="1322" t="s">
        <v>368</v>
      </c>
      <c r="H118" s="1258" t="s">
        <v>352</v>
      </c>
      <c r="I118" s="787"/>
      <c r="J118" s="787"/>
      <c r="K118" s="787"/>
      <c r="L118" s="788"/>
      <c r="M118" s="789" t="s">
        <v>256</v>
      </c>
      <c r="N118" s="787"/>
      <c r="O118" s="787"/>
      <c r="P118" s="788"/>
      <c r="Q118" s="760" t="s">
        <v>253</v>
      </c>
      <c r="R118" s="121"/>
      <c r="S118" s="3144"/>
      <c r="T118" s="3144"/>
      <c r="U118" s="3144"/>
      <c r="V118" s="3144"/>
      <c r="W118" s="3144"/>
      <c r="X118" s="3144"/>
      <c r="Y118" s="3144"/>
      <c r="Z118" s="3144"/>
      <c r="AA118" s="3144"/>
      <c r="AB118" s="3144"/>
      <c r="AC118" s="121"/>
      <c r="AD118" s="121"/>
      <c r="AE118" s="121"/>
      <c r="AF118" s="121"/>
      <c r="AG118" s="803"/>
      <c r="AH118" s="803"/>
      <c r="AI118" s="803"/>
      <c r="AJ118" s="803"/>
      <c r="AK118" s="189"/>
      <c r="AL118" s="3144"/>
      <c r="AM118" s="3144"/>
      <c r="AN118" s="106"/>
      <c r="AO118" s="106"/>
      <c r="AP118" s="106"/>
      <c r="AQ118" s="106"/>
      <c r="AR118" s="106"/>
      <c r="AS118" s="106"/>
      <c r="AT118" s="106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>
      <c r="B119" s="780" t="s">
        <v>240</v>
      </c>
      <c r="C119" s="390" t="s">
        <v>146</v>
      </c>
      <c r="D119" s="653"/>
      <c r="E119" s="781" t="s">
        <v>148</v>
      </c>
      <c r="F119" s="778" t="s">
        <v>53</v>
      </c>
      <c r="G119" s="1322" t="s">
        <v>369</v>
      </c>
      <c r="H119" s="1260" t="s">
        <v>151</v>
      </c>
      <c r="I119" s="587"/>
      <c r="J119" s="1272"/>
      <c r="K119" s="39"/>
      <c r="L119" s="1272"/>
      <c r="M119" s="1273" t="s">
        <v>241</v>
      </c>
      <c r="N119" s="1274" t="s">
        <v>242</v>
      </c>
      <c r="O119" s="1275" t="s">
        <v>243</v>
      </c>
      <c r="P119" s="1276" t="s">
        <v>244</v>
      </c>
      <c r="Q119" s="759" t="s">
        <v>222</v>
      </c>
      <c r="R119" s="106"/>
      <c r="S119" s="3144"/>
      <c r="T119" s="126"/>
      <c r="U119" s="357"/>
      <c r="V119" s="3144"/>
      <c r="W119" s="3144"/>
      <c r="X119" s="3144"/>
      <c r="Y119" s="3144"/>
      <c r="Z119" s="3144"/>
      <c r="AA119" s="3144"/>
      <c r="AB119" s="206"/>
      <c r="AC119" s="346"/>
      <c r="AD119" s="346"/>
      <c r="AE119" s="346"/>
      <c r="AF119" s="346"/>
      <c r="AG119" s="346"/>
      <c r="AH119" s="346"/>
      <c r="AI119" s="346"/>
      <c r="AJ119" s="346"/>
      <c r="AK119" s="3144"/>
      <c r="AL119" s="3144"/>
      <c r="AM119" s="3144"/>
      <c r="AN119" s="106"/>
      <c r="AO119" s="106"/>
      <c r="AP119" s="106"/>
      <c r="AQ119" s="106"/>
      <c r="AR119" s="106"/>
      <c r="AS119" s="206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 thickBot="1">
      <c r="B120" s="63"/>
      <c r="C120" s="677"/>
      <c r="D120" s="420"/>
      <c r="E120" s="782" t="s">
        <v>5</v>
      </c>
      <c r="F120" s="398" t="s">
        <v>6</v>
      </c>
      <c r="G120" s="1214" t="s">
        <v>7</v>
      </c>
      <c r="H120" s="1259" t="s">
        <v>315</v>
      </c>
      <c r="I120" s="1277" t="s">
        <v>232</v>
      </c>
      <c r="J120" s="1278" t="s">
        <v>233</v>
      </c>
      <c r="K120" s="1279" t="s">
        <v>234</v>
      </c>
      <c r="L120" s="1278" t="s">
        <v>235</v>
      </c>
      <c r="M120" s="1280" t="s">
        <v>236</v>
      </c>
      <c r="N120" s="1278" t="s">
        <v>237</v>
      </c>
      <c r="O120" s="1279" t="s">
        <v>238</v>
      </c>
      <c r="P120" s="1281" t="s">
        <v>239</v>
      </c>
      <c r="Q120" s="677"/>
      <c r="R120" s="98"/>
      <c r="S120" s="3144"/>
      <c r="T120" s="330"/>
      <c r="U120" s="330"/>
      <c r="V120" s="330"/>
      <c r="W120" s="177"/>
      <c r="X120" s="151"/>
      <c r="Y120" s="151"/>
      <c r="Z120" s="330"/>
      <c r="AA120" s="151"/>
      <c r="AB120" s="121"/>
      <c r="AC120" s="116"/>
      <c r="AD120" s="116"/>
      <c r="AE120" s="116"/>
      <c r="AF120" s="566"/>
      <c r="AG120" s="176"/>
      <c r="AH120" s="176"/>
      <c r="AI120" s="176"/>
      <c r="AJ120" s="176"/>
      <c r="AK120" s="189"/>
      <c r="AL120" s="3144"/>
      <c r="AM120" s="3144"/>
      <c r="AN120" s="106"/>
      <c r="AO120" s="106"/>
      <c r="AP120" s="106"/>
      <c r="AQ120" s="106"/>
      <c r="AR120" s="121"/>
      <c r="AS120" s="121"/>
      <c r="AT120" s="121"/>
      <c r="AU120" s="121"/>
      <c r="AV120" s="106"/>
      <c r="AW120" s="106"/>
      <c r="AX120" s="106"/>
      <c r="AY120" s="160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20.25" customHeight="1">
      <c r="B121" s="84"/>
      <c r="C121" s="550" t="s">
        <v>128</v>
      </c>
      <c r="D121" s="1316"/>
      <c r="E121" s="403"/>
      <c r="F121" s="404"/>
      <c r="G121" s="404"/>
      <c r="H121" s="557"/>
      <c r="I121" s="1267"/>
      <c r="J121" s="404"/>
      <c r="K121" s="404"/>
      <c r="L121" s="704"/>
      <c r="M121" s="1262"/>
      <c r="N121" s="692"/>
      <c r="O121" s="692"/>
      <c r="P121" s="753"/>
      <c r="Q121" s="758"/>
      <c r="R121" s="98"/>
      <c r="S121" s="3144"/>
      <c r="T121" s="3144"/>
      <c r="U121" s="3144"/>
      <c r="V121" s="3144"/>
      <c r="W121" s="3144"/>
      <c r="X121" s="3144"/>
      <c r="Y121" s="3144"/>
      <c r="Z121" s="3144"/>
      <c r="AA121" s="121"/>
      <c r="AB121" s="121"/>
      <c r="AC121" s="330"/>
      <c r="AD121" s="330"/>
      <c r="AE121" s="330"/>
      <c r="AF121" s="177"/>
      <c r="AG121" s="517"/>
      <c r="AH121" s="517"/>
      <c r="AI121" s="151"/>
      <c r="AJ121" s="151"/>
      <c r="AK121" s="588"/>
      <c r="AL121" s="3144"/>
      <c r="AM121" s="3144"/>
      <c r="AN121" s="106"/>
      <c r="AO121" s="106"/>
      <c r="AP121" s="106"/>
      <c r="AQ121" s="106"/>
      <c r="AR121" s="106"/>
      <c r="AS121" s="106"/>
      <c r="AT121" s="106"/>
      <c r="AU121" s="122"/>
      <c r="AV121" s="106"/>
      <c r="AW121" s="114"/>
      <c r="AX121" s="202"/>
      <c r="AY121" s="202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.75" customHeight="1">
      <c r="B122" s="1282" t="str">
        <f>'12-18л. МЕНЮ '!J122</f>
        <v>255/17</v>
      </c>
      <c r="C122" s="247" t="str">
        <f>'12-18л. МЕНЮ '!C122</f>
        <v>Печень по-строгановски</v>
      </c>
      <c r="D122" s="2047">
        <f>'12-18л. МЕНЮ '!D122</f>
        <v>120</v>
      </c>
      <c r="E122" s="1246">
        <f>'12-18л. МЕНЮ '!E122</f>
        <v>17.399999999999999</v>
      </c>
      <c r="F122" s="325">
        <f>'12-18л. МЕНЮ '!F122</f>
        <v>11.659000000000001</v>
      </c>
      <c r="G122" s="1246">
        <f>'12-18л. МЕНЮ '!G122</f>
        <v>7.6529999999999996</v>
      </c>
      <c r="H122" s="728">
        <f>'12-18л. МЕНЮ '!H122</f>
        <v>190.04900000000001</v>
      </c>
      <c r="I122" s="1448">
        <v>10.189</v>
      </c>
      <c r="J122" s="739">
        <v>0.185</v>
      </c>
      <c r="K122" s="1159">
        <v>0.156</v>
      </c>
      <c r="L122" s="1452">
        <v>461.20400000000001</v>
      </c>
      <c r="M122" s="1159">
        <v>28.077999999999999</v>
      </c>
      <c r="N122" s="1452">
        <v>29.306000000000001</v>
      </c>
      <c r="O122" s="1159">
        <v>19.199000000000002</v>
      </c>
      <c r="P122" s="1268">
        <v>2.1379999999999999</v>
      </c>
      <c r="Q122" s="1491">
        <f>'12-18л. МЕНЮ '!I122</f>
        <v>55</v>
      </c>
      <c r="R122" s="106"/>
      <c r="S122" s="3144"/>
      <c r="T122" s="3141"/>
      <c r="U122" s="3139"/>
      <c r="V122" s="116"/>
      <c r="W122" s="116"/>
      <c r="X122" s="482"/>
      <c r="Y122" s="1178"/>
      <c r="Z122" s="527"/>
      <c r="AA122" s="3144"/>
      <c r="AB122" s="3144"/>
      <c r="AC122" s="330"/>
      <c r="AD122" s="330"/>
      <c r="AE122" s="330"/>
      <c r="AF122" s="177"/>
      <c r="AG122" s="151"/>
      <c r="AH122" s="517"/>
      <c r="AI122" s="151"/>
      <c r="AJ122" s="151"/>
      <c r="AK122" s="588"/>
      <c r="AL122" s="3140"/>
      <c r="AM122" s="516"/>
      <c r="AN122" s="100"/>
      <c r="AO122" s="100"/>
      <c r="AP122" s="100"/>
      <c r="AQ122" s="100"/>
      <c r="AR122" s="100"/>
      <c r="AS122" s="100"/>
      <c r="AT122" s="106"/>
      <c r="AU122" s="115"/>
      <c r="AV122" s="101"/>
      <c r="AW122" s="100"/>
      <c r="AX122" s="202"/>
      <c r="AY122" s="202"/>
      <c r="AZ122" s="106"/>
      <c r="BA122" s="106"/>
      <c r="BB122" s="139"/>
      <c r="BC122" s="126"/>
      <c r="BD122" s="357"/>
      <c r="BE122" s="106"/>
      <c r="BF122" s="106"/>
      <c r="BG122" s="106"/>
    </row>
    <row r="123" spans="2:59">
      <c r="B123" s="1287" t="str">
        <f>'12-18л. МЕНЮ '!J123</f>
        <v>256 / 21</v>
      </c>
      <c r="C123" s="247" t="str">
        <f>'12-18л. МЕНЮ '!C123</f>
        <v>Макароны отварные и /овощи</v>
      </c>
      <c r="D123" s="2047">
        <f>'12-18л. МЕНЮ '!D123</f>
        <v>180</v>
      </c>
      <c r="E123" s="1326">
        <f>'12-18л. МЕНЮ '!E123</f>
        <v>6.66</v>
      </c>
      <c r="F123" s="1246">
        <f>'12-18л. МЕНЮ '!F123</f>
        <v>5.94</v>
      </c>
      <c r="G123" s="325">
        <f>'12-18л. МЕНЮ '!G123</f>
        <v>26.76</v>
      </c>
      <c r="H123" s="1169">
        <f>'12-18л. МЕНЮ '!H123</f>
        <v>188.34</v>
      </c>
      <c r="I123" s="2362">
        <v>0</v>
      </c>
      <c r="J123" s="2361">
        <v>7.1999999999999995E-2</v>
      </c>
      <c r="K123" s="2362">
        <v>3.1E-2</v>
      </c>
      <c r="L123" s="2361">
        <v>37.799999999999997</v>
      </c>
      <c r="M123" s="2362">
        <v>14.4</v>
      </c>
      <c r="N123" s="2361">
        <v>54</v>
      </c>
      <c r="O123" s="2362">
        <v>9</v>
      </c>
      <c r="P123" s="3035">
        <v>1.26</v>
      </c>
      <c r="Q123" s="1491">
        <f>'12-18л. МЕНЮ '!I123</f>
        <v>49</v>
      </c>
      <c r="R123" s="116"/>
      <c r="S123" s="488"/>
      <c r="T123" s="3144"/>
      <c r="U123" s="611"/>
      <c r="V123" s="505"/>
      <c r="W123" s="812"/>
      <c r="X123" s="813"/>
      <c r="Y123" s="814"/>
      <c r="Z123" s="213"/>
      <c r="AA123" s="357"/>
      <c r="AB123" s="116"/>
      <c r="AC123" s="330"/>
      <c r="AD123" s="330"/>
      <c r="AE123" s="330"/>
      <c r="AF123" s="177"/>
      <c r="AG123" s="517"/>
      <c r="AH123" s="517"/>
      <c r="AI123" s="151"/>
      <c r="AJ123" s="151"/>
      <c r="AK123" s="588"/>
      <c r="AL123" s="3140"/>
      <c r="AM123" s="516"/>
      <c r="AN123" s="100"/>
      <c r="AO123" s="100"/>
      <c r="AP123" s="100"/>
      <c r="AQ123" s="100"/>
      <c r="AR123" s="100"/>
      <c r="AS123" s="100"/>
      <c r="AT123" s="106"/>
      <c r="AU123" s="115"/>
      <c r="AV123" s="111"/>
      <c r="AW123" s="111"/>
      <c r="AX123" s="202"/>
      <c r="AY123" s="202"/>
      <c r="AZ123" s="106"/>
      <c r="BA123" s="106"/>
      <c r="BB123" s="126"/>
      <c r="BC123" s="126"/>
      <c r="BD123" s="357"/>
      <c r="BE123" s="106"/>
      <c r="BF123" s="106"/>
      <c r="BG123" s="106"/>
    </row>
    <row r="124" spans="2:59">
      <c r="B124" s="3079" t="str">
        <f>'12-18л. МЕНЮ '!J124</f>
        <v>157/21</v>
      </c>
      <c r="C124" s="318" t="str">
        <f>'12-18л. МЕНЮ '!C124</f>
        <v>консервирован. Отварные (сложный гарнир)</v>
      </c>
      <c r="D124" s="3080">
        <f>'12-18л. МЕНЮ '!D124</f>
        <v>30</v>
      </c>
      <c r="E124" s="1660">
        <f>'12-18л. МЕНЮ '!E124</f>
        <v>0.6</v>
      </c>
      <c r="F124" s="1658">
        <f>'12-18л. МЕНЮ '!F124</f>
        <v>0.08</v>
      </c>
      <c r="G124" s="1541">
        <f>'12-18л. МЕНЮ '!G124</f>
        <v>3.0750000000000002</v>
      </c>
      <c r="H124" s="1313">
        <f>'12-18л. МЕНЮ '!H124</f>
        <v>15.672000000000001</v>
      </c>
      <c r="I124" s="1541">
        <v>0.57499999999999996</v>
      </c>
      <c r="J124" s="1658">
        <v>5.0000000000000001E-3</v>
      </c>
      <c r="K124" s="1541">
        <v>8.0000000000000002E-3</v>
      </c>
      <c r="L124" s="1313">
        <v>0.36</v>
      </c>
      <c r="M124" s="1538">
        <v>11</v>
      </c>
      <c r="N124" s="2292">
        <v>10.5</v>
      </c>
      <c r="O124" s="1538">
        <v>3.3719999999999999</v>
      </c>
      <c r="P124" s="1656">
        <v>9.5000000000000001E-2</v>
      </c>
      <c r="Q124" s="1493">
        <f>'12-18л. МЕНЮ '!I124</f>
        <v>49</v>
      </c>
      <c r="R124" s="98"/>
      <c r="S124" s="488"/>
      <c r="T124" s="3144"/>
      <c r="U124" s="611"/>
      <c r="V124" s="505"/>
      <c r="W124" s="812"/>
      <c r="X124" s="813"/>
      <c r="Y124" s="814"/>
      <c r="Z124" s="213"/>
      <c r="AA124" s="357"/>
      <c r="AB124" s="218"/>
      <c r="AC124" s="151"/>
      <c r="AD124" s="151"/>
      <c r="AE124" s="151"/>
      <c r="AF124" s="177"/>
      <c r="AG124" s="151"/>
      <c r="AH124" s="151"/>
      <c r="AI124" s="151"/>
      <c r="AJ124" s="151"/>
      <c r="AK124" s="588"/>
      <c r="AL124" s="3140"/>
      <c r="AM124" s="516"/>
      <c r="AN124" s="100"/>
      <c r="AO124" s="100"/>
      <c r="AP124" s="100"/>
      <c r="AQ124" s="100"/>
      <c r="AR124" s="100"/>
      <c r="AS124" s="100"/>
      <c r="AT124" s="106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57"/>
      <c r="BE124" s="106"/>
      <c r="BF124" s="106"/>
      <c r="BG124" s="106"/>
    </row>
    <row r="125" spans="2:59">
      <c r="B125" s="2941" t="str">
        <f>'12-18л. МЕНЮ '!J125</f>
        <v>457 / 21</v>
      </c>
      <c r="C125" s="2046" t="str">
        <f>'12-18л. МЕНЮ '!C125</f>
        <v>Чай с сахаром</v>
      </c>
      <c r="D125" s="3078">
        <f>'12-18л. МЕНЮ '!D125</f>
        <v>200</v>
      </c>
      <c r="E125" s="156">
        <f>'12-18л. МЕНЮ '!E125</f>
        <v>0.4</v>
      </c>
      <c r="F125" s="1665">
        <f>'12-18л. МЕНЮ '!F125</f>
        <v>0</v>
      </c>
      <c r="G125" s="156">
        <f>'12-18л. МЕНЮ '!G125</f>
        <v>6.6</v>
      </c>
      <c r="H125" s="1483">
        <f>'12-18л. МЕНЮ '!H125</f>
        <v>28.2</v>
      </c>
      <c r="I125" s="1440">
        <v>0.08</v>
      </c>
      <c r="J125" s="1440">
        <v>0</v>
      </c>
      <c r="K125" s="1440">
        <v>1.4999999999999999E-2</v>
      </c>
      <c r="L125" s="1300">
        <v>0.6</v>
      </c>
      <c r="M125" s="1450">
        <v>8.9</v>
      </c>
      <c r="N125" s="1450">
        <v>14.4</v>
      </c>
      <c r="O125" s="1661">
        <v>7.6</v>
      </c>
      <c r="P125" s="1171">
        <v>1.44</v>
      </c>
      <c r="Q125" s="1493">
        <f>'12-18л. МЕНЮ '!I125</f>
        <v>86</v>
      </c>
      <c r="S125" s="151"/>
      <c r="T125" s="351"/>
      <c r="U125" s="351"/>
      <c r="V125" s="351"/>
      <c r="W125" s="351"/>
      <c r="X125" s="351"/>
      <c r="Y125" s="351"/>
      <c r="Z125" s="351"/>
      <c r="AA125" s="351"/>
      <c r="AB125" s="121"/>
      <c r="AC125" s="330"/>
      <c r="AD125" s="330"/>
      <c r="AE125" s="330"/>
      <c r="AF125" s="177"/>
      <c r="AG125" s="151"/>
      <c r="AH125" s="151"/>
      <c r="AI125" s="330"/>
      <c r="AJ125" s="151"/>
      <c r="AK125" s="588"/>
      <c r="AL125" s="3140"/>
      <c r="AM125" s="3140"/>
      <c r="AN125" s="100"/>
      <c r="AO125" s="100"/>
      <c r="AP125" s="100"/>
      <c r="AQ125" s="100"/>
      <c r="AR125" s="100"/>
      <c r="AS125" s="100"/>
      <c r="AT125" s="106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57"/>
      <c r="BE125" s="106"/>
      <c r="BF125" s="106"/>
      <c r="BG125" s="106"/>
    </row>
    <row r="126" spans="2:59" ht="13.5" customHeight="1">
      <c r="B126" s="1287" t="str">
        <f>'12-18л. МЕНЮ '!J126</f>
        <v>396/17</v>
      </c>
      <c r="C126" s="247" t="str">
        <f>'12-18л. МЕНЮ '!C126</f>
        <v>Блины со сметаной</v>
      </c>
      <c r="D126" s="250" t="str">
        <f>'12-18л. МЕНЮ '!D126</f>
        <v>80 /10</v>
      </c>
      <c r="E126" s="1246">
        <f>'12-18л. МЕНЮ '!E126</f>
        <v>5.8150000000000004</v>
      </c>
      <c r="F126" s="325">
        <f>'12-18л. МЕНЮ '!F126</f>
        <v>5.6909999999999998</v>
      </c>
      <c r="G126" s="1246">
        <f>'12-18л. МЕНЮ '!G126</f>
        <v>23.032</v>
      </c>
      <c r="H126" s="694">
        <f>'12-18л. МЕНЮ '!H126</f>
        <v>150.107</v>
      </c>
      <c r="I126" s="1171">
        <v>0.32500000000000001</v>
      </c>
      <c r="J126" s="1171">
        <v>1.9E-2</v>
      </c>
      <c r="K126" s="1171">
        <v>8.2000000000000003E-2</v>
      </c>
      <c r="L126" s="694">
        <v>15.996</v>
      </c>
      <c r="M126" s="1171">
        <v>65.326999999999998</v>
      </c>
      <c r="N126" s="1171">
        <v>8.3520000000000003</v>
      </c>
      <c r="O126" s="1171">
        <v>1.1279999999999999</v>
      </c>
      <c r="P126" s="1171">
        <v>0.40500000000000003</v>
      </c>
      <c r="Q126" s="1477">
        <f>'12-18л. МЕНЮ '!I126</f>
        <v>80</v>
      </c>
      <c r="R126" s="471"/>
      <c r="S126" s="257"/>
      <c r="T126" s="151"/>
      <c r="U126" s="151"/>
      <c r="V126" s="151"/>
      <c r="W126" s="177"/>
      <c r="X126" s="151"/>
      <c r="Y126" s="151"/>
      <c r="Z126" s="151"/>
      <c r="AA126" s="151"/>
      <c r="AB126" s="224"/>
      <c r="AC126" s="330"/>
      <c r="AD126" s="330"/>
      <c r="AE126" s="330"/>
      <c r="AF126" s="177"/>
      <c r="AG126" s="151"/>
      <c r="AH126" s="151"/>
      <c r="AI126" s="330"/>
      <c r="AJ126" s="151"/>
      <c r="AK126" s="588"/>
      <c r="AL126" s="3140"/>
      <c r="AM126" s="3140"/>
      <c r="AN126" s="100"/>
      <c r="AO126" s="100"/>
      <c r="AP126" s="100"/>
      <c r="AQ126" s="100"/>
      <c r="AR126" s="100"/>
      <c r="AS126" s="100"/>
      <c r="AT126" s="106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>
      <c r="B127" s="1287" t="str">
        <f>'12-18л. МЕНЮ '!J127</f>
        <v>Пром.пр.</v>
      </c>
      <c r="C127" s="247" t="str">
        <f>'12-18л. МЕНЮ '!C127</f>
        <v>Хлеб пшеничный</v>
      </c>
      <c r="D127" s="250">
        <f>'12-18л. МЕНЮ '!D127</f>
        <v>40</v>
      </c>
      <c r="E127" s="1246">
        <f>'12-18л. МЕНЮ '!E127</f>
        <v>0.8024</v>
      </c>
      <c r="F127" s="325">
        <f>'12-18л. МЕНЮ '!F127</f>
        <v>0.52</v>
      </c>
      <c r="G127" s="1246">
        <f>'12-18л. МЕНЮ '!G127</f>
        <v>20.68</v>
      </c>
      <c r="H127" s="728">
        <f>'12-18л. МЕНЮ '!H127</f>
        <v>94.6096</v>
      </c>
      <c r="I127" s="1171">
        <v>0</v>
      </c>
      <c r="J127" s="1171">
        <v>4.3999999999999997E-2</v>
      </c>
      <c r="K127" s="1171">
        <v>1.6E-2</v>
      </c>
      <c r="L127" s="694">
        <v>0</v>
      </c>
      <c r="M127" s="1171">
        <v>8</v>
      </c>
      <c r="N127" s="1171">
        <v>2.6</v>
      </c>
      <c r="O127" s="1171">
        <v>0.56000000000000005</v>
      </c>
      <c r="P127" s="1171">
        <v>4.3999999999999997E-2</v>
      </c>
      <c r="Q127" s="1477">
        <f>'12-18л. МЕНЮ '!I127</f>
        <v>18</v>
      </c>
      <c r="R127" s="106"/>
      <c r="S127" s="2541"/>
      <c r="T127" s="3154"/>
      <c r="U127" s="3154"/>
      <c r="V127" s="3154"/>
      <c r="W127" s="3154"/>
      <c r="X127" s="3154"/>
      <c r="Y127" s="3154"/>
      <c r="Z127" s="3154"/>
      <c r="AA127" s="3154"/>
      <c r="AB127" s="151"/>
      <c r="AC127" s="505"/>
      <c r="AD127" s="505"/>
      <c r="AE127" s="505"/>
      <c r="AF127" s="506"/>
      <c r="AG127" s="506"/>
      <c r="AH127" s="506"/>
      <c r="AI127" s="506"/>
      <c r="AJ127" s="505"/>
      <c r="AK127" s="189"/>
      <c r="AL127" s="512"/>
      <c r="AM127" s="512"/>
      <c r="AN127" s="512"/>
      <c r="AO127" s="512"/>
      <c r="AP127" s="512"/>
      <c r="AQ127" s="512"/>
      <c r="AR127" s="512"/>
      <c r="AS127" s="512"/>
      <c r="AT127" s="106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57"/>
      <c r="BE127" s="106"/>
      <c r="BF127" s="106"/>
      <c r="BG127" s="106"/>
    </row>
    <row r="128" spans="2:59" ht="12.75" customHeight="1" thickBot="1">
      <c r="B128" s="773" t="str">
        <f>'12-18л. МЕНЮ '!J128</f>
        <v>Пром.пр.</v>
      </c>
      <c r="C128" s="187" t="str">
        <f>'12-18л. МЕНЮ '!C128</f>
        <v>Хлеб ржаной</v>
      </c>
      <c r="D128" s="341">
        <f>'12-18л. МЕНЮ '!D128</f>
        <v>30</v>
      </c>
      <c r="E128" s="1246">
        <f>'12-18л. МЕНЮ '!E128</f>
        <v>1.4</v>
      </c>
      <c r="F128" s="325">
        <f>'12-18л. МЕНЮ '!F128</f>
        <v>0.495</v>
      </c>
      <c r="G128" s="1246">
        <f>'12-18л. МЕНЮ '!G128</f>
        <v>13.031000000000001</v>
      </c>
      <c r="H128" s="728">
        <f>'12-18л. МЕНЮ '!H128</f>
        <v>62.174999999999997</v>
      </c>
      <c r="I128" s="2344">
        <v>0</v>
      </c>
      <c r="J128" s="2344">
        <v>7.4999999999999997E-2</v>
      </c>
      <c r="K128" s="2344">
        <v>7.4999999999999997E-2</v>
      </c>
      <c r="L128" s="2355">
        <v>0</v>
      </c>
      <c r="M128" s="2344">
        <v>9.9</v>
      </c>
      <c r="N128" s="2344">
        <v>7.02</v>
      </c>
      <c r="O128" s="2344">
        <v>1.98</v>
      </c>
      <c r="P128" s="2344">
        <v>4.2000000000000003E-2</v>
      </c>
      <c r="Q128" s="1477">
        <f>'12-18л. МЕНЮ '!I128</f>
        <v>19</v>
      </c>
      <c r="R128" s="119"/>
      <c r="S128" s="3154"/>
      <c r="T128" s="1797"/>
      <c r="U128" s="1797"/>
      <c r="V128" s="1797"/>
      <c r="W128" s="1797"/>
      <c r="X128" s="1797"/>
      <c r="Y128" s="1797"/>
      <c r="Z128" s="1797"/>
      <c r="AA128" s="1797"/>
      <c r="AB128" s="176"/>
      <c r="AC128" s="808"/>
      <c r="AD128" s="808"/>
      <c r="AE128" s="808"/>
      <c r="AF128" s="809"/>
      <c r="AG128" s="2521"/>
      <c r="AH128" s="2521"/>
      <c r="AI128" s="809"/>
      <c r="AJ128" s="808"/>
      <c r="AK128" s="189"/>
      <c r="AL128" s="330"/>
      <c r="AM128" s="177"/>
      <c r="AN128" s="116"/>
      <c r="AO128" s="328"/>
      <c r="AP128" s="176"/>
      <c r="AQ128" s="176"/>
      <c r="AR128" s="176"/>
      <c r="AS128" s="176"/>
      <c r="AT128" s="176"/>
      <c r="AU128" s="176"/>
      <c r="AV128" s="176"/>
      <c r="AW128" s="106"/>
      <c r="AX128" s="100"/>
      <c r="AY128" s="100"/>
      <c r="AZ128" s="106"/>
      <c r="BA128" s="106"/>
      <c r="BB128" s="126"/>
      <c r="BC128" s="126"/>
      <c r="BD128" s="357"/>
      <c r="BE128" s="106"/>
      <c r="BF128" s="106"/>
      <c r="BG128" s="106"/>
    </row>
    <row r="129" spans="2:59" ht="13.5" customHeight="1">
      <c r="B129" s="417" t="s">
        <v>167</v>
      </c>
      <c r="D129" s="1485">
        <f>'12-18л. МЕНЮ '!D129</f>
        <v>690</v>
      </c>
      <c r="E129" s="1704">
        <f>'12-18л. МЕНЮ '!E129</f>
        <v>33.077399999999997</v>
      </c>
      <c r="F129" s="1705">
        <f>'12-18л. МЕНЮ '!F129</f>
        <v>24.384999999999998</v>
      </c>
      <c r="G129" s="1706">
        <f>'12-18л. МЕНЮ '!G129</f>
        <v>100.83100000000002</v>
      </c>
      <c r="H129" s="1696">
        <f>'12-18л. МЕНЮ '!H129</f>
        <v>729.15260000000001</v>
      </c>
      <c r="I129" s="236">
        <f>SUM(I122:I128)</f>
        <v>11.168999999999999</v>
      </c>
      <c r="J129" s="236">
        <f t="shared" ref="J129:P129" si="18">SUM(J122:J128)</f>
        <v>0.4</v>
      </c>
      <c r="K129" s="236">
        <f t="shared" si="18"/>
        <v>0.38300000000000006</v>
      </c>
      <c r="L129" s="697">
        <f t="shared" si="18"/>
        <v>515.96</v>
      </c>
      <c r="M129" s="1792">
        <f t="shared" si="18"/>
        <v>145.60499999999999</v>
      </c>
      <c r="N129" s="697">
        <f t="shared" si="18"/>
        <v>126.178</v>
      </c>
      <c r="O129" s="697">
        <f t="shared" si="18"/>
        <v>42.838999999999999</v>
      </c>
      <c r="P129" s="2018">
        <f t="shared" si="18"/>
        <v>5.4239999999999995</v>
      </c>
      <c r="Q129" s="759"/>
      <c r="R129" s="115"/>
      <c r="S129" s="3144"/>
      <c r="T129" s="346"/>
      <c r="U129" s="346"/>
      <c r="V129" s="346"/>
      <c r="W129" s="346"/>
      <c r="X129" s="346"/>
      <c r="Y129" s="346"/>
      <c r="Z129" s="346"/>
      <c r="AA129" s="346"/>
      <c r="AB129" s="116"/>
      <c r="AC129" s="151"/>
      <c r="AD129" s="151"/>
      <c r="AE129" s="151"/>
      <c r="AF129" s="151"/>
      <c r="AG129" s="151"/>
      <c r="AH129" s="151"/>
      <c r="AI129" s="151"/>
      <c r="AJ129" s="151"/>
      <c r="AK129" s="540"/>
      <c r="AL129" s="3143"/>
      <c r="AM129" s="3143"/>
      <c r="AN129" s="105"/>
      <c r="AO129" s="105"/>
      <c r="AP129" s="105"/>
      <c r="AQ129" s="105"/>
      <c r="AR129" s="105"/>
      <c r="AS129" s="105"/>
      <c r="AT129" s="106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57"/>
      <c r="BE129" s="106"/>
      <c r="BF129" s="106"/>
      <c r="BG129" s="106"/>
    </row>
    <row r="130" spans="2:59" ht="13.5" customHeight="1">
      <c r="B130" s="724"/>
      <c r="C130" s="725" t="s">
        <v>10</v>
      </c>
      <c r="D130" s="1133">
        <v>0.25</v>
      </c>
      <c r="E130" s="1707">
        <f>'12-18л. МЕНЮ '!E130</f>
        <v>22.5</v>
      </c>
      <c r="F130" s="1708">
        <f>'12-18л. МЕНЮ '!F130</f>
        <v>23</v>
      </c>
      <c r="G130" s="1709">
        <f>'12-18л. МЕНЮ '!G130</f>
        <v>95.75</v>
      </c>
      <c r="H130" s="1693">
        <f>'12-18л. МЕНЮ '!H130</f>
        <v>680</v>
      </c>
      <c r="I130" s="1778">
        <f t="shared" ref="I130:P130" si="19">I739</f>
        <v>17.5</v>
      </c>
      <c r="J130" s="1778">
        <f t="shared" si="19"/>
        <v>0.35</v>
      </c>
      <c r="K130" s="1778">
        <f t="shared" si="19"/>
        <v>0.4</v>
      </c>
      <c r="L130" s="1778">
        <f t="shared" si="19"/>
        <v>225</v>
      </c>
      <c r="M130" s="1779">
        <f t="shared" si="19"/>
        <v>300</v>
      </c>
      <c r="N130" s="1779">
        <f t="shared" si="19"/>
        <v>300</v>
      </c>
      <c r="O130" s="1778">
        <f t="shared" si="19"/>
        <v>75</v>
      </c>
      <c r="P130" s="2019">
        <f t="shared" si="19"/>
        <v>4.5</v>
      </c>
      <c r="Q130" s="759"/>
      <c r="R130" s="115"/>
      <c r="S130" s="3282"/>
      <c r="T130" s="116"/>
      <c r="U130" s="116"/>
      <c r="V130" s="116"/>
      <c r="W130" s="177"/>
      <c r="X130" s="176"/>
      <c r="Y130" s="176"/>
      <c r="Z130" s="116"/>
      <c r="AA130" s="176"/>
      <c r="AB130" s="330"/>
      <c r="AC130" s="151"/>
      <c r="AD130" s="151"/>
      <c r="AE130" s="151"/>
      <c r="AF130" s="151"/>
      <c r="AG130" s="151"/>
      <c r="AH130" s="151"/>
      <c r="AI130" s="151"/>
      <c r="AJ130" s="151"/>
      <c r="AK130" s="189"/>
      <c r="AL130" s="3144"/>
      <c r="AM130" s="3144"/>
      <c r="AN130" s="106"/>
      <c r="AO130" s="106"/>
      <c r="AP130" s="106"/>
      <c r="AQ130" s="106"/>
      <c r="AR130" s="106"/>
      <c r="AS130" s="106"/>
      <c r="AT130" s="106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 thickBot="1">
      <c r="B131" s="63"/>
      <c r="C131" s="722" t="s">
        <v>319</v>
      </c>
      <c r="D131" s="1122"/>
      <c r="E131" s="1702">
        <f>'12-18л. МЕНЮ '!E131</f>
        <v>11.752666666666663</v>
      </c>
      <c r="F131" s="431">
        <f>'12-18л. МЕНЮ '!F131</f>
        <v>1.5054347826086953</v>
      </c>
      <c r="G131" s="1703">
        <f>'12-18л. МЕНЮ '!G131</f>
        <v>1.326631853785905</v>
      </c>
      <c r="H131" s="769">
        <f>'12-18л. МЕНЮ '!H131</f>
        <v>1.8070808823529383</v>
      </c>
      <c r="I131" s="734">
        <f t="shared" ref="I131:P131" si="20">(I129*100/I737)-25</f>
        <v>-9.0442857142857154</v>
      </c>
      <c r="J131" s="734">
        <f t="shared" si="20"/>
        <v>3.571428571428573</v>
      </c>
      <c r="K131" s="734">
        <f t="shared" si="20"/>
        <v>-1.0625</v>
      </c>
      <c r="L131" s="734">
        <f t="shared" si="20"/>
        <v>32.328888888888891</v>
      </c>
      <c r="M131" s="734">
        <f t="shared" si="20"/>
        <v>-12.866250000000001</v>
      </c>
      <c r="N131" s="735">
        <f t="shared" si="20"/>
        <v>-14.485166666666668</v>
      </c>
      <c r="O131" s="734">
        <f t="shared" si="20"/>
        <v>-10.720333333333334</v>
      </c>
      <c r="P131" s="2020">
        <f t="shared" si="20"/>
        <v>5.1333333333333329</v>
      </c>
      <c r="Q131" s="765"/>
      <c r="R131" s="106"/>
      <c r="S131" s="3283"/>
      <c r="T131" s="3144"/>
      <c r="U131" s="611"/>
      <c r="V131" s="505"/>
      <c r="W131" s="812"/>
      <c r="X131" s="813"/>
      <c r="Y131" s="814"/>
      <c r="Z131" s="213"/>
      <c r="AA131" s="357"/>
      <c r="AB131" s="116"/>
      <c r="AC131" s="151"/>
      <c r="AD131" s="151"/>
      <c r="AE131" s="151"/>
      <c r="AF131" s="151"/>
      <c r="AG131" s="151"/>
      <c r="AH131" s="151"/>
      <c r="AI131" s="151"/>
      <c r="AJ131" s="151"/>
      <c r="AK131" s="588"/>
      <c r="AL131" s="3144"/>
      <c r="AM131" s="3144"/>
      <c r="AN131" s="106"/>
      <c r="AO131" s="106"/>
      <c r="AP131" s="106"/>
      <c r="AQ131" s="106"/>
      <c r="AR131" s="106"/>
      <c r="AS131" s="106"/>
      <c r="AT131" s="106"/>
      <c r="AU131" s="118"/>
      <c r="AV131" s="101"/>
      <c r="AW131" s="100"/>
      <c r="AX131" s="202"/>
      <c r="AY131" s="202"/>
      <c r="AZ131" s="106"/>
      <c r="BA131" s="106"/>
      <c r="BB131" s="126"/>
      <c r="BC131" s="126"/>
      <c r="BD131" s="357"/>
      <c r="BE131" s="106"/>
      <c r="BF131" s="106"/>
      <c r="BG131" s="106"/>
    </row>
    <row r="132" spans="2:59" ht="15.75">
      <c r="B132" s="84"/>
      <c r="C132" s="1283" t="s">
        <v>106</v>
      </c>
      <c r="D132" s="61"/>
      <c r="E132" s="1124"/>
      <c r="F132" s="1759"/>
      <c r="G132" s="1759"/>
      <c r="H132" s="1759"/>
      <c r="I132" s="1538"/>
      <c r="J132" s="1538"/>
      <c r="K132" s="1538"/>
      <c r="L132" s="1538"/>
      <c r="M132" s="1536"/>
      <c r="N132" s="1538"/>
      <c r="O132" s="1538"/>
      <c r="P132" s="1656"/>
      <c r="Q132" s="758"/>
      <c r="R132" s="125"/>
      <c r="S132" s="4361"/>
      <c r="T132" s="351"/>
      <c r="U132" s="351"/>
      <c r="V132" s="351"/>
      <c r="W132" s="351"/>
      <c r="X132" s="351"/>
      <c r="Y132" s="351"/>
      <c r="Z132" s="351"/>
      <c r="AA132" s="351"/>
      <c r="AB132" s="116"/>
      <c r="AC132" s="176"/>
      <c r="AD132" s="176"/>
      <c r="AE132" s="176"/>
      <c r="AF132" s="177"/>
      <c r="AG132" s="176"/>
      <c r="AH132" s="176"/>
      <c r="AI132" s="176"/>
      <c r="AJ132" s="151"/>
      <c r="AK132" s="588"/>
      <c r="AL132" s="196"/>
      <c r="AM132" s="183"/>
      <c r="AN132" s="183"/>
      <c r="AO132" s="196"/>
      <c r="AP132" s="488"/>
      <c r="AQ132" s="196"/>
      <c r="AR132" s="196"/>
      <c r="AS132" s="106"/>
      <c r="AT132" s="126"/>
      <c r="AU132" s="116"/>
      <c r="AV132" s="101"/>
      <c r="AW132" s="100"/>
      <c r="AX132" s="202"/>
      <c r="AY132" s="202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1285" t="str">
        <f>'12-18л. МЕНЮ '!J133</f>
        <v>53 / 21</v>
      </c>
      <c r="C133" s="233" t="str">
        <f>'12-18л. МЕНЮ '!C133</f>
        <v xml:space="preserve">Икра свекольная </v>
      </c>
      <c r="D133" s="248">
        <f>'12-18л. МЕНЮ '!D133</f>
        <v>100</v>
      </c>
      <c r="E133" s="2358">
        <f>'12-18л. МЕНЮ '!E133</f>
        <v>1.5</v>
      </c>
      <c r="F133" s="2355">
        <f>'12-18л. МЕНЮ '!F133</f>
        <v>3.6</v>
      </c>
      <c r="G133" s="2355">
        <f>'12-18л. МЕНЮ '!G133</f>
        <v>8.5</v>
      </c>
      <c r="H133" s="2356">
        <f>'12-18л. МЕНЮ '!H133</f>
        <v>72</v>
      </c>
      <c r="I133" s="1886">
        <v>7.4</v>
      </c>
      <c r="J133" s="1440">
        <v>0.02</v>
      </c>
      <c r="K133" s="1976">
        <v>1.34E-2</v>
      </c>
      <c r="L133" s="1300">
        <v>0</v>
      </c>
      <c r="M133" s="1450">
        <v>28</v>
      </c>
      <c r="N133" s="1998">
        <v>41</v>
      </c>
      <c r="O133" s="1661">
        <v>21</v>
      </c>
      <c r="P133" s="1982">
        <v>1.21</v>
      </c>
      <c r="Q133" s="1477">
        <f>'12-18л. МЕНЮ '!I133</f>
        <v>10</v>
      </c>
      <c r="R133" s="173"/>
      <c r="S133" s="4362"/>
      <c r="T133" s="330"/>
      <c r="U133" s="330"/>
      <c r="V133" s="330"/>
      <c r="W133" s="177"/>
      <c r="X133" s="151"/>
      <c r="Y133" s="151"/>
      <c r="Z133" s="330"/>
      <c r="AA133" s="151"/>
      <c r="AB133" s="116"/>
      <c r="AC133" s="151"/>
      <c r="AD133" s="151"/>
      <c r="AE133" s="151"/>
      <c r="AF133" s="177"/>
      <c r="AG133" s="2520"/>
      <c r="AH133" s="2520"/>
      <c r="AI133" s="151"/>
      <c r="AJ133" s="151"/>
      <c r="AK133" s="588"/>
      <c r="AL133" s="196"/>
      <c r="AM133" s="196"/>
      <c r="AN133" s="196"/>
      <c r="AO133" s="196"/>
      <c r="AP133" s="196"/>
      <c r="AQ133" s="196"/>
      <c r="AR133" s="196"/>
      <c r="AS133" s="106"/>
      <c r="AT133" s="106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6.5" customHeight="1">
      <c r="B134" s="1478" t="str">
        <f>'12-18л. МЕНЮ '!J134</f>
        <v>114/21</v>
      </c>
      <c r="C134" s="233" t="str">
        <f>'12-18л. МЕНЮ '!C134</f>
        <v>Суп картофельный с крупой</v>
      </c>
      <c r="D134" s="248">
        <f>'12-18л. МЕНЮ '!D134</f>
        <v>250</v>
      </c>
      <c r="E134" s="2358">
        <f>'12-18л. МЕНЮ '!E134</f>
        <v>2.7749999999999999</v>
      </c>
      <c r="F134" s="2355">
        <f>'12-18л. МЕНЮ '!F134</f>
        <v>3.5249999999999999</v>
      </c>
      <c r="G134" s="2355">
        <f>'12-18л. МЕНЮ '!G134</f>
        <v>12.3</v>
      </c>
      <c r="H134" s="2356">
        <f>'12-18л. МЕНЮ '!H134</f>
        <v>92.025000000000006</v>
      </c>
      <c r="I134" s="2359">
        <v>5.5</v>
      </c>
      <c r="J134" s="2359">
        <v>9.2499999999999999E-2</v>
      </c>
      <c r="K134" s="2344">
        <v>0.1</v>
      </c>
      <c r="L134" s="2355">
        <v>0</v>
      </c>
      <c r="M134" s="2359">
        <v>18.75</v>
      </c>
      <c r="N134" s="2359">
        <v>64.25</v>
      </c>
      <c r="O134" s="2359">
        <v>25.25</v>
      </c>
      <c r="P134" s="2344">
        <v>0.89749999999999996</v>
      </c>
      <c r="Q134" s="1477">
        <f>'12-18л. МЕНЮ '!I134</f>
        <v>28</v>
      </c>
      <c r="R134" s="125"/>
      <c r="S134" s="4363"/>
      <c r="T134" s="3154"/>
      <c r="U134" s="3154"/>
      <c r="V134" s="3154"/>
      <c r="W134" s="3154"/>
      <c r="X134" s="3154"/>
      <c r="Y134" s="3154"/>
      <c r="Z134" s="3154"/>
      <c r="AA134" s="3154"/>
      <c r="AB134" s="3144"/>
      <c r="AC134" s="330"/>
      <c r="AD134" s="330"/>
      <c r="AE134" s="330"/>
      <c r="AF134" s="177"/>
      <c r="AG134" s="151"/>
      <c r="AH134" s="151"/>
      <c r="AI134" s="151"/>
      <c r="AJ134" s="151"/>
      <c r="AK134" s="588"/>
      <c r="AL134" s="3144"/>
      <c r="AM134" s="183"/>
      <c r="AN134" s="183"/>
      <c r="AO134" s="106"/>
      <c r="AP134" s="101"/>
      <c r="AQ134" s="106"/>
      <c r="AR134" s="106"/>
      <c r="AS134" s="106"/>
      <c r="AT134" s="106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6.5" customHeight="1">
      <c r="B135" s="1285" t="str">
        <f>'12-18л. МЕНЮ '!J135</f>
        <v>500 / 22</v>
      </c>
      <c r="C135" s="233" t="str">
        <f>'12-18л. МЕНЮ '!C135</f>
        <v>Говядина тушёная с капустой</v>
      </c>
      <c r="D135" s="248">
        <f>'12-18л. МЕНЮ '!D135</f>
        <v>200</v>
      </c>
      <c r="E135" s="2358">
        <f>'12-18л. МЕНЮ '!E135</f>
        <v>12.679600000000001</v>
      </c>
      <c r="F135" s="2355">
        <f>'12-18л. МЕНЮ '!F135</f>
        <v>17.0029</v>
      </c>
      <c r="G135" s="2355">
        <f>'12-18л. МЕНЮ '!G135</f>
        <v>17.170079999999999</v>
      </c>
      <c r="H135" s="2356">
        <f>'12-18л. МЕНЮ '!H135</f>
        <v>272.42500000000001</v>
      </c>
      <c r="I135" s="2344">
        <v>7.4973000000000001</v>
      </c>
      <c r="J135" s="2344">
        <v>0.10299999999999999</v>
      </c>
      <c r="K135" s="2344">
        <v>0.16500000000000001</v>
      </c>
      <c r="L135" s="2355">
        <v>82.1</v>
      </c>
      <c r="M135" s="3367">
        <v>138.37129999999999</v>
      </c>
      <c r="N135" s="3367">
        <v>21.15682</v>
      </c>
      <c r="O135" s="2344">
        <v>4.0852599999999999</v>
      </c>
      <c r="P135" s="2344">
        <v>2.3693</v>
      </c>
      <c r="Q135" s="1477">
        <f>'12-18л. МЕНЮ '!I135</f>
        <v>59</v>
      </c>
      <c r="R135" s="356"/>
      <c r="S135" s="3154"/>
      <c r="T135" s="2312"/>
      <c r="U135" s="2312"/>
      <c r="V135" s="2312"/>
      <c r="W135" s="2312"/>
      <c r="X135" s="2312"/>
      <c r="Y135" s="2312"/>
      <c r="Z135" s="2312"/>
      <c r="AA135" s="2312"/>
      <c r="AB135" s="330"/>
      <c r="AC135" s="330"/>
      <c r="AD135" s="330"/>
      <c r="AE135" s="330"/>
      <c r="AF135" s="177"/>
      <c r="AG135" s="151"/>
      <c r="AH135" s="151"/>
      <c r="AI135" s="330"/>
      <c r="AJ135" s="151"/>
      <c r="AK135" s="588"/>
      <c r="AL135" s="496"/>
      <c r="AM135" s="496"/>
      <c r="AN135" s="496"/>
      <c r="AO135" s="496"/>
      <c r="AP135" s="496"/>
      <c r="AQ135" s="492"/>
      <c r="AR135" s="492"/>
      <c r="AS135" s="497"/>
      <c r="AT135" s="106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1285" t="str">
        <f>'12-18л. МЕНЮ '!J136</f>
        <v>501 /21</v>
      </c>
      <c r="C136" s="233" t="str">
        <f>'12-18л. МЕНЮ '!C136</f>
        <v>Сок  фруктовый (абрикосовый)</v>
      </c>
      <c r="D136" s="248">
        <f>'12-18л. МЕНЮ '!D136</f>
        <v>200</v>
      </c>
      <c r="E136" s="2358">
        <f>'12-18л. МЕНЮ '!E136</f>
        <v>1</v>
      </c>
      <c r="F136" s="2355">
        <f>'12-18л. МЕНЮ '!F136</f>
        <v>0</v>
      </c>
      <c r="G136" s="2355">
        <f>'12-18л. МЕНЮ '!G136</f>
        <v>25.4</v>
      </c>
      <c r="H136" s="2356">
        <f>'12-18л. МЕНЮ '!H136</f>
        <v>105.6</v>
      </c>
      <c r="I136" s="1171">
        <v>2.25</v>
      </c>
      <c r="J136" s="1171">
        <v>4.3999999999999997E-2</v>
      </c>
      <c r="K136" s="1171">
        <v>0.08</v>
      </c>
      <c r="L136" s="694">
        <v>0</v>
      </c>
      <c r="M136" s="1171">
        <v>40</v>
      </c>
      <c r="N136" s="1171">
        <v>36</v>
      </c>
      <c r="O136" s="1171">
        <v>20</v>
      </c>
      <c r="P136" s="1171">
        <v>0.4</v>
      </c>
      <c r="Q136" s="1477">
        <f>'12-18л. МЕНЮ '!I136</f>
        <v>104</v>
      </c>
      <c r="R136" s="117"/>
      <c r="S136" s="604"/>
      <c r="T136" s="346"/>
      <c r="U136" s="346"/>
      <c r="V136" s="346"/>
      <c r="W136" s="346"/>
      <c r="X136" s="346"/>
      <c r="Y136" s="346"/>
      <c r="Z136" s="346"/>
      <c r="AA136" s="346"/>
      <c r="AB136" s="116"/>
      <c r="AC136" s="151"/>
      <c r="AD136" s="151"/>
      <c r="AE136" s="151"/>
      <c r="AF136" s="177"/>
      <c r="AG136" s="151"/>
      <c r="AH136" s="151"/>
      <c r="AI136" s="151"/>
      <c r="AJ136" s="151"/>
      <c r="AK136" s="588"/>
      <c r="AL136" s="207"/>
      <c r="AM136" s="207"/>
      <c r="AN136" s="207"/>
      <c r="AO136" s="207"/>
      <c r="AP136" s="207"/>
      <c r="AQ136" s="207"/>
      <c r="AR136" s="207"/>
      <c r="AS136" s="207"/>
      <c r="AT136" s="106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57"/>
      <c r="BE136" s="106"/>
      <c r="BF136" s="106"/>
      <c r="BG136" s="106"/>
    </row>
    <row r="137" spans="2:59" ht="12.75" customHeight="1">
      <c r="B137" s="1285" t="str">
        <f>'12-18л. МЕНЮ '!J137</f>
        <v>Пром.пр.</v>
      </c>
      <c r="C137" s="233" t="str">
        <f>'12-18л. МЕНЮ '!C137</f>
        <v>Кондитерские изделия (печенье)</v>
      </c>
      <c r="D137" s="3157">
        <f>'12-18л. МЕНЮ '!D137</f>
        <v>30</v>
      </c>
      <c r="E137" s="2358">
        <f>'12-18л. МЕНЮ '!E137</f>
        <v>2.0567000000000002</v>
      </c>
      <c r="F137" s="2355">
        <f>'12-18л. МЕНЮ '!F137</f>
        <v>5.0400999999999998</v>
      </c>
      <c r="G137" s="2355">
        <f>'12-18л. МЕНЮ '!G137</f>
        <v>22.725999999999999</v>
      </c>
      <c r="H137" s="2356">
        <f>'12-18л. МЕНЮ '!H137</f>
        <v>144.49199999999999</v>
      </c>
      <c r="I137" s="1171">
        <v>0</v>
      </c>
      <c r="J137" s="1171">
        <v>4.7E-2</v>
      </c>
      <c r="K137" s="1171">
        <v>0</v>
      </c>
      <c r="L137" s="1171">
        <v>4.5</v>
      </c>
      <c r="M137" s="1325">
        <v>13.05</v>
      </c>
      <c r="N137" s="1171">
        <v>0</v>
      </c>
      <c r="O137" s="1171">
        <v>0.9</v>
      </c>
      <c r="P137" s="1171">
        <v>9.5000000000000001E-2</v>
      </c>
      <c r="Q137" s="1477">
        <f>'12-18л. МЕНЮ '!I137</f>
        <v>15</v>
      </c>
      <c r="R137" s="115"/>
      <c r="S137" s="3144"/>
      <c r="T137" s="257"/>
      <c r="U137" s="357"/>
      <c r="V137" s="1257"/>
      <c r="W137" s="1257"/>
      <c r="X137" s="1257"/>
      <c r="Y137" s="1257"/>
      <c r="Z137" s="121"/>
      <c r="AA137" s="121"/>
      <c r="AB137" s="3144"/>
      <c r="AC137" s="505"/>
      <c r="AD137" s="505"/>
      <c r="AE137" s="505"/>
      <c r="AF137" s="506"/>
      <c r="AG137" s="506"/>
      <c r="AH137" s="506"/>
      <c r="AI137" s="506"/>
      <c r="AJ137" s="505"/>
      <c r="AK137" s="189"/>
      <c r="AL137" s="116"/>
      <c r="AM137" s="116"/>
      <c r="AN137" s="116"/>
      <c r="AO137" s="116"/>
      <c r="AP137" s="116"/>
      <c r="AQ137" s="116"/>
      <c r="AR137" s="116"/>
      <c r="AS137" s="176"/>
      <c r="AT137" s="106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>
      <c r="B138" s="1478" t="str">
        <f>'12-18л. МЕНЮ '!J138</f>
        <v>Пром.пр.</v>
      </c>
      <c r="C138" s="233" t="str">
        <f>'12-18л. МЕНЮ '!C138</f>
        <v>Хлеб пшеничный</v>
      </c>
      <c r="D138" s="248">
        <f>'12-18л. МЕНЮ '!D138</f>
        <v>70</v>
      </c>
      <c r="E138" s="2358">
        <f>'12-18л. МЕНЮ '!E138</f>
        <v>1.4041999999999999</v>
      </c>
      <c r="F138" s="2355">
        <f>'12-18л. МЕНЮ '!F138</f>
        <v>0.91</v>
      </c>
      <c r="G138" s="2355">
        <f>'12-18л. МЕНЮ '!G138</f>
        <v>36.094000000000001</v>
      </c>
      <c r="H138" s="2356">
        <f>'12-18л. МЕНЮ '!H138</f>
        <v>158.18299999999999</v>
      </c>
      <c r="I138" s="1171">
        <v>0</v>
      </c>
      <c r="J138" s="1171">
        <v>7.6999999999999999E-2</v>
      </c>
      <c r="K138" s="1171">
        <v>2.8000000000000001E-2</v>
      </c>
      <c r="L138" s="694">
        <v>0</v>
      </c>
      <c r="M138" s="1171">
        <v>14</v>
      </c>
      <c r="N138" s="1171">
        <v>4.55</v>
      </c>
      <c r="O138" s="1171">
        <v>0.98</v>
      </c>
      <c r="P138" s="1171">
        <v>7.6999999999999999E-2</v>
      </c>
      <c r="Q138" s="1477">
        <f>'12-18л. МЕНЮ '!I138</f>
        <v>18</v>
      </c>
      <c r="R138" s="115"/>
      <c r="S138" s="3144"/>
      <c r="T138" s="3144"/>
      <c r="U138" s="3144"/>
      <c r="V138" s="3144"/>
      <c r="W138" s="3144"/>
      <c r="X138" s="3144"/>
      <c r="Y138" s="3144"/>
      <c r="Z138" s="3144"/>
      <c r="AA138" s="357"/>
      <c r="AB138" s="218"/>
      <c r="AC138" s="808"/>
      <c r="AD138" s="808"/>
      <c r="AE138" s="808"/>
      <c r="AF138" s="809"/>
      <c r="AG138" s="2521"/>
      <c r="AH138" s="2521"/>
      <c r="AI138" s="2521"/>
      <c r="AJ138" s="808"/>
      <c r="AK138" s="189"/>
      <c r="AL138" s="509"/>
      <c r="AM138" s="509"/>
      <c r="AN138" s="509"/>
      <c r="AO138" s="510"/>
      <c r="AP138" s="510"/>
      <c r="AQ138" s="509"/>
      <c r="AR138" s="509"/>
      <c r="AS138" s="509"/>
      <c r="AT138" s="106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>
      <c r="B139" s="1497" t="str">
        <f>'12-18л. МЕНЮ '!J139</f>
        <v>Пром.пр.</v>
      </c>
      <c r="C139" s="247" t="str">
        <f>'12-18л. МЕНЮ '!C139</f>
        <v>Хлеб ржаной</v>
      </c>
      <c r="D139" s="250">
        <f>'12-18л. МЕНЮ '!D139</f>
        <v>40</v>
      </c>
      <c r="E139" s="2358">
        <f>'12-18л. МЕНЮ '!E139</f>
        <v>1.8660000000000001</v>
      </c>
      <c r="F139" s="2355">
        <f>'12-18л. МЕНЮ '!F139</f>
        <v>0.66</v>
      </c>
      <c r="G139" s="2355">
        <f>'12-18л. МЕНЮ '!G139</f>
        <v>17.373999999999999</v>
      </c>
      <c r="H139" s="2356">
        <f>'12-18л. МЕНЮ '!H139</f>
        <v>82.9</v>
      </c>
      <c r="I139" s="1171">
        <v>0</v>
      </c>
      <c r="J139" s="4260">
        <v>8.7999999999999995E-2</v>
      </c>
      <c r="K139" s="4260">
        <v>8.7999999999999995E-2</v>
      </c>
      <c r="L139" s="694">
        <v>0</v>
      </c>
      <c r="M139" s="1171">
        <v>13.2</v>
      </c>
      <c r="N139" s="1171">
        <v>9.36</v>
      </c>
      <c r="O139" s="1171">
        <v>2.64</v>
      </c>
      <c r="P139" s="1171">
        <v>5.6000000000000001E-2</v>
      </c>
      <c r="Q139" s="1477">
        <f>'12-18л. МЕНЮ '!I139</f>
        <v>19</v>
      </c>
      <c r="R139" s="119"/>
      <c r="S139" s="3144"/>
      <c r="T139" s="3144"/>
      <c r="U139" s="3144"/>
      <c r="V139" s="3144"/>
      <c r="W139" s="3144"/>
      <c r="X139" s="3144"/>
      <c r="Y139" s="3144"/>
      <c r="Z139" s="3144"/>
      <c r="AA139" s="121"/>
      <c r="AB139" s="349"/>
      <c r="AC139" s="151"/>
      <c r="AD139" s="151"/>
      <c r="AE139" s="151"/>
      <c r="AF139" s="151"/>
      <c r="AG139" s="517"/>
      <c r="AH139" s="151"/>
      <c r="AI139" s="151"/>
      <c r="AJ139" s="151"/>
      <c r="AK139" s="540"/>
      <c r="AL139" s="3144"/>
      <c r="AM139" s="3144"/>
      <c r="AN139" s="106"/>
      <c r="AO139" s="106"/>
      <c r="AP139" s="106"/>
      <c r="AQ139" s="106"/>
      <c r="AR139" s="106"/>
      <c r="AS139" s="106"/>
      <c r="AT139" s="106"/>
      <c r="AU139" s="106"/>
      <c r="AV139" s="114"/>
      <c r="AW139" s="106"/>
      <c r="AX139" s="512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 thickBot="1">
      <c r="B140" s="1288" t="str">
        <f>'12-18л. МЕНЮ '!J140</f>
        <v>749 / 22</v>
      </c>
      <c r="C140" s="187" t="str">
        <f>'12-18л. МЕНЮ '!C140</f>
        <v>Фрукты свежие (яблоки)</v>
      </c>
      <c r="D140" s="341">
        <f>'12-18л. МЕНЮ '!D140</f>
        <v>100</v>
      </c>
      <c r="E140" s="2358">
        <f>'12-18л. МЕНЮ '!E140</f>
        <v>0.4</v>
      </c>
      <c r="F140" s="2355">
        <f>'12-18л. МЕНЮ '!F140</f>
        <v>0.4</v>
      </c>
      <c r="G140" s="2355">
        <f>'12-18л. МЕНЮ '!G140</f>
        <v>9.8000000000000007</v>
      </c>
      <c r="H140" s="2356">
        <f>'12-18л. МЕНЮ '!H140</f>
        <v>47</v>
      </c>
      <c r="I140" s="1171">
        <v>10</v>
      </c>
      <c r="J140" s="1171">
        <v>0.03</v>
      </c>
      <c r="K140" s="1171">
        <v>0.02</v>
      </c>
      <c r="L140" s="699">
        <v>0</v>
      </c>
      <c r="M140" s="1171">
        <v>16</v>
      </c>
      <c r="N140" s="1171">
        <v>11</v>
      </c>
      <c r="O140" s="1171">
        <v>9</v>
      </c>
      <c r="P140" s="1171">
        <v>2.2000000000000002</v>
      </c>
      <c r="Q140" s="1477">
        <f>'12-18л. МЕНЮ '!I140</f>
        <v>105</v>
      </c>
      <c r="R140" s="106"/>
      <c r="S140" s="3144"/>
      <c r="T140" s="3144"/>
      <c r="U140" s="3144"/>
      <c r="V140" s="3144"/>
      <c r="W140" s="3144"/>
      <c r="X140" s="3144"/>
      <c r="Y140" s="3144"/>
      <c r="Z140" s="3144"/>
      <c r="AA140" s="3144"/>
      <c r="AB140" s="3144"/>
      <c r="AC140" s="284"/>
      <c r="AD140" s="284"/>
      <c r="AE140" s="284"/>
      <c r="AF140" s="284"/>
      <c r="AG140" s="284"/>
      <c r="AH140" s="284"/>
      <c r="AI140" s="284"/>
      <c r="AJ140" s="2511"/>
      <c r="AK140" s="189"/>
      <c r="AL140" s="3144"/>
      <c r="AM140" s="3144"/>
      <c r="AN140" s="106"/>
      <c r="AO140" s="106"/>
      <c r="AP140" s="488"/>
      <c r="AQ140" s="106"/>
      <c r="AR140" s="488"/>
      <c r="AS140" s="106"/>
      <c r="AT140" s="106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>
      <c r="B141" s="417" t="s">
        <v>156</v>
      </c>
      <c r="C141" s="569"/>
      <c r="D141" s="2263">
        <f>'12-18л. МЕНЮ '!D141</f>
        <v>990</v>
      </c>
      <c r="E141" s="708">
        <f>'12-18л. МЕНЮ '!E141</f>
        <v>23.681499999999996</v>
      </c>
      <c r="F141" s="709">
        <f>'12-18л. МЕНЮ '!F141</f>
        <v>31.137999999999998</v>
      </c>
      <c r="G141" s="709">
        <f>'12-18л. МЕНЮ '!G141</f>
        <v>149.36408</v>
      </c>
      <c r="H141" s="1710">
        <f>'12-18л. МЕНЮ '!H141</f>
        <v>974.625</v>
      </c>
      <c r="I141" s="729">
        <f>SUM(I133:I140)</f>
        <v>32.647300000000001</v>
      </c>
      <c r="J141" s="729">
        <f t="shared" ref="J141:P141" si="21">SUM(J133:J140)</f>
        <v>0.50150000000000006</v>
      </c>
      <c r="K141" s="729">
        <f t="shared" si="21"/>
        <v>0.49440000000000006</v>
      </c>
      <c r="L141" s="731">
        <f t="shared" si="21"/>
        <v>86.6</v>
      </c>
      <c r="M141" s="1269">
        <f t="shared" si="21"/>
        <v>281.37130000000002</v>
      </c>
      <c r="N141" s="1270">
        <f t="shared" si="21"/>
        <v>187.31682000000001</v>
      </c>
      <c r="O141" s="1270">
        <f t="shared" si="21"/>
        <v>83.855260000000015</v>
      </c>
      <c r="P141" s="729">
        <f t="shared" si="21"/>
        <v>7.3048000000000002</v>
      </c>
      <c r="Q141" s="759"/>
      <c r="S141" s="3144"/>
      <c r="T141" s="3141"/>
      <c r="U141" s="330"/>
      <c r="V141" s="330"/>
      <c r="W141" s="330"/>
      <c r="X141" s="177"/>
      <c r="Y141" s="151"/>
      <c r="Z141" s="151"/>
      <c r="AA141" s="330"/>
      <c r="AB141" s="151"/>
      <c r="AC141" s="330"/>
      <c r="AD141" s="330"/>
      <c r="AE141" s="330"/>
      <c r="AF141" s="177"/>
      <c r="AG141" s="151"/>
      <c r="AH141" s="151"/>
      <c r="AI141" s="151"/>
      <c r="AJ141" s="151"/>
      <c r="AK141" s="2522"/>
      <c r="AL141" s="3144"/>
      <c r="AM141" s="3144"/>
      <c r="AN141" s="106"/>
      <c r="AO141" s="106"/>
      <c r="AP141" s="106"/>
      <c r="AQ141" s="106"/>
      <c r="AR141" s="488"/>
      <c r="AS141" s="106"/>
      <c r="AT141" s="106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7.25" customHeight="1">
      <c r="B142" s="724"/>
      <c r="C142" s="725" t="s">
        <v>10</v>
      </c>
      <c r="D142" s="1133">
        <v>0.35</v>
      </c>
      <c r="E142" s="1700">
        <f>'12-18л. МЕНЮ '!E142</f>
        <v>31.5</v>
      </c>
      <c r="F142" s="1701">
        <f>'12-18л. МЕНЮ '!F142</f>
        <v>32.200000000000003</v>
      </c>
      <c r="G142" s="1701">
        <f>'12-18л. МЕНЮ '!G142</f>
        <v>134.05000000000001</v>
      </c>
      <c r="H142" s="1711">
        <f>'12-18л. МЕНЮ '!H142</f>
        <v>952</v>
      </c>
      <c r="I142" s="1778">
        <f t="shared" ref="I142:P142" si="22">I743</f>
        <v>24.5</v>
      </c>
      <c r="J142" s="1778">
        <f t="shared" si="22"/>
        <v>0.49</v>
      </c>
      <c r="K142" s="1778">
        <f t="shared" si="22"/>
        <v>0.56000000000000005</v>
      </c>
      <c r="L142" s="1778">
        <f t="shared" si="22"/>
        <v>315</v>
      </c>
      <c r="M142" s="1779">
        <f t="shared" si="22"/>
        <v>420</v>
      </c>
      <c r="N142" s="1779">
        <f t="shared" si="22"/>
        <v>420</v>
      </c>
      <c r="O142" s="1779">
        <f t="shared" si="22"/>
        <v>105</v>
      </c>
      <c r="P142" s="2019">
        <f t="shared" si="22"/>
        <v>6.3</v>
      </c>
      <c r="Q142" s="759"/>
      <c r="R142" s="11"/>
      <c r="S142" s="3144"/>
      <c r="T142" s="3144"/>
      <c r="U142" s="3144"/>
      <c r="V142" s="3144"/>
      <c r="W142" s="3144"/>
      <c r="X142" s="3144"/>
      <c r="Y142" s="3144"/>
      <c r="Z142" s="3144"/>
      <c r="AA142" s="3144"/>
      <c r="AB142" s="3144"/>
      <c r="AC142" s="330"/>
      <c r="AD142" s="330"/>
      <c r="AE142" s="330"/>
      <c r="AF142" s="177"/>
      <c r="AG142" s="517"/>
      <c r="AH142" s="517"/>
      <c r="AI142" s="151"/>
      <c r="AJ142" s="151"/>
      <c r="AK142" s="588"/>
      <c r="AL142" s="3144"/>
      <c r="AM142" s="3144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 thickBot="1">
      <c r="B143" s="230"/>
      <c r="C143" s="722" t="s">
        <v>319</v>
      </c>
      <c r="D143" s="744"/>
      <c r="E143" s="1469">
        <f>'12-18л. МЕНЮ '!E143</f>
        <v>-8.6872222222222248</v>
      </c>
      <c r="F143" s="431">
        <f>'12-18л. МЕНЮ '!F143</f>
        <v>-1.154347826086962</v>
      </c>
      <c r="G143" s="431">
        <f>'12-18л. МЕНЮ '!G143</f>
        <v>3.9984543080939901</v>
      </c>
      <c r="H143" s="1193">
        <f>'12-18л. МЕНЮ '!H143</f>
        <v>0.83180147058823195</v>
      </c>
      <c r="I143" s="734">
        <f t="shared" ref="I143:P143" si="23">(I141*100/I737)-35</f>
        <v>11.639000000000003</v>
      </c>
      <c r="J143" s="734">
        <f t="shared" si="23"/>
        <v>0.8214285714285765</v>
      </c>
      <c r="K143" s="734">
        <f t="shared" si="23"/>
        <v>-4.0999999999999979</v>
      </c>
      <c r="L143" s="734">
        <f t="shared" si="23"/>
        <v>-25.37777777777778</v>
      </c>
      <c r="M143" s="735">
        <f t="shared" si="23"/>
        <v>-11.552391666666665</v>
      </c>
      <c r="N143" s="735">
        <f t="shared" si="23"/>
        <v>-19.390264999999999</v>
      </c>
      <c r="O143" s="734">
        <f t="shared" si="23"/>
        <v>-7.0482466666666603</v>
      </c>
      <c r="P143" s="2020">
        <f t="shared" si="23"/>
        <v>5.5822222222222209</v>
      </c>
      <c r="Q143" s="765"/>
      <c r="R143" s="11"/>
      <c r="S143" s="351"/>
      <c r="T143" s="3144"/>
      <c r="U143" s="3344"/>
      <c r="V143" s="3344"/>
      <c r="W143" s="3344"/>
      <c r="X143" s="3344"/>
      <c r="Y143" s="3344"/>
      <c r="Z143" s="3344"/>
      <c r="AA143" s="3344"/>
      <c r="AB143" s="3344"/>
      <c r="AC143" s="330"/>
      <c r="AD143" s="330"/>
      <c r="AE143" s="330"/>
      <c r="AF143" s="177"/>
      <c r="AG143" s="151"/>
      <c r="AH143" s="517"/>
      <c r="AI143" s="151"/>
      <c r="AJ143" s="151"/>
      <c r="AK143" s="588"/>
      <c r="AL143" s="176"/>
      <c r="AM143" s="176"/>
      <c r="AN143" s="176"/>
      <c r="AO143" s="176"/>
      <c r="AP143" s="176"/>
      <c r="AQ143" s="176"/>
      <c r="AR143" s="176"/>
      <c r="AS143" s="17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4.25" customHeight="1">
      <c r="B144" s="678"/>
      <c r="C144" s="550" t="s">
        <v>192</v>
      </c>
      <c r="D144" s="3135"/>
      <c r="E144" s="1788"/>
      <c r="F144" s="1790"/>
      <c r="G144" s="1790"/>
      <c r="H144" s="1790"/>
      <c r="I144" s="2316"/>
      <c r="J144" s="2316"/>
      <c r="K144" s="2316"/>
      <c r="L144" s="2316"/>
      <c r="M144" s="2317"/>
      <c r="N144" s="2316"/>
      <c r="O144" s="2316"/>
      <c r="P144" s="3568"/>
      <c r="Q144" s="758"/>
      <c r="R144" s="11"/>
      <c r="S144" s="3154"/>
      <c r="T144" s="3144"/>
      <c r="U144" s="611"/>
      <c r="V144" s="505"/>
      <c r="W144" s="812"/>
      <c r="X144" s="813"/>
      <c r="Y144" s="813"/>
      <c r="Z144" s="213"/>
      <c r="AA144" s="357"/>
      <c r="AB144" s="357"/>
      <c r="AC144" s="330"/>
      <c r="AD144" s="330"/>
      <c r="AE144" s="330"/>
      <c r="AF144" s="177"/>
      <c r="AG144" s="151"/>
      <c r="AH144" s="151"/>
      <c r="AI144" s="330"/>
      <c r="AJ144" s="151"/>
      <c r="AK144" s="588"/>
      <c r="AL144" s="175"/>
      <c r="AM144" s="175"/>
      <c r="AN144" s="175"/>
      <c r="AO144" s="175"/>
      <c r="AP144" s="175"/>
      <c r="AQ144" s="175"/>
      <c r="AR144" s="175"/>
      <c r="AS144" s="175"/>
      <c r="AT144" s="106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2.75" customHeight="1">
      <c r="B145" s="2264" t="str">
        <f>'12-18л. МЕНЮ '!J145</f>
        <v>484/21</v>
      </c>
      <c r="C145" s="2896" t="str">
        <f>'12-18л. МЕНЮ '!C145</f>
        <v>Кисель малиновый с яблоком</v>
      </c>
      <c r="D145" s="3158">
        <f>'12-18л. МЕНЮ '!D145</f>
        <v>200</v>
      </c>
      <c r="E145" s="1326">
        <f>'12-18л. МЕНЮ '!E145</f>
        <v>0.06</v>
      </c>
      <c r="F145" s="1246">
        <f>'12-18л. МЕНЮ '!F145</f>
        <v>0</v>
      </c>
      <c r="G145" s="325">
        <f>'12-18л. МЕНЮ '!G145</f>
        <v>12.808999999999999</v>
      </c>
      <c r="H145" s="1246">
        <f>'12-18л. МЕНЮ '!H145</f>
        <v>51.478000000000002</v>
      </c>
      <c r="I145" s="1327">
        <v>0.29199999999999998</v>
      </c>
      <c r="J145" s="325">
        <v>0</v>
      </c>
      <c r="K145" s="1246">
        <v>0</v>
      </c>
      <c r="L145" s="728">
        <v>0.83299999999999996</v>
      </c>
      <c r="M145" s="1159">
        <v>13.06</v>
      </c>
      <c r="N145" s="739">
        <v>20.669</v>
      </c>
      <c r="O145" s="1159">
        <v>8.1300000000000008</v>
      </c>
      <c r="P145" s="1268">
        <v>0.34499999999999997</v>
      </c>
      <c r="Q145" s="438">
        <f>'12-18л. МЕНЮ '!I145</f>
        <v>95</v>
      </c>
      <c r="R145" s="11"/>
      <c r="S145" s="3141"/>
      <c r="T145" s="3144"/>
      <c r="U145" s="3144"/>
      <c r="V145" s="3144"/>
      <c r="W145" s="3144"/>
      <c r="X145" s="3144"/>
      <c r="Y145" s="3144"/>
      <c r="Z145" s="3144"/>
      <c r="AA145" s="3144"/>
      <c r="AB145" s="3144"/>
      <c r="AC145" s="505"/>
      <c r="AD145" s="505"/>
      <c r="AE145" s="505"/>
      <c r="AF145" s="505"/>
      <c r="AG145" s="506"/>
      <c r="AH145" s="506"/>
      <c r="AI145" s="505"/>
      <c r="AJ145" s="505"/>
      <c r="AK145" s="189"/>
      <c r="AL145" s="3144"/>
      <c r="AM145" s="3144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5" customHeight="1">
      <c r="B146" s="3567" t="str">
        <f>'12-18л. МЕНЮ '!J146</f>
        <v>ТТК 478/22</v>
      </c>
      <c r="C146" s="247" t="str">
        <f>'12-18л. МЕНЮ '!C146</f>
        <v>Биточки из печени и /соус</v>
      </c>
      <c r="D146" s="3158">
        <f>'12-18л. МЕНЮ '!D146</f>
        <v>105</v>
      </c>
      <c r="E146" s="1326">
        <f>'12-18л. МЕНЮ '!E146</f>
        <v>7.3105000000000002</v>
      </c>
      <c r="F146" s="1246">
        <f>'12-18л. МЕНЮ '!F146</f>
        <v>5.3231000000000002</v>
      </c>
      <c r="G146" s="325">
        <f>'12-18л. МЕНЮ '!G146</f>
        <v>15.172499999999999</v>
      </c>
      <c r="H146" s="1246">
        <f>'12-18л. МЕНЮ '!H146</f>
        <v>137.44</v>
      </c>
      <c r="I146" s="325">
        <v>1.0409999999999999</v>
      </c>
      <c r="J146" s="1246">
        <v>0.11700000000000001</v>
      </c>
      <c r="K146" s="325">
        <v>0.67600000000000005</v>
      </c>
      <c r="L146" s="3565">
        <v>158.81</v>
      </c>
      <c r="M146" s="739">
        <v>32.758000000000003</v>
      </c>
      <c r="N146" s="2313">
        <v>29.5</v>
      </c>
      <c r="O146" s="739">
        <v>3.2639999999999998</v>
      </c>
      <c r="P146" s="1159">
        <v>0.92</v>
      </c>
      <c r="Q146" s="438">
        <f>'12-18л. МЕНЮ '!I146</f>
        <v>57</v>
      </c>
      <c r="R146" s="11"/>
      <c r="S146" s="220"/>
      <c r="T146" s="3141"/>
      <c r="U146" s="330"/>
      <c r="V146" s="330"/>
      <c r="W146" s="330"/>
      <c r="X146" s="177"/>
      <c r="Y146" s="151"/>
      <c r="Z146" s="151"/>
      <c r="AA146" s="330"/>
      <c r="AB146" s="151"/>
      <c r="AC146" s="808"/>
      <c r="AD146" s="808"/>
      <c r="AE146" s="808"/>
      <c r="AF146" s="808"/>
      <c r="AG146" s="2521"/>
      <c r="AH146" s="2521"/>
      <c r="AI146" s="809"/>
      <c r="AJ146" s="808"/>
      <c r="AK146" s="189"/>
      <c r="AL146" s="3144"/>
      <c r="AM146" s="3144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>
      <c r="B147" s="3079" t="str">
        <f>'12-18л. МЕНЮ '!J147</f>
        <v>326/17</v>
      </c>
      <c r="C147" s="318" t="str">
        <f>'12-18л. МЕНЮ '!C147</f>
        <v>молочный</v>
      </c>
      <c r="D147" s="342">
        <f>'12-18л. МЕНЮ '!D147</f>
        <v>20</v>
      </c>
      <c r="E147" s="1660">
        <f>'12-18л. МЕНЮ '!E147</f>
        <v>0.41120000000000001</v>
      </c>
      <c r="F147" s="1658">
        <f>'12-18л. МЕНЮ '!F147</f>
        <v>1.0484</v>
      </c>
      <c r="G147" s="1541">
        <f>'12-18л. МЕНЮ '!G147</f>
        <v>1.4144000000000001</v>
      </c>
      <c r="H147" s="1658">
        <f>'12-18л. МЕНЮ '!H147</f>
        <v>16.760000000000002</v>
      </c>
      <c r="I147" s="1541">
        <v>6.5000000000000002E-2</v>
      </c>
      <c r="J147" s="1658">
        <v>5.4000000000000003E-3</v>
      </c>
      <c r="K147" s="1541">
        <v>1.4999999999999999E-2</v>
      </c>
      <c r="L147" s="3566">
        <v>5.76</v>
      </c>
      <c r="M147" s="1538">
        <v>13.166</v>
      </c>
      <c r="N147" s="2292">
        <v>10.18</v>
      </c>
      <c r="O147" s="1538">
        <v>1.88</v>
      </c>
      <c r="P147" s="1659">
        <v>3.9E-2</v>
      </c>
      <c r="Q147" s="1481">
        <f>'12-18л. МЕНЮ '!I147</f>
        <v>57</v>
      </c>
      <c r="R147" s="40"/>
      <c r="S147" s="3141"/>
      <c r="T147" s="3144"/>
      <c r="U147" s="3144"/>
      <c r="V147" s="3144"/>
      <c r="W147" s="3144"/>
      <c r="X147" s="3144"/>
      <c r="Y147" s="3144"/>
      <c r="Z147" s="3144"/>
      <c r="AA147" s="3144"/>
      <c r="AB147" s="3144"/>
      <c r="AC147" s="151"/>
      <c r="AD147" s="151"/>
      <c r="AE147" s="151"/>
      <c r="AF147" s="151"/>
      <c r="AG147" s="517"/>
      <c r="AH147" s="517"/>
      <c r="AI147" s="151"/>
      <c r="AJ147" s="151"/>
      <c r="AK147" s="189"/>
      <c r="AL147" s="3144"/>
      <c r="AM147" s="3144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521"/>
      <c r="AX147" s="196"/>
      <c r="AY147" s="196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 thickBot="1">
      <c r="B148" s="1479" t="str">
        <f>'12-18л. МЕНЮ '!J148</f>
        <v>Пром.пр.</v>
      </c>
      <c r="C148" s="1284" t="str">
        <f>'12-18л. МЕНЮ '!C148</f>
        <v>Хлеб ржаной</v>
      </c>
      <c r="D148" s="1242">
        <f>'12-18л. МЕНЮ '!D148</f>
        <v>30</v>
      </c>
      <c r="E148" s="1660">
        <f>'12-18л. МЕНЮ '!E148</f>
        <v>1.4</v>
      </c>
      <c r="F148" s="1658">
        <f>'12-18л. МЕНЮ '!F148</f>
        <v>0.495</v>
      </c>
      <c r="G148" s="1541">
        <f>'12-18л. МЕНЮ '!G148</f>
        <v>13.031000000000001</v>
      </c>
      <c r="H148" s="1660">
        <f>'12-18л. МЕНЮ '!H148</f>
        <v>62.174999999999997</v>
      </c>
      <c r="I148" s="2344">
        <v>0</v>
      </c>
      <c r="J148" s="2344">
        <v>7.4999999999999997E-2</v>
      </c>
      <c r="K148" s="2344">
        <v>7.4999999999999997E-2</v>
      </c>
      <c r="L148" s="2355">
        <v>0</v>
      </c>
      <c r="M148" s="2344">
        <v>9.9</v>
      </c>
      <c r="N148" s="2344">
        <v>7.02</v>
      </c>
      <c r="O148" s="2344">
        <v>1.98</v>
      </c>
      <c r="P148" s="2344">
        <v>4.2000000000000003E-2</v>
      </c>
      <c r="Q148" s="1481">
        <f>'12-18л. МЕНЮ '!I148</f>
        <v>19</v>
      </c>
      <c r="R148" s="40"/>
      <c r="S148" s="3145"/>
      <c r="T148" s="3144"/>
      <c r="U148" s="3344"/>
      <c r="V148" s="3344"/>
      <c r="W148" s="3344"/>
      <c r="X148" s="3344"/>
      <c r="Y148" s="3344"/>
      <c r="Z148" s="3344"/>
      <c r="AA148" s="3344"/>
      <c r="AB148" s="3344"/>
      <c r="AC148" s="121"/>
      <c r="AD148" s="121"/>
      <c r="AE148" s="121"/>
      <c r="AF148" s="121"/>
      <c r="AG148" s="121"/>
      <c r="AH148" s="121"/>
      <c r="AI148" s="121"/>
      <c r="AJ148" s="121"/>
      <c r="AK148" s="3144"/>
      <c r="AL148" s="3144"/>
      <c r="AM148" s="3144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>
      <c r="B149" s="417" t="s">
        <v>197</v>
      </c>
      <c r="C149" s="569"/>
      <c r="D149" s="1712">
        <f>'12-18л. МЕНЮ '!D149</f>
        <v>355</v>
      </c>
      <c r="E149" s="1761">
        <f>'12-18л. МЕНЮ '!E149</f>
        <v>9.1816999999999993</v>
      </c>
      <c r="F149" s="1762">
        <f>'12-18л. МЕНЮ '!F149</f>
        <v>6.8665000000000003</v>
      </c>
      <c r="G149" s="1762">
        <f>'12-18л. МЕНЮ '!G149</f>
        <v>42.426899999999996</v>
      </c>
      <c r="H149" s="1762">
        <f>'12-18л. МЕНЮ '!H149</f>
        <v>267.85300000000001</v>
      </c>
      <c r="I149" s="729">
        <f>SUM(I145:I148)</f>
        <v>1.3979999999999999</v>
      </c>
      <c r="J149" s="729">
        <f t="shared" ref="J149:P149" si="24">SUM(J145:J148)</f>
        <v>0.19740000000000002</v>
      </c>
      <c r="K149" s="729">
        <f t="shared" si="24"/>
        <v>0.76600000000000001</v>
      </c>
      <c r="L149" s="729">
        <f t="shared" si="24"/>
        <v>165.40299999999999</v>
      </c>
      <c r="M149" s="1270">
        <f t="shared" si="24"/>
        <v>68.884000000000015</v>
      </c>
      <c r="N149" s="1270">
        <f t="shared" si="24"/>
        <v>67.369</v>
      </c>
      <c r="O149" s="729">
        <f t="shared" si="24"/>
        <v>15.254000000000001</v>
      </c>
      <c r="P149" s="729">
        <f t="shared" si="24"/>
        <v>1.3460000000000001</v>
      </c>
      <c r="Q149" s="2544"/>
      <c r="R149" s="11"/>
      <c r="S149" s="3145"/>
      <c r="T149" s="351"/>
      <c r="U149" s="1263"/>
      <c r="V149" s="658"/>
      <c r="W149" s="658"/>
      <c r="X149" s="658"/>
      <c r="Y149" s="658"/>
      <c r="Z149" s="1266"/>
      <c r="AA149" s="121"/>
      <c r="AB149" s="3144"/>
      <c r="AC149" s="204"/>
      <c r="AD149" s="204"/>
      <c r="AE149" s="204"/>
      <c r="AF149" s="204"/>
      <c r="AG149" s="204"/>
      <c r="AH149" s="204"/>
      <c r="AI149" s="204"/>
      <c r="AJ149" s="204"/>
      <c r="AK149" s="189"/>
      <c r="AL149" s="3144"/>
      <c r="AM149" s="3144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>
      <c r="B150" s="724"/>
      <c r="C150" s="725" t="s">
        <v>10</v>
      </c>
      <c r="D150" s="1247">
        <v>0.1</v>
      </c>
      <c r="E150" s="1763">
        <f>'12-18л. МЕНЮ '!E150</f>
        <v>9</v>
      </c>
      <c r="F150" s="1764">
        <f>'12-18л. МЕНЮ '!F150</f>
        <v>9.1999999999999993</v>
      </c>
      <c r="G150" s="1764">
        <f>'12-18л. МЕНЮ '!G150</f>
        <v>38.299999999999997</v>
      </c>
      <c r="H150" s="1764">
        <f>'12-18л. МЕНЮ '!H150</f>
        <v>272</v>
      </c>
      <c r="I150" s="1778">
        <f t="shared" ref="I150:P150" si="25">I747</f>
        <v>7</v>
      </c>
      <c r="J150" s="1778">
        <f t="shared" si="25"/>
        <v>0.14000000000000001</v>
      </c>
      <c r="K150" s="1778">
        <f t="shared" si="25"/>
        <v>0.16</v>
      </c>
      <c r="L150" s="1778">
        <f t="shared" si="25"/>
        <v>90</v>
      </c>
      <c r="M150" s="1779">
        <f t="shared" si="25"/>
        <v>120</v>
      </c>
      <c r="N150" s="1779">
        <f t="shared" si="25"/>
        <v>120</v>
      </c>
      <c r="O150" s="1778">
        <f t="shared" si="25"/>
        <v>30</v>
      </c>
      <c r="P150" s="2019">
        <f t="shared" si="25"/>
        <v>1.8</v>
      </c>
      <c r="Q150" s="759"/>
      <c r="R150" s="40"/>
      <c r="S150" s="3154"/>
      <c r="T150" s="213"/>
      <c r="U150" s="116"/>
      <c r="V150" s="482"/>
      <c r="W150" s="482"/>
      <c r="X150" s="482"/>
      <c r="Y150" s="482"/>
      <c r="Z150" s="121"/>
      <c r="AA150" s="121"/>
      <c r="AB150" s="3144"/>
      <c r="AC150" s="505"/>
      <c r="AD150" s="505"/>
      <c r="AE150" s="505"/>
      <c r="AF150" s="506"/>
      <c r="AG150" s="506"/>
      <c r="AH150" s="506"/>
      <c r="AI150" s="506"/>
      <c r="AJ150" s="505"/>
      <c r="AK150" s="189"/>
      <c r="AL150" s="3144"/>
      <c r="AM150" s="3144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7.25" customHeight="1" thickBot="1">
      <c r="B151" s="230"/>
      <c r="C151" s="722" t="s">
        <v>249</v>
      </c>
      <c r="D151" s="744"/>
      <c r="E151" s="1765">
        <f>'12-18л. МЕНЮ '!E151</f>
        <v>0.20188888888888812</v>
      </c>
      <c r="F151" s="1760">
        <f>'12-18л. МЕНЮ '!F151</f>
        <v>-2.5364130434782615</v>
      </c>
      <c r="G151" s="1760">
        <f>'12-18л. МЕНЮ '!G151</f>
        <v>1.0775195822454293</v>
      </c>
      <c r="H151" s="1760">
        <f>'12-18л. МЕНЮ '!H151</f>
        <v>-0.15246323529411754</v>
      </c>
      <c r="I151" s="734">
        <f t="shared" ref="I151:P151" si="26">(I149*100/I737)-10</f>
        <v>-8.0028571428571436</v>
      </c>
      <c r="J151" s="734">
        <f t="shared" si="26"/>
        <v>4.1000000000000032</v>
      </c>
      <c r="K151" s="734">
        <f t="shared" si="26"/>
        <v>37.874999999999993</v>
      </c>
      <c r="L151" s="734">
        <f t="shared" si="26"/>
        <v>8.3781111111111102</v>
      </c>
      <c r="M151" s="735">
        <f t="shared" si="26"/>
        <v>-4.2596666666666652</v>
      </c>
      <c r="N151" s="735">
        <f t="shared" si="26"/>
        <v>-4.3859166666666667</v>
      </c>
      <c r="O151" s="734">
        <f t="shared" si="26"/>
        <v>-4.9153333333333329</v>
      </c>
      <c r="P151" s="2020">
        <f t="shared" si="26"/>
        <v>-2.5222222222222213</v>
      </c>
      <c r="Q151" s="2040"/>
      <c r="R151" s="11"/>
      <c r="S151" s="3141"/>
      <c r="T151" s="151"/>
      <c r="U151" s="4373"/>
      <c r="V151" s="4373"/>
      <c r="W151" s="4374"/>
      <c r="X151" s="4375"/>
      <c r="Y151" s="4375"/>
      <c r="Z151" s="4373"/>
      <c r="AA151" s="4373"/>
      <c r="AB151" s="116"/>
      <c r="AC151" s="808"/>
      <c r="AD151" s="808"/>
      <c r="AE151" s="808"/>
      <c r="AF151" s="809"/>
      <c r="AG151" s="2521"/>
      <c r="AH151" s="2521"/>
      <c r="AI151" s="2521"/>
      <c r="AJ151" s="808"/>
      <c r="AK151" s="189"/>
      <c r="AL151" s="3144"/>
      <c r="AM151" s="3144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 thickBot="1">
      <c r="E152" s="437"/>
      <c r="F152" s="437"/>
      <c r="G152" s="437"/>
      <c r="H152" s="437"/>
      <c r="I152" s="3569"/>
      <c r="J152" s="3569"/>
      <c r="K152" s="3569"/>
      <c r="L152" s="3569"/>
      <c r="M152" s="3569"/>
      <c r="N152" s="3569"/>
      <c r="O152" s="3569"/>
      <c r="P152" s="3569"/>
      <c r="Q152" s="544"/>
      <c r="R152" s="98"/>
      <c r="S152" s="3141"/>
      <c r="T152" s="3139"/>
      <c r="U152" s="3144"/>
      <c r="V152" s="3144"/>
      <c r="W152" s="3144"/>
      <c r="X152" s="3144"/>
      <c r="Y152" s="3144"/>
      <c r="Z152" s="3144"/>
      <c r="AA152" s="116"/>
      <c r="AB152" s="116"/>
      <c r="AC152" s="284"/>
      <c r="AD152" s="2530"/>
      <c r="AE152" s="284"/>
      <c r="AF152" s="284"/>
      <c r="AG152" s="2532"/>
      <c r="AH152" s="2532"/>
      <c r="AI152" s="2532"/>
      <c r="AJ152" s="284"/>
      <c r="AK152" s="189"/>
      <c r="AL152" s="3141"/>
      <c r="AM152" s="3139"/>
      <c r="AN152" s="116"/>
      <c r="AO152" s="116"/>
      <c r="AP152" s="116"/>
      <c r="AQ152" s="177"/>
      <c r="AR152" s="116"/>
      <c r="AS152" s="116"/>
      <c r="AT152" s="116"/>
      <c r="AU152" s="116"/>
      <c r="AV152" s="116"/>
      <c r="AW152" s="116"/>
      <c r="AX152" s="116"/>
      <c r="AY152" s="116"/>
      <c r="AZ152" s="176"/>
      <c r="BA152" s="106"/>
      <c r="BB152" s="106"/>
      <c r="BC152" s="106"/>
      <c r="BD152" s="106"/>
      <c r="BE152" s="106"/>
      <c r="BF152" s="106"/>
      <c r="BG152" s="106"/>
    </row>
    <row r="153" spans="2:59">
      <c r="B153" s="649"/>
      <c r="C153" s="42" t="s">
        <v>220</v>
      </c>
      <c r="D153" s="43"/>
      <c r="E153" s="702">
        <f t="shared" ref="E153:P153" si="27">E129+E141</f>
        <v>56.758899999999997</v>
      </c>
      <c r="F153" s="236">
        <f t="shared" si="27"/>
        <v>55.522999999999996</v>
      </c>
      <c r="G153" s="236">
        <f t="shared" si="27"/>
        <v>250.19508000000002</v>
      </c>
      <c r="H153" s="236">
        <f t="shared" si="27"/>
        <v>1703.7775999999999</v>
      </c>
      <c r="I153" s="236">
        <f t="shared" si="27"/>
        <v>43.816299999999998</v>
      </c>
      <c r="J153" s="236">
        <f t="shared" si="27"/>
        <v>0.90150000000000008</v>
      </c>
      <c r="K153" s="236">
        <f t="shared" si="27"/>
        <v>0.87740000000000018</v>
      </c>
      <c r="L153" s="697">
        <f t="shared" si="27"/>
        <v>602.56000000000006</v>
      </c>
      <c r="M153" s="697">
        <f t="shared" si="27"/>
        <v>426.97630000000004</v>
      </c>
      <c r="N153" s="697">
        <f t="shared" si="27"/>
        <v>313.49482</v>
      </c>
      <c r="O153" s="697">
        <f t="shared" si="27"/>
        <v>126.69426000000001</v>
      </c>
      <c r="P153" s="650">
        <f t="shared" si="27"/>
        <v>12.7288</v>
      </c>
      <c r="Q153" s="544"/>
      <c r="R153" s="98"/>
      <c r="S153" s="3141"/>
      <c r="T153" s="3144"/>
      <c r="U153" s="3143"/>
      <c r="V153" s="204"/>
      <c r="W153" s="3143"/>
      <c r="X153" s="3143"/>
      <c r="Y153" s="3143"/>
      <c r="Z153" s="3143"/>
      <c r="AA153" s="3143"/>
      <c r="AB153" s="218"/>
      <c r="AC153" s="284"/>
      <c r="AD153" s="284"/>
      <c r="AE153" s="284"/>
      <c r="AF153" s="284"/>
      <c r="AG153" s="284"/>
      <c r="AH153" s="284"/>
      <c r="AI153" s="284"/>
      <c r="AJ153" s="284"/>
      <c r="AK153" s="189"/>
      <c r="AL153" s="3144"/>
      <c r="AM153" s="3144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>
      <c r="B154" s="382"/>
      <c r="C154" s="674" t="s">
        <v>10</v>
      </c>
      <c r="D154" s="1133">
        <v>0.6</v>
      </c>
      <c r="E154" s="1782">
        <f t="shared" ref="E154:P154" si="28">E751</f>
        <v>54</v>
      </c>
      <c r="F154" s="1778">
        <f t="shared" si="28"/>
        <v>55.2</v>
      </c>
      <c r="G154" s="1778">
        <f t="shared" si="28"/>
        <v>229.8</v>
      </c>
      <c r="H154" s="1778">
        <f t="shared" si="28"/>
        <v>1632</v>
      </c>
      <c r="I154" s="1778">
        <f t="shared" si="28"/>
        <v>42</v>
      </c>
      <c r="J154" s="1778">
        <f t="shared" si="28"/>
        <v>0.84</v>
      </c>
      <c r="K154" s="1778">
        <f t="shared" si="28"/>
        <v>0.96</v>
      </c>
      <c r="L154" s="1778">
        <f t="shared" si="28"/>
        <v>540</v>
      </c>
      <c r="M154" s="1779">
        <f t="shared" si="28"/>
        <v>720</v>
      </c>
      <c r="N154" s="1779">
        <f t="shared" si="28"/>
        <v>720</v>
      </c>
      <c r="O154" s="1779">
        <f t="shared" si="28"/>
        <v>180</v>
      </c>
      <c r="P154" s="1781">
        <f t="shared" si="28"/>
        <v>10.8</v>
      </c>
      <c r="Q154" s="544"/>
      <c r="R154" s="98"/>
      <c r="S154" s="3141"/>
      <c r="T154" s="3139"/>
      <c r="U154" s="121"/>
      <c r="V154" s="121"/>
      <c r="W154" s="121"/>
      <c r="X154" s="121"/>
      <c r="Y154" s="121"/>
      <c r="Z154" s="121"/>
      <c r="AA154" s="121"/>
      <c r="AB154" s="121"/>
      <c r="AC154" s="505"/>
      <c r="AD154" s="505"/>
      <c r="AE154" s="505"/>
      <c r="AF154" s="506"/>
      <c r="AG154" s="506"/>
      <c r="AH154" s="506"/>
      <c r="AI154" s="506"/>
      <c r="AJ154" s="505"/>
      <c r="AK154" s="189"/>
      <c r="AL154" s="3144"/>
      <c r="AM154" s="3144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 thickBot="1">
      <c r="B155" s="230"/>
      <c r="C155" s="722" t="s">
        <v>319</v>
      </c>
      <c r="D155" s="744"/>
      <c r="E155" s="1783">
        <f t="shared" ref="E155:P155" si="29">(E153*100/E737)-60</f>
        <v>3.065444444444438</v>
      </c>
      <c r="F155" s="1784">
        <f t="shared" si="29"/>
        <v>0.35108695652173338</v>
      </c>
      <c r="G155" s="1784">
        <f t="shared" si="29"/>
        <v>5.325086161879895</v>
      </c>
      <c r="H155" s="1784">
        <f t="shared" si="29"/>
        <v>2.6388823529411667</v>
      </c>
      <c r="I155" s="1784">
        <f t="shared" si="29"/>
        <v>2.5947142857142893</v>
      </c>
      <c r="J155" s="1785">
        <f t="shared" si="29"/>
        <v>4.392857142857153</v>
      </c>
      <c r="K155" s="1784">
        <f t="shared" si="29"/>
        <v>-5.1624999999999872</v>
      </c>
      <c r="L155" s="1784">
        <f t="shared" si="29"/>
        <v>6.9511111111111177</v>
      </c>
      <c r="M155" s="1786">
        <f t="shared" si="29"/>
        <v>-24.418641666666666</v>
      </c>
      <c r="N155" s="1786">
        <f t="shared" si="29"/>
        <v>-33.875431666666671</v>
      </c>
      <c r="O155" s="1786">
        <f t="shared" si="29"/>
        <v>-17.768579999999993</v>
      </c>
      <c r="P155" s="1787">
        <f t="shared" si="29"/>
        <v>10.715555555555554</v>
      </c>
      <c r="Q155" s="544"/>
      <c r="R155" s="98"/>
      <c r="S155" s="3144"/>
      <c r="T155" s="3144"/>
      <c r="U155" s="3144"/>
      <c r="V155" s="3144"/>
      <c r="W155" s="3144"/>
      <c r="X155" s="3144"/>
      <c r="Y155" s="3144"/>
      <c r="Z155" s="3144"/>
      <c r="AA155" s="116"/>
      <c r="AB155" s="224"/>
      <c r="AC155" s="808"/>
      <c r="AD155" s="808"/>
      <c r="AE155" s="808"/>
      <c r="AF155" s="809"/>
      <c r="AG155" s="2521"/>
      <c r="AH155" s="2521"/>
      <c r="AI155" s="2521"/>
      <c r="AJ155" s="808"/>
      <c r="AK155" s="189"/>
      <c r="AL155" s="3144"/>
      <c r="AM155" s="3144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 thickBot="1">
      <c r="B156" s="11"/>
      <c r="C156" s="11"/>
      <c r="D156" s="5"/>
      <c r="E156" s="1788"/>
      <c r="F156" s="1788"/>
      <c r="G156" s="1788"/>
      <c r="H156" s="1788"/>
      <c r="I156" s="3092"/>
      <c r="J156" s="3092"/>
      <c r="K156" s="3092"/>
      <c r="L156" s="3092"/>
      <c r="M156" s="3092"/>
      <c r="N156" s="3092"/>
      <c r="O156" s="3092"/>
      <c r="P156" s="3092"/>
      <c r="Q156" s="544"/>
      <c r="R156" s="98"/>
      <c r="S156" s="3144"/>
      <c r="T156" s="3144"/>
      <c r="U156" s="3144"/>
      <c r="V156" s="3144"/>
      <c r="W156" s="3144"/>
      <c r="X156" s="3144"/>
      <c r="Y156" s="3144"/>
      <c r="Z156" s="3144"/>
      <c r="AA156" s="3144"/>
      <c r="AB156" s="3144"/>
      <c r="AC156" s="3144"/>
      <c r="AD156" s="3144"/>
      <c r="AE156" s="3144"/>
      <c r="AF156" s="151"/>
      <c r="AG156" s="151"/>
      <c r="AH156" s="151"/>
      <c r="AI156" s="151"/>
      <c r="AJ156" s="151"/>
      <c r="AK156" s="189"/>
      <c r="AL156" s="3144"/>
      <c r="AM156" s="3144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>
      <c r="B157" s="649"/>
      <c r="C157" s="42" t="s">
        <v>219</v>
      </c>
      <c r="D157" s="43"/>
      <c r="E157" s="146">
        <f t="shared" ref="E157:P157" si="30">E141+E149</f>
        <v>32.863199999999992</v>
      </c>
      <c r="F157" s="236">
        <f t="shared" si="30"/>
        <v>38.0045</v>
      </c>
      <c r="G157" s="236">
        <f t="shared" si="30"/>
        <v>191.79097999999999</v>
      </c>
      <c r="H157" s="236">
        <f t="shared" si="30"/>
        <v>1242.4780000000001</v>
      </c>
      <c r="I157" s="236">
        <f t="shared" si="30"/>
        <v>34.045300000000005</v>
      </c>
      <c r="J157" s="236">
        <f t="shared" si="30"/>
        <v>0.69890000000000008</v>
      </c>
      <c r="K157" s="236">
        <f t="shared" si="30"/>
        <v>1.2604000000000002</v>
      </c>
      <c r="L157" s="697">
        <f t="shared" si="30"/>
        <v>252.00299999999999</v>
      </c>
      <c r="M157" s="697">
        <f t="shared" si="30"/>
        <v>350.25530000000003</v>
      </c>
      <c r="N157" s="697">
        <f t="shared" si="30"/>
        <v>254.68582000000001</v>
      </c>
      <c r="O157" s="697">
        <f t="shared" si="30"/>
        <v>99.10926000000002</v>
      </c>
      <c r="P157" s="650">
        <f t="shared" si="30"/>
        <v>8.6508000000000003</v>
      </c>
      <c r="Q157" s="544"/>
      <c r="R157" s="98"/>
      <c r="S157" s="3144"/>
      <c r="T157" s="3144"/>
      <c r="U157" s="3144"/>
      <c r="V157" s="3144"/>
      <c r="W157" s="3144"/>
      <c r="X157" s="3144"/>
      <c r="Y157" s="3144"/>
      <c r="Z157" s="3144"/>
      <c r="AA157" s="3144"/>
      <c r="AB157" s="3144"/>
      <c r="AC157" s="3144"/>
      <c r="AD157" s="3144"/>
      <c r="AE157" s="3144"/>
      <c r="AF157" s="284"/>
      <c r="AG157" s="284"/>
      <c r="AH157" s="284"/>
      <c r="AI157" s="284"/>
      <c r="AJ157" s="284"/>
      <c r="AK157" s="189"/>
      <c r="AL157" s="3144"/>
      <c r="AM157" s="3144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>
      <c r="B158" s="382"/>
      <c r="C158" s="674" t="s">
        <v>10</v>
      </c>
      <c r="D158" s="1133">
        <v>0.45</v>
      </c>
      <c r="E158" s="1782">
        <f t="shared" ref="E158:P158" si="31">E755</f>
        <v>40.5</v>
      </c>
      <c r="F158" s="1778">
        <f t="shared" si="31"/>
        <v>41.4</v>
      </c>
      <c r="G158" s="1778">
        <f t="shared" si="31"/>
        <v>172.35</v>
      </c>
      <c r="H158" s="1778">
        <f t="shared" si="31"/>
        <v>1224</v>
      </c>
      <c r="I158" s="1778">
        <f t="shared" si="31"/>
        <v>31.5</v>
      </c>
      <c r="J158" s="1778">
        <f t="shared" si="31"/>
        <v>0.63</v>
      </c>
      <c r="K158" s="1778">
        <f t="shared" si="31"/>
        <v>0.72</v>
      </c>
      <c r="L158" s="1778">
        <f t="shared" si="31"/>
        <v>405</v>
      </c>
      <c r="M158" s="1779">
        <f t="shared" si="31"/>
        <v>540</v>
      </c>
      <c r="N158" s="1779">
        <f t="shared" si="31"/>
        <v>540</v>
      </c>
      <c r="O158" s="1779">
        <f t="shared" si="31"/>
        <v>135</v>
      </c>
      <c r="P158" s="1781">
        <f t="shared" si="31"/>
        <v>8.1</v>
      </c>
      <c r="Q158" s="544"/>
      <c r="R158" s="121"/>
      <c r="S158" s="3144"/>
      <c r="T158" s="3144"/>
      <c r="U158" s="3144"/>
      <c r="V158" s="3144"/>
      <c r="W158" s="3144"/>
      <c r="X158" s="3144"/>
      <c r="Y158" s="3144"/>
      <c r="Z158" s="3144"/>
      <c r="AA158" s="3144"/>
      <c r="AB158" s="3144"/>
      <c r="AC158" s="3144"/>
      <c r="AD158" s="3144"/>
      <c r="AE158" s="3144"/>
      <c r="AF158" s="506"/>
      <c r="AG158" s="506"/>
      <c r="AH158" s="2531"/>
      <c r="AI158" s="506"/>
      <c r="AJ158" s="505"/>
      <c r="AK158" s="189"/>
      <c r="AL158" s="3144"/>
      <c r="AM158" s="3144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 thickBot="1">
      <c r="B159" s="230"/>
      <c r="C159" s="722" t="s">
        <v>319</v>
      </c>
      <c r="D159" s="744"/>
      <c r="E159" s="733">
        <f t="shared" ref="E159:P159" si="32">(E157*100/E737)-45</f>
        <v>-8.4853333333333438</v>
      </c>
      <c r="F159" s="734">
        <f t="shared" si="32"/>
        <v>-3.6907608695652172</v>
      </c>
      <c r="G159" s="734">
        <f t="shared" si="32"/>
        <v>5.0759738903394194</v>
      </c>
      <c r="H159" s="734">
        <f t="shared" si="32"/>
        <v>0.67933823529411796</v>
      </c>
      <c r="I159" s="734">
        <f t="shared" si="32"/>
        <v>3.6361428571428647</v>
      </c>
      <c r="J159" s="734">
        <f t="shared" si="32"/>
        <v>4.921428571428585</v>
      </c>
      <c r="K159" s="734">
        <f t="shared" si="32"/>
        <v>33.775000000000006</v>
      </c>
      <c r="L159" s="734">
        <f t="shared" si="32"/>
        <v>-16.999666666666666</v>
      </c>
      <c r="M159" s="734">
        <f t="shared" si="32"/>
        <v>-15.812058333333329</v>
      </c>
      <c r="N159" s="735">
        <f t="shared" si="32"/>
        <v>-23.776181666666666</v>
      </c>
      <c r="O159" s="734">
        <f t="shared" si="32"/>
        <v>-11.963579999999993</v>
      </c>
      <c r="P159" s="738">
        <f t="shared" si="32"/>
        <v>3.0600000000000023</v>
      </c>
      <c r="Q159" s="544"/>
      <c r="R159" s="100"/>
      <c r="S159" s="3144"/>
      <c r="T159" s="3144"/>
      <c r="U159" s="3144"/>
      <c r="V159" s="3144"/>
      <c r="W159" s="3144"/>
      <c r="X159" s="3144"/>
      <c r="Y159" s="3144"/>
      <c r="Z159" s="3144"/>
      <c r="AA159" s="3144"/>
      <c r="AB159" s="3144"/>
      <c r="AC159" s="3144"/>
      <c r="AD159" s="3144"/>
      <c r="AE159" s="3144"/>
      <c r="AF159" s="809"/>
      <c r="AG159" s="2521"/>
      <c r="AH159" s="2521"/>
      <c r="AI159" s="2521"/>
      <c r="AJ159" s="808"/>
      <c r="AK159" s="189"/>
      <c r="AL159" s="116"/>
      <c r="AM159" s="177"/>
      <c r="AN159" s="116"/>
      <c r="AO159" s="116"/>
      <c r="AP159" s="330"/>
      <c r="AQ159" s="116"/>
      <c r="AR159" s="116"/>
      <c r="AS159" s="116"/>
      <c r="AT159" s="116"/>
      <c r="AU159" s="116"/>
      <c r="AV159" s="17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 ht="15.75" thickBot="1">
      <c r="E160" s="1789"/>
      <c r="F160" s="1789"/>
      <c r="G160" s="1789"/>
      <c r="H160" s="1789"/>
      <c r="I160" s="1789"/>
      <c r="J160" s="1789"/>
      <c r="K160" s="1789"/>
      <c r="L160" s="1789"/>
      <c r="M160" s="1789"/>
      <c r="N160" s="1789"/>
      <c r="O160" s="1789"/>
      <c r="P160" s="1789"/>
      <c r="Q160" s="544"/>
      <c r="R160" s="106"/>
      <c r="S160" s="3144"/>
      <c r="T160" s="3144"/>
      <c r="U160" s="3144"/>
      <c r="V160" s="3144"/>
      <c r="W160" s="3144"/>
      <c r="X160" s="3144"/>
      <c r="Y160" s="3144"/>
      <c r="Z160" s="3144"/>
      <c r="AA160" s="3144"/>
      <c r="AB160" s="3144"/>
      <c r="AC160" s="3144"/>
      <c r="AD160" s="3144"/>
      <c r="AE160" s="3144"/>
      <c r="AF160" s="151"/>
      <c r="AG160" s="151"/>
      <c r="AH160" s="151"/>
      <c r="AI160" s="517"/>
      <c r="AJ160" s="151"/>
      <c r="AK160" s="189"/>
      <c r="AL160" s="116"/>
      <c r="AM160" s="177"/>
      <c r="AN160" s="116"/>
      <c r="AO160" s="116"/>
      <c r="AP160" s="330"/>
      <c r="AQ160" s="116"/>
      <c r="AR160" s="116"/>
      <c r="AS160" s="116"/>
      <c r="AT160" s="116"/>
      <c r="AU160" s="116"/>
      <c r="AV160" s="17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>
      <c r="B161" s="723" t="s">
        <v>245</v>
      </c>
      <c r="C161" s="73"/>
      <c r="D161" s="43"/>
      <c r="E161" s="146">
        <f t="shared" ref="E161:P161" si="33">E129+E141+E149</f>
        <v>65.940599999999989</v>
      </c>
      <c r="F161" s="236">
        <f t="shared" si="33"/>
        <v>62.389499999999998</v>
      </c>
      <c r="G161" s="236">
        <f t="shared" si="33"/>
        <v>292.62198000000001</v>
      </c>
      <c r="H161" s="236">
        <f t="shared" si="33"/>
        <v>1971.6306</v>
      </c>
      <c r="I161" s="236">
        <f t="shared" si="33"/>
        <v>45.214300000000001</v>
      </c>
      <c r="J161" s="236">
        <f t="shared" si="33"/>
        <v>1.0989</v>
      </c>
      <c r="K161" s="236">
        <f t="shared" si="33"/>
        <v>1.6434000000000002</v>
      </c>
      <c r="L161" s="697">
        <f t="shared" si="33"/>
        <v>767.96300000000008</v>
      </c>
      <c r="M161" s="697">
        <f t="shared" si="33"/>
        <v>495.86030000000005</v>
      </c>
      <c r="N161" s="696">
        <f t="shared" si="33"/>
        <v>380.86382000000003</v>
      </c>
      <c r="O161" s="697">
        <f t="shared" si="33"/>
        <v>141.94826</v>
      </c>
      <c r="P161" s="650">
        <f t="shared" si="33"/>
        <v>14.0748</v>
      </c>
      <c r="Q161" s="544"/>
      <c r="R161" s="121"/>
      <c r="S161" s="3144"/>
      <c r="T161" s="3144"/>
      <c r="U161" s="3144"/>
      <c r="V161" s="3144"/>
      <c r="W161" s="3144"/>
      <c r="X161" s="3144"/>
      <c r="Y161" s="3144"/>
      <c r="Z161" s="3144"/>
      <c r="AA161" s="3144"/>
      <c r="AB161" s="3144"/>
      <c r="AC161" s="3144"/>
      <c r="AD161" s="3144"/>
      <c r="AE161" s="3144"/>
      <c r="AF161" s="121"/>
      <c r="AG161" s="121"/>
      <c r="AH161" s="121"/>
      <c r="AI161" s="121"/>
      <c r="AJ161" s="3144"/>
      <c r="AK161" s="189"/>
      <c r="AL161" s="116"/>
      <c r="AM161" s="177"/>
      <c r="AN161" s="116"/>
      <c r="AO161" s="116"/>
      <c r="AP161" s="116"/>
      <c r="AQ161" s="116"/>
      <c r="AR161" s="116"/>
      <c r="AS161" s="116"/>
      <c r="AT161" s="224"/>
      <c r="AU161" s="116"/>
      <c r="AV161" s="17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>
      <c r="B162" s="724"/>
      <c r="C162" s="725" t="s">
        <v>10</v>
      </c>
      <c r="D162" s="1133">
        <v>0.7</v>
      </c>
      <c r="E162" s="1782">
        <f t="shared" ref="E162:P162" si="34">E759</f>
        <v>63</v>
      </c>
      <c r="F162" s="1778">
        <f t="shared" si="34"/>
        <v>64.400000000000006</v>
      </c>
      <c r="G162" s="1778">
        <f t="shared" si="34"/>
        <v>268.10000000000002</v>
      </c>
      <c r="H162" s="1778">
        <f t="shared" si="34"/>
        <v>1904</v>
      </c>
      <c r="I162" s="1778">
        <f t="shared" si="34"/>
        <v>49</v>
      </c>
      <c r="J162" s="1778">
        <f t="shared" si="34"/>
        <v>0.98</v>
      </c>
      <c r="K162" s="1778">
        <f t="shared" si="34"/>
        <v>1.1200000000000001</v>
      </c>
      <c r="L162" s="1778">
        <f t="shared" si="34"/>
        <v>630</v>
      </c>
      <c r="M162" s="1779">
        <f t="shared" si="34"/>
        <v>840</v>
      </c>
      <c r="N162" s="1779">
        <f t="shared" si="34"/>
        <v>840</v>
      </c>
      <c r="O162" s="1779">
        <f t="shared" si="34"/>
        <v>210</v>
      </c>
      <c r="P162" s="1781">
        <f t="shared" si="34"/>
        <v>12.6</v>
      </c>
      <c r="Q162" s="544"/>
      <c r="R162" s="121"/>
      <c r="S162" s="3144"/>
      <c r="T162" s="3144"/>
      <c r="U162" s="3144"/>
      <c r="V162" s="3144"/>
      <c r="W162" s="3144"/>
      <c r="X162" s="3144"/>
      <c r="Y162" s="3144"/>
      <c r="Z162" s="3144"/>
      <c r="AA162" s="3144"/>
      <c r="AB162" s="3144"/>
      <c r="AC162" s="3144"/>
      <c r="AD162" s="3144"/>
      <c r="AE162" s="3144"/>
      <c r="AF162" s="2533"/>
      <c r="AG162" s="2533"/>
      <c r="AH162" s="2533"/>
      <c r="AI162" s="2533"/>
      <c r="AJ162" s="2533"/>
      <c r="AK162" s="3144"/>
      <c r="AL162" s="3139"/>
      <c r="AM162" s="116"/>
      <c r="AN162" s="116"/>
      <c r="AO162" s="116"/>
      <c r="AP162" s="177"/>
      <c r="AQ162" s="482"/>
      <c r="AR162" s="330"/>
      <c r="AS162" s="330"/>
      <c r="AT162" s="330"/>
      <c r="AU162" s="330"/>
      <c r="AV162" s="330"/>
      <c r="AW162" s="330"/>
      <c r="AX162" s="330"/>
      <c r="AY162" s="176"/>
      <c r="AZ162" s="106"/>
      <c r="BA162" s="106"/>
      <c r="BB162" s="106"/>
      <c r="BC162" s="106"/>
      <c r="BD162" s="106"/>
      <c r="BE162" s="106"/>
      <c r="BF162" s="106"/>
      <c r="BG162" s="106"/>
    </row>
    <row r="163" spans="2:59" ht="15.75" thickBot="1">
      <c r="B163" s="230"/>
      <c r="C163" s="722" t="s">
        <v>319</v>
      </c>
      <c r="D163" s="744"/>
      <c r="E163" s="733">
        <f t="shared" ref="E163:P163" si="35">(E161*100/E737)-70</f>
        <v>3.2673333333333119</v>
      </c>
      <c r="F163" s="734">
        <f t="shared" si="35"/>
        <v>-2.1853260869565219</v>
      </c>
      <c r="G163" s="734">
        <f t="shared" si="35"/>
        <v>6.4026057441253243</v>
      </c>
      <c r="H163" s="734">
        <f t="shared" si="35"/>
        <v>2.4864191176470598</v>
      </c>
      <c r="I163" s="734">
        <f t="shared" si="35"/>
        <v>-5.4081428571428489</v>
      </c>
      <c r="J163" s="734">
        <f t="shared" si="35"/>
        <v>8.4928571428571473</v>
      </c>
      <c r="K163" s="734">
        <f t="shared" si="35"/>
        <v>32.71250000000002</v>
      </c>
      <c r="L163" s="734">
        <f t="shared" si="35"/>
        <v>15.329222222222228</v>
      </c>
      <c r="M163" s="734">
        <f t="shared" si="35"/>
        <v>-28.678308333333327</v>
      </c>
      <c r="N163" s="735">
        <f t="shared" si="35"/>
        <v>-38.261348333333331</v>
      </c>
      <c r="O163" s="735">
        <f t="shared" si="35"/>
        <v>-22.683913333333329</v>
      </c>
      <c r="P163" s="738">
        <f t="shared" si="35"/>
        <v>8.193333333333328</v>
      </c>
      <c r="Q163" s="544"/>
      <c r="S163" s="350"/>
      <c r="T163" s="350"/>
      <c r="U163" s="350"/>
      <c r="V163" s="349"/>
      <c r="W163" s="350"/>
      <c r="X163" s="349"/>
      <c r="Y163" s="349"/>
      <c r="Z163" s="350"/>
      <c r="AA163" s="519"/>
      <c r="AB163" s="349"/>
      <c r="AC163" s="121"/>
      <c r="AD163" s="121"/>
      <c r="AE163" s="121"/>
      <c r="AF163" s="121"/>
      <c r="AG163" s="121"/>
      <c r="AH163" s="121"/>
      <c r="AI163" s="121"/>
      <c r="AJ163" s="121"/>
      <c r="AK163" s="3144"/>
      <c r="AL163" s="3138"/>
      <c r="AM163" s="116"/>
      <c r="AN163" s="116"/>
      <c r="AO163" s="116"/>
      <c r="AP163" s="177"/>
      <c r="AQ163" s="116"/>
      <c r="AR163" s="116"/>
      <c r="AS163" s="330"/>
      <c r="AT163" s="116"/>
      <c r="AU163" s="116"/>
      <c r="AV163" s="116"/>
      <c r="AW163" s="116"/>
      <c r="AX163" s="116"/>
      <c r="AY163" s="176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S164" s="3144"/>
      <c r="T164" s="3144"/>
      <c r="U164" s="3144"/>
      <c r="V164" s="3144"/>
      <c r="W164" s="3144"/>
      <c r="X164" s="3144"/>
      <c r="Y164" s="3144"/>
      <c r="Z164" s="3144"/>
      <c r="AA164" s="3144"/>
      <c r="AB164" s="3144"/>
      <c r="AC164" s="3144"/>
      <c r="AD164" s="3144"/>
      <c r="AE164" s="3144"/>
      <c r="AF164" s="121"/>
      <c r="AG164" s="121"/>
      <c r="AH164" s="121"/>
      <c r="AI164" s="121"/>
      <c r="AJ164" s="121"/>
      <c r="AK164" s="3144"/>
      <c r="AL164" s="3138"/>
      <c r="AM164" s="116"/>
      <c r="AN164" s="116"/>
      <c r="AO164" s="116"/>
      <c r="AP164" s="177"/>
      <c r="AQ164" s="116"/>
      <c r="AR164" s="116"/>
      <c r="AS164" s="330"/>
      <c r="AT164" s="116"/>
      <c r="AU164" s="116"/>
      <c r="AV164" s="116"/>
      <c r="AW164" s="116"/>
      <c r="AX164" s="116"/>
      <c r="AY164" s="176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S165" s="3144"/>
      <c r="T165" s="3144"/>
      <c r="U165" s="3144"/>
      <c r="V165" s="3144"/>
      <c r="W165" s="3144"/>
      <c r="X165" s="3144"/>
      <c r="Y165" s="3144"/>
      <c r="Z165" s="3144"/>
      <c r="AA165" s="3144"/>
      <c r="AB165" s="3144"/>
      <c r="AC165" s="3144"/>
      <c r="AD165" s="3144"/>
      <c r="AE165" s="3144"/>
      <c r="AF165" s="121"/>
      <c r="AG165" s="121"/>
      <c r="AH165" s="121"/>
      <c r="AI165" s="121"/>
      <c r="AJ165" s="121"/>
      <c r="AK165" s="3144"/>
      <c r="AL165" s="3139"/>
      <c r="AM165" s="116"/>
      <c r="AN165" s="330"/>
      <c r="AO165" s="116"/>
      <c r="AP165" s="177"/>
      <c r="AQ165" s="116"/>
      <c r="AR165" s="116"/>
      <c r="AS165" s="116"/>
      <c r="AT165" s="116"/>
      <c r="AU165" s="116"/>
      <c r="AV165" s="116"/>
      <c r="AW165" s="224"/>
      <c r="AX165" s="116"/>
      <c r="AY165" s="176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K166" s="3036"/>
      <c r="S166" s="3144"/>
      <c r="T166" s="3144"/>
      <c r="U166" s="3144"/>
      <c r="V166" s="3144"/>
      <c r="W166" s="3144"/>
      <c r="X166" s="3144"/>
      <c r="Y166" s="3144"/>
      <c r="Z166" s="3144"/>
      <c r="AA166" s="3144"/>
      <c r="AB166" s="3144"/>
      <c r="AC166" s="3144"/>
      <c r="AD166" s="3144"/>
      <c r="AE166" s="3144"/>
      <c r="AF166" s="126"/>
      <c r="AG166" s="3144"/>
      <c r="AH166" s="3144"/>
      <c r="AI166" s="3144"/>
      <c r="AJ166" s="3144"/>
      <c r="AK166" s="3144"/>
      <c r="AL166" s="3144"/>
      <c r="AM166" s="3144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75">
      <c r="C167" s="676"/>
      <c r="D167" s="12" t="str">
        <f>D58</f>
        <v xml:space="preserve">Россия Краснодарский край </v>
      </c>
      <c r="E167" s="291"/>
      <c r="I167" s="3573"/>
      <c r="J167" s="3573"/>
      <c r="K167" s="3573"/>
      <c r="L167" s="3573"/>
      <c r="M167" s="3573"/>
      <c r="N167" s="3573"/>
      <c r="O167" s="3573"/>
      <c r="P167" s="3573"/>
      <c r="R167" s="121"/>
      <c r="S167" s="3144"/>
      <c r="T167" s="3144"/>
      <c r="U167" s="3144"/>
      <c r="V167" s="3144"/>
      <c r="W167" s="3144"/>
      <c r="X167" s="3144"/>
      <c r="Y167" s="3144"/>
      <c r="Z167" s="3144"/>
      <c r="AA167" s="3144"/>
      <c r="AB167" s="3144"/>
      <c r="AC167" s="3144"/>
      <c r="AD167" s="3144"/>
      <c r="AE167" s="3144"/>
      <c r="AF167" s="121"/>
      <c r="AG167" s="121"/>
      <c r="AH167" s="121"/>
      <c r="AI167" s="121"/>
      <c r="AJ167" s="121"/>
      <c r="AK167" s="3144"/>
      <c r="AL167" s="196"/>
      <c r="AM167" s="183"/>
      <c r="AN167" s="183"/>
      <c r="AO167" s="196"/>
      <c r="AP167" s="488"/>
      <c r="AQ167" s="196"/>
      <c r="AR167" s="196"/>
      <c r="AS167" s="106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13" t="str">
        <f>C59</f>
        <v xml:space="preserve">                  ПРИЛОЖЕНИЕ К  ДВЕНАДЦАТИДНЕВНОМУ  МЕНЮ ПРИГОТОВЛЯЕМЫХ БЛЮД </v>
      </c>
      <c r="D168" s="148"/>
      <c r="E168" s="2"/>
      <c r="F168"/>
      <c r="I168"/>
      <c r="J168"/>
      <c r="K168" s="26"/>
      <c r="L168" s="26"/>
      <c r="M168"/>
      <c r="N168"/>
      <c r="O168"/>
      <c r="P168"/>
      <c r="Q168" s="106"/>
      <c r="R168" s="121"/>
      <c r="S168" s="3144"/>
      <c r="T168" s="3144"/>
      <c r="U168" s="3144"/>
      <c r="V168" s="3144"/>
      <c r="W168" s="3144"/>
      <c r="X168" s="3144"/>
      <c r="Y168" s="3144"/>
      <c r="Z168" s="3144"/>
      <c r="AA168" s="3144"/>
      <c r="AB168" s="3144"/>
      <c r="AC168" s="3144"/>
      <c r="AD168" s="3144"/>
      <c r="AE168" s="3144"/>
      <c r="AF168" s="121"/>
      <c r="AG168" s="121"/>
      <c r="AH168" s="121"/>
      <c r="AI168" s="121"/>
      <c r="AJ168" s="121"/>
      <c r="AK168" s="3144"/>
      <c r="AL168" s="196"/>
      <c r="AM168" s="196"/>
      <c r="AN168" s="196"/>
      <c r="AO168" s="196"/>
      <c r="AP168" s="196"/>
      <c r="AQ168" s="196"/>
      <c r="AR168" s="19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B169" s="3965" t="str">
        <f>B60</f>
        <v xml:space="preserve">   ДЛЯ  УЧАЩИХСЯ  В ОБЩЕОБРАЗОВАТЕЛЬНОМ УЧРЕЖДЕНИЕ   З А В Т Р А К О В  -  О Б Е Д О В    И    П О Л Д Н И К О В</v>
      </c>
      <c r="C169" s="25"/>
      <c r="I169" s="752"/>
      <c r="N169" s="5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83"/>
      <c r="AE169" s="3144"/>
      <c r="AF169" s="121"/>
      <c r="AG169" s="3141"/>
      <c r="AH169" s="126"/>
      <c r="AI169" s="514"/>
      <c r="AJ169" s="121"/>
      <c r="AK169" s="3144"/>
      <c r="AL169" s="3144"/>
      <c r="AM169" s="183"/>
      <c r="AN169" s="183"/>
      <c r="AO169" s="106"/>
      <c r="AP169" s="101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C170" s="676" t="str">
        <f>C61</f>
        <v xml:space="preserve">                                    ТАБЛИЦА   ПОТРЕБНОСТИ ПИЩЕВЫХ ВЕЩЕСТВ,   ВИТАМИНОВ  И  МИНЕРАЛЬНЫХ ВЕЩЕСТВ</v>
      </c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2534"/>
      <c r="AD170" s="2534"/>
      <c r="AE170" s="2534"/>
      <c r="AF170" s="2534"/>
      <c r="AG170" s="2534"/>
      <c r="AH170" s="2534"/>
      <c r="AI170" s="2534"/>
      <c r="AJ170" s="2534"/>
      <c r="AK170" s="3144"/>
      <c r="AL170" s="496"/>
      <c r="AM170" s="496"/>
      <c r="AN170" s="496"/>
      <c r="AO170" s="496"/>
      <c r="AP170" s="496"/>
      <c r="AQ170" s="492"/>
      <c r="AR170" s="492"/>
      <c r="AS170" s="497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9.5" customHeight="1" thickBot="1">
      <c r="B171" s="654" t="str">
        <f>B62</f>
        <v xml:space="preserve">  Возрастная категория: 12 лет и старше</v>
      </c>
      <c r="C171" s="26"/>
      <c r="D171"/>
      <c r="F171" s="32" t="s">
        <v>409</v>
      </c>
      <c r="J171" s="3" t="str">
        <f>J62</f>
        <v>Сезон :   ЗИМА - ВЕСНА  2025 -____г.г.</v>
      </c>
      <c r="K171"/>
      <c r="M171" s="80"/>
      <c r="N171" s="26"/>
      <c r="O171" s="33"/>
      <c r="R171" s="121"/>
      <c r="S171" s="121"/>
      <c r="T171" s="3144"/>
      <c r="U171" s="121"/>
      <c r="V171" s="121"/>
      <c r="W171" s="121"/>
      <c r="X171" s="121"/>
      <c r="Y171" s="121"/>
      <c r="Z171" s="121"/>
      <c r="AA171" s="121"/>
      <c r="AB171" s="121"/>
      <c r="AC171" s="180"/>
      <c r="AD171" s="121"/>
      <c r="AE171" s="3146"/>
      <c r="AF171" s="121"/>
      <c r="AG171" s="606"/>
      <c r="AH171" s="121"/>
      <c r="AI171" s="121"/>
      <c r="AJ171" s="3144"/>
      <c r="AK171" s="2515"/>
      <c r="AL171" s="207"/>
      <c r="AM171" s="207"/>
      <c r="AN171" s="207"/>
      <c r="AO171" s="207"/>
      <c r="AP171" s="207"/>
      <c r="AQ171" s="207"/>
      <c r="AR171" s="207"/>
      <c r="AS171" s="207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14.25" customHeight="1" thickBot="1">
      <c r="B172" s="779" t="s">
        <v>248</v>
      </c>
      <c r="C172" s="815" t="s">
        <v>261</v>
      </c>
      <c r="D172" s="777" t="s">
        <v>140</v>
      </c>
      <c r="E172" s="784" t="s">
        <v>141</v>
      </c>
      <c r="F172" s="332"/>
      <c r="G172" s="332"/>
      <c r="H172" s="39"/>
      <c r="I172" s="551" t="s">
        <v>229</v>
      </c>
      <c r="J172" s="39"/>
      <c r="K172" s="685"/>
      <c r="L172" s="442"/>
      <c r="M172" s="786" t="s">
        <v>257</v>
      </c>
      <c r="N172" s="39"/>
      <c r="O172" s="39"/>
      <c r="P172" s="73"/>
      <c r="Q172" s="720" t="s">
        <v>255</v>
      </c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606"/>
      <c r="AH172" s="121"/>
      <c r="AI172" s="121"/>
      <c r="AJ172" s="121"/>
      <c r="AK172" s="189"/>
      <c r="AL172" s="116"/>
      <c r="AM172" s="116"/>
      <c r="AN172" s="116"/>
      <c r="AO172" s="116"/>
      <c r="AP172" s="116"/>
      <c r="AQ172" s="116"/>
      <c r="AR172" s="116"/>
      <c r="AS172" s="17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2.75" customHeight="1" thickBot="1">
      <c r="B173" s="780" t="s">
        <v>231</v>
      </c>
      <c r="C173" s="390"/>
      <c r="D173" s="781" t="s">
        <v>147</v>
      </c>
      <c r="E173" s="587"/>
      <c r="F173" s="783"/>
      <c r="G173" s="1322" t="s">
        <v>368</v>
      </c>
      <c r="H173" s="1258" t="s">
        <v>352</v>
      </c>
      <c r="I173" s="787"/>
      <c r="J173" s="787"/>
      <c r="K173" s="787"/>
      <c r="L173" s="788"/>
      <c r="M173" s="789" t="s">
        <v>256</v>
      </c>
      <c r="N173" s="787"/>
      <c r="O173" s="787"/>
      <c r="P173" s="788"/>
      <c r="Q173" s="760" t="s">
        <v>253</v>
      </c>
      <c r="R173" s="121"/>
      <c r="S173" s="121"/>
      <c r="T173" s="3144"/>
      <c r="U173" s="3144"/>
      <c r="V173" s="3144"/>
      <c r="W173" s="3144"/>
      <c r="X173" s="3144"/>
      <c r="Y173" s="3144"/>
      <c r="Z173" s="3144"/>
      <c r="AA173" s="3144"/>
      <c r="AB173" s="121"/>
      <c r="AC173" s="121"/>
      <c r="AD173" s="121"/>
      <c r="AE173" s="121"/>
      <c r="AF173" s="121"/>
      <c r="AG173" s="803"/>
      <c r="AH173" s="803"/>
      <c r="AI173" s="803"/>
      <c r="AJ173" s="803"/>
      <c r="AK173" s="189"/>
      <c r="AL173" s="509"/>
      <c r="AM173" s="509"/>
      <c r="AN173" s="509"/>
      <c r="AO173" s="510"/>
      <c r="AP173" s="510"/>
      <c r="AQ173" s="509"/>
      <c r="AR173" s="509"/>
      <c r="AS173" s="509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>
      <c r="B174" s="780" t="s">
        <v>240</v>
      </c>
      <c r="C174" s="390" t="s">
        <v>146</v>
      </c>
      <c r="D174" s="653"/>
      <c r="E174" s="781" t="s">
        <v>148</v>
      </c>
      <c r="F174" s="778" t="s">
        <v>53</v>
      </c>
      <c r="G174" s="1322" t="s">
        <v>369</v>
      </c>
      <c r="H174" s="1260" t="s">
        <v>151</v>
      </c>
      <c r="I174" s="587"/>
      <c r="J174" s="1272"/>
      <c r="K174" s="39"/>
      <c r="L174" s="1272"/>
      <c r="M174" s="1273" t="s">
        <v>241</v>
      </c>
      <c r="N174" s="1274" t="s">
        <v>242</v>
      </c>
      <c r="O174" s="1275" t="s">
        <v>243</v>
      </c>
      <c r="P174" s="1276" t="s">
        <v>244</v>
      </c>
      <c r="Q174" s="759" t="s">
        <v>222</v>
      </c>
      <c r="R174" s="106"/>
      <c r="S174" s="3144"/>
      <c r="T174" s="3144"/>
      <c r="U174" s="3144"/>
      <c r="V174" s="3144"/>
      <c r="W174" s="3144"/>
      <c r="X174" s="3144"/>
      <c r="Y174" s="3144"/>
      <c r="Z174" s="3144"/>
      <c r="AA174" s="3144"/>
      <c r="AB174" s="3144"/>
      <c r="AC174" s="346"/>
      <c r="AD174" s="346"/>
      <c r="AE174" s="346"/>
      <c r="AF174" s="346"/>
      <c r="AG174" s="346"/>
      <c r="AH174" s="346"/>
      <c r="AI174" s="346"/>
      <c r="AJ174" s="346"/>
      <c r="AK174" s="3144"/>
      <c r="AL174" s="3144"/>
      <c r="AM174" s="3144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8.75" customHeight="1" thickBot="1">
      <c r="B175" s="63"/>
      <c r="C175" s="677"/>
      <c r="D175" s="420"/>
      <c r="E175" s="782" t="s">
        <v>5</v>
      </c>
      <c r="F175" s="398" t="s">
        <v>6</v>
      </c>
      <c r="G175" s="1214" t="s">
        <v>7</v>
      </c>
      <c r="H175" s="1259" t="s">
        <v>315</v>
      </c>
      <c r="I175" s="1277" t="s">
        <v>232</v>
      </c>
      <c r="J175" s="1278" t="s">
        <v>233</v>
      </c>
      <c r="K175" s="1279" t="s">
        <v>234</v>
      </c>
      <c r="L175" s="1278" t="s">
        <v>235</v>
      </c>
      <c r="M175" s="1280" t="s">
        <v>236</v>
      </c>
      <c r="N175" s="1278" t="s">
        <v>237</v>
      </c>
      <c r="O175" s="1279" t="s">
        <v>238</v>
      </c>
      <c r="P175" s="1281" t="s">
        <v>239</v>
      </c>
      <c r="Q175" s="677"/>
      <c r="R175" s="180"/>
      <c r="S175" s="3144"/>
      <c r="T175" s="3144"/>
      <c r="U175" s="3144"/>
      <c r="V175" s="3144"/>
      <c r="W175" s="3144"/>
      <c r="X175" s="3144"/>
      <c r="Y175" s="3144"/>
      <c r="Z175" s="3144"/>
      <c r="AA175" s="3144"/>
      <c r="AB175" s="3144"/>
      <c r="AC175" s="176"/>
      <c r="AD175" s="176"/>
      <c r="AE175" s="176"/>
      <c r="AF175" s="176"/>
      <c r="AG175" s="176"/>
      <c r="AH175" s="176"/>
      <c r="AI175" s="176"/>
      <c r="AJ175" s="176"/>
      <c r="AK175" s="189"/>
      <c r="AL175" s="3144"/>
      <c r="AM175" s="3144"/>
      <c r="AN175" s="106"/>
      <c r="AO175" s="106"/>
      <c r="AP175" s="488"/>
      <c r="AQ175" s="106"/>
      <c r="AR175" s="488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5" customHeight="1">
      <c r="B176" s="84"/>
      <c r="C176" s="550" t="s">
        <v>128</v>
      </c>
      <c r="D176" s="1316"/>
      <c r="E176" s="434"/>
      <c r="F176" s="435"/>
      <c r="G176" s="435"/>
      <c r="H176" s="561"/>
      <c r="I176" s="3690"/>
      <c r="J176" s="3690"/>
      <c r="K176" s="3690"/>
      <c r="L176" s="3690"/>
      <c r="M176" s="3690"/>
      <c r="N176" s="3690"/>
      <c r="O176" s="3690"/>
      <c r="P176" s="3692"/>
      <c r="Q176" s="758"/>
      <c r="R176" s="121"/>
      <c r="S176" s="3144"/>
      <c r="T176" s="3144"/>
      <c r="U176" s="3144"/>
      <c r="V176" s="3144"/>
      <c r="W176" s="3144"/>
      <c r="X176" s="3144"/>
      <c r="Y176" s="3144"/>
      <c r="Z176" s="3144"/>
      <c r="AA176" s="3144"/>
      <c r="AB176" s="121"/>
      <c r="AC176" s="330"/>
      <c r="AD176" s="330"/>
      <c r="AE176" s="330"/>
      <c r="AF176" s="177"/>
      <c r="AG176" s="517"/>
      <c r="AH176" s="517"/>
      <c r="AI176" s="151"/>
      <c r="AJ176" s="151"/>
      <c r="AK176" s="588"/>
      <c r="AL176" s="3144"/>
      <c r="AM176" s="3144"/>
      <c r="AN176" s="106"/>
      <c r="AO176" s="106"/>
      <c r="AP176" s="106"/>
      <c r="AQ176" s="106"/>
      <c r="AR176" s="488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3.5" customHeight="1">
      <c r="B177" s="1475" t="str">
        <f>'12-18л. МЕНЮ '!J179</f>
        <v>424/22</v>
      </c>
      <c r="C177" s="1100" t="str">
        <f>'12-18л. МЕНЮ '!C179</f>
        <v>Запеканка из творога с какао</v>
      </c>
      <c r="D177" s="250">
        <f>'12-18л. МЕНЮ '!D179</f>
        <v>160</v>
      </c>
      <c r="E177" s="1326">
        <f>'12-18л. МЕНЮ '!E179</f>
        <v>19.434999999999999</v>
      </c>
      <c r="F177" s="1246">
        <f>'12-18л. МЕНЮ '!F179</f>
        <v>7.4868100000000002</v>
      </c>
      <c r="G177" s="1445">
        <f>'12-18л. МЕНЮ '!G179</f>
        <v>29.201779999999999</v>
      </c>
      <c r="H177" s="1912">
        <f>'12-18л. МЕНЮ '!H179</f>
        <v>258.89400000000001</v>
      </c>
      <c r="I177" s="1268">
        <v>1.4116</v>
      </c>
      <c r="J177" s="739">
        <v>5.45E-2</v>
      </c>
      <c r="K177" s="1159">
        <v>0.20607700000000001</v>
      </c>
      <c r="L177" s="728">
        <v>45.884399999999999</v>
      </c>
      <c r="M177" s="2313">
        <v>323.86489999999998</v>
      </c>
      <c r="N177" s="1452">
        <v>141.7748</v>
      </c>
      <c r="O177" s="1159">
        <v>12.557</v>
      </c>
      <c r="P177" s="1268">
        <v>0.98370000000000002</v>
      </c>
      <c r="Q177" s="438">
        <f>'12-18л. МЕНЮ '!I179</f>
        <v>53</v>
      </c>
      <c r="R177" s="106"/>
      <c r="S177" s="3144"/>
      <c r="T177" s="3144"/>
      <c r="U177" s="3144"/>
      <c r="V177" s="3144"/>
      <c r="W177" s="3144"/>
      <c r="X177" s="3144"/>
      <c r="Y177" s="3144"/>
      <c r="Z177" s="3144"/>
      <c r="AA177" s="151"/>
      <c r="AB177" s="3141"/>
      <c r="AC177" s="330"/>
      <c r="AD177" s="330"/>
      <c r="AE177" s="330"/>
      <c r="AF177" s="177"/>
      <c r="AG177" s="151"/>
      <c r="AH177" s="151"/>
      <c r="AI177" s="151"/>
      <c r="AJ177" s="151"/>
      <c r="AK177" s="588"/>
      <c r="AL177" s="3144"/>
      <c r="AM177" s="3144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6.5" customHeight="1">
      <c r="B178" s="1480" t="str">
        <f>'12-18л. МЕНЮ '!J180</f>
        <v>687 /22</v>
      </c>
      <c r="C178" s="2184" t="str">
        <f>'12-18л. МЕНЮ '!C180</f>
        <v>и  / соус абрикосовый</v>
      </c>
      <c r="D178" s="342">
        <f>'12-18л. МЕНЮ '!D180</f>
        <v>40</v>
      </c>
      <c r="E178" s="1660">
        <f>'12-18л. МЕНЮ '!E180</f>
        <v>0.76</v>
      </c>
      <c r="F178" s="1658">
        <f>'12-18л. МЕНЮ '!F180</f>
        <v>0</v>
      </c>
      <c r="G178" s="1441">
        <f>'12-18л. МЕНЮ '!G180</f>
        <v>14.06</v>
      </c>
      <c r="H178" s="3238">
        <f>'12-18л. МЕНЮ '!H180</f>
        <v>59.28</v>
      </c>
      <c r="I178" s="1656">
        <v>0.2727</v>
      </c>
      <c r="J178" s="1538">
        <v>1.52E-2</v>
      </c>
      <c r="K178" s="1659">
        <v>2.6200000000000001E-2</v>
      </c>
      <c r="L178" s="1483">
        <v>52.47</v>
      </c>
      <c r="M178" s="2066">
        <v>22.841699999999999</v>
      </c>
      <c r="N178" s="2058">
        <v>21.2</v>
      </c>
      <c r="O178" s="2066">
        <v>15.1515</v>
      </c>
      <c r="P178" s="3700">
        <v>0.4864</v>
      </c>
      <c r="Q178" s="1481">
        <f>'12-18л. МЕНЮ '!I180</f>
        <v>53</v>
      </c>
      <c r="R178" s="126"/>
      <c r="S178" s="3144"/>
      <c r="T178" s="3144"/>
      <c r="U178" s="3144"/>
      <c r="V178" s="3144"/>
      <c r="W178" s="3144"/>
      <c r="X178" s="3144"/>
      <c r="Y178" s="3144"/>
      <c r="Z178" s="3144"/>
      <c r="AA178" s="151"/>
      <c r="AB178" s="3141"/>
      <c r="AC178" s="330"/>
      <c r="AD178" s="330"/>
      <c r="AE178" s="330"/>
      <c r="AF178" s="177"/>
      <c r="AG178" s="517"/>
      <c r="AH178" s="517"/>
      <c r="AI178" s="151"/>
      <c r="AJ178" s="151"/>
      <c r="AK178" s="588"/>
      <c r="AL178" s="3144"/>
      <c r="AM178" s="3144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2265" t="str">
        <f>'12-18л. МЕНЮ '!J181</f>
        <v>54-23гн/22</v>
      </c>
      <c r="C179" s="2214" t="str">
        <f>'12-18л. МЕНЮ '!C181</f>
        <v>Кофейный напиток с молоком</v>
      </c>
      <c r="D179" s="342">
        <f>'12-18л. МЕНЮ '!D181</f>
        <v>200</v>
      </c>
      <c r="E179" s="1660">
        <f>'12-18л. МЕНЮ '!E181</f>
        <v>6.5</v>
      </c>
      <c r="F179" s="1541">
        <f>'12-18л. МЕНЮ '!F181</f>
        <v>5.0999999999999996</v>
      </c>
      <c r="G179" s="1441">
        <f>'12-18л. МЕНЮ '!G181</f>
        <v>15.7</v>
      </c>
      <c r="H179" s="1435">
        <f>'12-18л. МЕНЮ '!H181</f>
        <v>134.19999999999999</v>
      </c>
      <c r="I179" s="1541">
        <v>1.04</v>
      </c>
      <c r="J179" s="1541">
        <v>0.06</v>
      </c>
      <c r="K179" s="1541">
        <v>0.25</v>
      </c>
      <c r="L179" s="1483">
        <v>26.49</v>
      </c>
      <c r="M179" s="1664">
        <v>217.7</v>
      </c>
      <c r="N179" s="1664">
        <v>184</v>
      </c>
      <c r="O179" s="2365">
        <v>42</v>
      </c>
      <c r="P179" s="1443">
        <v>0.88</v>
      </c>
      <c r="Q179" s="1474">
        <f>'12-18л. МЕНЮ '!I181</f>
        <v>99</v>
      </c>
      <c r="R179" s="121"/>
      <c r="S179" s="3144"/>
      <c r="T179" s="3144"/>
      <c r="U179" s="3144"/>
      <c r="V179" s="3144"/>
      <c r="W179" s="3144"/>
      <c r="X179" s="3144"/>
      <c r="Y179" s="3144"/>
      <c r="Z179" s="3144"/>
      <c r="AA179" s="151"/>
      <c r="AB179" s="468"/>
      <c r="AC179" s="330"/>
      <c r="AD179" s="330"/>
      <c r="AE179" s="330"/>
      <c r="AF179" s="177"/>
      <c r="AG179" s="151"/>
      <c r="AH179" s="151"/>
      <c r="AI179" s="151"/>
      <c r="AJ179" s="151"/>
      <c r="AK179" s="588"/>
      <c r="AL179" s="3144"/>
      <c r="AM179" s="3144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1290" t="str">
        <f>'12-18л. МЕНЮ '!J182</f>
        <v>53-19з/22</v>
      </c>
      <c r="C180" s="1100" t="str">
        <f>'12-18л. МЕНЮ '!C182</f>
        <v>Масло сливочное (порциями)</v>
      </c>
      <c r="D180" s="248">
        <f>'12-18л. МЕНЮ '!D182</f>
        <v>10</v>
      </c>
      <c r="E180" s="1245">
        <f>'12-18л. МЕНЮ '!E182</f>
        <v>0.1</v>
      </c>
      <c r="F180" s="324">
        <f>'12-18л. МЕНЮ '!F182</f>
        <v>7.2</v>
      </c>
      <c r="G180" s="1440">
        <f>'12-18л. МЕНЮ '!G182</f>
        <v>0.1</v>
      </c>
      <c r="H180" s="756">
        <f>'12-18л. МЕНЮ '!H182</f>
        <v>66.099999999999994</v>
      </c>
      <c r="I180" s="1171">
        <v>0</v>
      </c>
      <c r="J180" s="1171">
        <v>0</v>
      </c>
      <c r="K180" s="1171">
        <v>0.01</v>
      </c>
      <c r="L180" s="694">
        <v>45</v>
      </c>
      <c r="M180" s="1171">
        <v>2.4</v>
      </c>
      <c r="N180" s="1171">
        <v>3</v>
      </c>
      <c r="O180" s="1171">
        <v>0</v>
      </c>
      <c r="P180" s="1657">
        <v>0.02</v>
      </c>
      <c r="Q180" s="1481">
        <f>'12-18л. МЕНЮ '!I182</f>
        <v>12</v>
      </c>
      <c r="R180" s="176"/>
      <c r="S180" s="488"/>
      <c r="T180" s="3144"/>
      <c r="U180" s="611"/>
      <c r="V180" s="505"/>
      <c r="W180" s="812"/>
      <c r="X180" s="813"/>
      <c r="Y180" s="814"/>
      <c r="Z180" s="213"/>
      <c r="AA180" s="357"/>
      <c r="AB180" s="218"/>
      <c r="AC180" s="151"/>
      <c r="AD180" s="151"/>
      <c r="AE180" s="151"/>
      <c r="AF180" s="177"/>
      <c r="AG180" s="151"/>
      <c r="AH180" s="151"/>
      <c r="AI180" s="151"/>
      <c r="AJ180" s="151"/>
      <c r="AK180" s="588"/>
      <c r="AL180" s="116"/>
      <c r="AM180" s="177"/>
      <c r="AN180" s="116"/>
      <c r="AO180" s="116"/>
      <c r="AP180" s="116"/>
      <c r="AQ180" s="116"/>
      <c r="AR180" s="116"/>
      <c r="AS180" s="116"/>
      <c r="AT180" s="116"/>
      <c r="AU180" s="116"/>
      <c r="AV180" s="17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>
      <c r="B181" s="1475" t="str">
        <f>'12-18л. МЕНЮ '!J183</f>
        <v>Пром.пр.</v>
      </c>
      <c r="C181" s="1100" t="str">
        <f>'12-18л. МЕНЮ '!C183</f>
        <v>Хлеб пшеничный</v>
      </c>
      <c r="D181" s="250">
        <f>'12-18л. МЕНЮ '!D183</f>
        <v>40</v>
      </c>
      <c r="E181" s="1326">
        <f>'12-18л. МЕНЮ '!E183</f>
        <v>0.8024</v>
      </c>
      <c r="F181" s="324">
        <f>'12-18л. МЕНЮ '!F183</f>
        <v>0.52</v>
      </c>
      <c r="G181" s="1440">
        <f>'12-18л. МЕНЮ '!G183</f>
        <v>20.68</v>
      </c>
      <c r="H181" s="756">
        <f>'12-18л. МЕНЮ '!H183</f>
        <v>94.6096</v>
      </c>
      <c r="I181" s="1171">
        <v>0</v>
      </c>
      <c r="J181" s="1171">
        <v>4.3999999999999997E-2</v>
      </c>
      <c r="K181" s="1171">
        <v>1.6E-2</v>
      </c>
      <c r="L181" s="694">
        <v>0</v>
      </c>
      <c r="M181" s="1171">
        <v>8</v>
      </c>
      <c r="N181" s="1171">
        <v>2.6</v>
      </c>
      <c r="O181" s="1171">
        <v>0.56000000000000005</v>
      </c>
      <c r="P181" s="1657">
        <v>4.3999999999999997E-2</v>
      </c>
      <c r="Q181" s="1474">
        <f>'12-18л. МЕНЮ '!I183</f>
        <v>18</v>
      </c>
      <c r="R181" s="176"/>
      <c r="S181" s="151"/>
      <c r="T181" s="351"/>
      <c r="U181" s="351"/>
      <c r="V181" s="351"/>
      <c r="W181" s="351"/>
      <c r="X181" s="351"/>
      <c r="Y181" s="351"/>
      <c r="Z181" s="351"/>
      <c r="AA181" s="351"/>
      <c r="AB181" s="121"/>
      <c r="AC181" s="505"/>
      <c r="AD181" s="505"/>
      <c r="AE181" s="505"/>
      <c r="AF181" s="505"/>
      <c r="AG181" s="506"/>
      <c r="AH181" s="506"/>
      <c r="AI181" s="506"/>
      <c r="AJ181" s="505"/>
      <c r="AK181" s="540"/>
      <c r="AL181" s="116"/>
      <c r="AM181" s="177"/>
      <c r="AN181" s="116"/>
      <c r="AO181" s="116"/>
      <c r="AP181" s="116"/>
      <c r="AQ181" s="116"/>
      <c r="AR181" s="116"/>
      <c r="AS181" s="116"/>
      <c r="AT181" s="224"/>
      <c r="AU181" s="116"/>
      <c r="AV181" s="17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 thickBot="1">
      <c r="B182" s="1476" t="str">
        <f>'12-18л. МЕНЮ '!J184</f>
        <v>749 / 22</v>
      </c>
      <c r="C182" s="1103" t="str">
        <f>'12-18л. МЕНЮ '!C184</f>
        <v xml:space="preserve">Плоды свежие (яблоко) </v>
      </c>
      <c r="D182" s="341">
        <f>'12-18л. МЕНЮ '!D184</f>
        <v>100</v>
      </c>
      <c r="E182" s="1326">
        <f>'12-18л. МЕНЮ '!E184</f>
        <v>0.4</v>
      </c>
      <c r="F182" s="324">
        <f>'12-18л. МЕНЮ '!F184</f>
        <v>0.4</v>
      </c>
      <c r="G182" s="1440">
        <f>'12-18л. МЕНЮ '!G184</f>
        <v>9.8000000000000007</v>
      </c>
      <c r="H182" s="756">
        <f>'12-18л. МЕНЮ '!H184</f>
        <v>47</v>
      </c>
      <c r="I182" s="1171">
        <v>10</v>
      </c>
      <c r="J182" s="1171">
        <v>0.03</v>
      </c>
      <c r="K182" s="1171">
        <v>0.02</v>
      </c>
      <c r="L182" s="699">
        <v>0</v>
      </c>
      <c r="M182" s="1171">
        <v>16</v>
      </c>
      <c r="N182" s="1171">
        <v>11</v>
      </c>
      <c r="O182" s="1171">
        <v>9</v>
      </c>
      <c r="P182" s="1171">
        <v>2.2000000000000002</v>
      </c>
      <c r="Q182" s="1474">
        <f>'12-18л. МЕНЮ '!I184</f>
        <v>105</v>
      </c>
      <c r="R182" s="357"/>
      <c r="S182" s="257"/>
      <c r="T182" s="151"/>
      <c r="U182" s="151"/>
      <c r="V182" s="151"/>
      <c r="W182" s="177"/>
      <c r="X182" s="151"/>
      <c r="Y182" s="151"/>
      <c r="Z182" s="151"/>
      <c r="AA182" s="151"/>
      <c r="AB182" s="224"/>
      <c r="AC182" s="808"/>
      <c r="AD182" s="808"/>
      <c r="AE182" s="808"/>
      <c r="AF182" s="809"/>
      <c r="AG182" s="2521"/>
      <c r="AH182" s="2521"/>
      <c r="AI182" s="809"/>
      <c r="AJ182" s="808"/>
      <c r="AK182" s="540"/>
      <c r="AL182" s="3144"/>
      <c r="AM182" s="3144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 ht="15.75">
      <c r="B183" s="417" t="s">
        <v>167</v>
      </c>
      <c r="D183" s="2263">
        <f>'12-18л. МЕНЮ '!D185</f>
        <v>550</v>
      </c>
      <c r="E183" s="1757">
        <f>'12-18л. МЕНЮ '!E185</f>
        <v>27.997399999999999</v>
      </c>
      <c r="F183" s="709">
        <f>'12-18л. МЕНЮ '!F185</f>
        <v>20.706809999999997</v>
      </c>
      <c r="G183" s="1816">
        <f>'12-18л. МЕНЮ '!G185</f>
        <v>89.541780000000003</v>
      </c>
      <c r="H183" s="1989">
        <f>'12-18л. МЕНЮ '!H185</f>
        <v>660.08359999999993</v>
      </c>
      <c r="I183" s="1922">
        <f>SUM(I177:I182)</f>
        <v>12.724299999999999</v>
      </c>
      <c r="J183" s="1922">
        <f t="shared" ref="J183:P183" si="36">SUM(J177:J182)</f>
        <v>0.20369999999999996</v>
      </c>
      <c r="K183" s="1922">
        <f t="shared" si="36"/>
        <v>0.528277</v>
      </c>
      <c r="L183" s="1922">
        <f t="shared" si="36"/>
        <v>169.84440000000001</v>
      </c>
      <c r="M183" s="1990">
        <f t="shared" si="36"/>
        <v>590.8066</v>
      </c>
      <c r="N183" s="1990">
        <f t="shared" si="36"/>
        <v>363.57479999999998</v>
      </c>
      <c r="O183" s="697">
        <f t="shared" si="36"/>
        <v>79.268500000000003</v>
      </c>
      <c r="P183" s="2018">
        <f t="shared" si="36"/>
        <v>4.6141000000000005</v>
      </c>
      <c r="Q183" s="761"/>
      <c r="R183" s="471"/>
      <c r="S183" s="2541"/>
      <c r="T183" s="3154"/>
      <c r="U183" s="3154"/>
      <c r="V183" s="3154"/>
      <c r="W183" s="3154"/>
      <c r="X183" s="3154"/>
      <c r="Y183" s="3154"/>
      <c r="Z183" s="3154"/>
      <c r="AA183" s="3154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540"/>
      <c r="AL183" s="3144"/>
      <c r="AM183" s="3144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>
      <c r="B184" s="724"/>
      <c r="C184" s="725" t="s">
        <v>10</v>
      </c>
      <c r="D184" s="1133">
        <v>0.25</v>
      </c>
      <c r="E184" s="1758">
        <f>'12-18л. МЕНЮ '!E186</f>
        <v>22.5</v>
      </c>
      <c r="F184" s="1701">
        <f>'12-18л. МЕНЮ '!F186</f>
        <v>23</v>
      </c>
      <c r="G184" s="1817">
        <f>'12-18л. МЕНЮ '!G186</f>
        <v>95.75</v>
      </c>
      <c r="H184" s="1906">
        <f>'12-18л. МЕНЮ '!H186</f>
        <v>680</v>
      </c>
      <c r="I184" s="1906">
        <f t="shared" ref="I184:P184" si="37">I739</f>
        <v>17.5</v>
      </c>
      <c r="J184" s="1906">
        <f t="shared" si="37"/>
        <v>0.35</v>
      </c>
      <c r="K184" s="1906">
        <f t="shared" si="37"/>
        <v>0.4</v>
      </c>
      <c r="L184" s="1906">
        <f t="shared" si="37"/>
        <v>225</v>
      </c>
      <c r="M184" s="1984">
        <f t="shared" si="37"/>
        <v>300</v>
      </c>
      <c r="N184" s="1984">
        <f t="shared" si="37"/>
        <v>300</v>
      </c>
      <c r="O184" s="1906">
        <f t="shared" si="37"/>
        <v>75</v>
      </c>
      <c r="P184" s="1815">
        <f t="shared" si="37"/>
        <v>4.5</v>
      </c>
      <c r="Q184" s="761"/>
      <c r="R184" s="106"/>
      <c r="S184" s="3154"/>
      <c r="T184" s="1797"/>
      <c r="U184" s="1797"/>
      <c r="V184" s="1797"/>
      <c r="W184" s="1797"/>
      <c r="X184" s="1797"/>
      <c r="Y184" s="1797"/>
      <c r="Z184" s="1797"/>
      <c r="AA184" s="1797"/>
      <c r="AB184" s="176"/>
      <c r="AC184" s="151"/>
      <c r="AD184" s="151"/>
      <c r="AE184" s="151"/>
      <c r="AF184" s="151"/>
      <c r="AG184" s="151"/>
      <c r="AH184" s="151"/>
      <c r="AI184" s="151"/>
      <c r="AJ184" s="151"/>
      <c r="AK184" s="540"/>
      <c r="AL184" s="3144"/>
      <c r="AM184" s="3144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 ht="15.75" thickBot="1">
      <c r="B185" s="230"/>
      <c r="C185" s="722" t="s">
        <v>319</v>
      </c>
      <c r="D185" s="744"/>
      <c r="E185" s="1469">
        <f>'12-18л. МЕНЮ '!E187</f>
        <v>6.1082222222222207</v>
      </c>
      <c r="F185" s="431">
        <f>'12-18л. МЕНЮ '!F187</f>
        <v>-2.4925978260869606</v>
      </c>
      <c r="G185" s="1818">
        <f>'12-18л. МЕНЮ '!G187</f>
        <v>-1.6209451697127939</v>
      </c>
      <c r="H185" s="1991">
        <f>'12-18л. МЕНЮ '!H187</f>
        <v>-0.73222058823530034</v>
      </c>
      <c r="I185" s="1827">
        <f t="shared" ref="I185:P185" si="38">(I183*100/I737)-25</f>
        <v>-6.8224285714285742</v>
      </c>
      <c r="J185" s="1827">
        <f t="shared" si="38"/>
        <v>-10.450000000000001</v>
      </c>
      <c r="K185" s="1827">
        <f t="shared" si="38"/>
        <v>8.0173124999999956</v>
      </c>
      <c r="L185" s="1827">
        <f t="shared" si="38"/>
        <v>-6.1283999999999992</v>
      </c>
      <c r="M185" s="1827">
        <f t="shared" si="38"/>
        <v>24.233883333333338</v>
      </c>
      <c r="N185" s="1827">
        <f t="shared" si="38"/>
        <v>5.2978999999999949</v>
      </c>
      <c r="O185" s="734">
        <f t="shared" si="38"/>
        <v>1.4228333333333332</v>
      </c>
      <c r="P185" s="2020">
        <f t="shared" si="38"/>
        <v>0.63388888888889383</v>
      </c>
      <c r="Q185" s="765"/>
      <c r="R185" s="119"/>
      <c r="S185" s="3144"/>
      <c r="T185" s="346"/>
      <c r="U185" s="346"/>
      <c r="V185" s="346"/>
      <c r="W185" s="346"/>
      <c r="X185" s="346"/>
      <c r="Y185" s="346"/>
      <c r="Z185" s="346"/>
      <c r="AA185" s="346"/>
      <c r="AB185" s="116"/>
      <c r="AC185" s="2513"/>
      <c r="AD185" s="2513"/>
      <c r="AE185" s="2513"/>
      <c r="AF185" s="2513"/>
      <c r="AG185" s="2513"/>
      <c r="AH185" s="2513"/>
      <c r="AI185" s="2513"/>
      <c r="AJ185" s="2513"/>
      <c r="AK185" s="588"/>
      <c r="AL185" s="3144"/>
      <c r="AM185" s="3144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84"/>
      <c r="C186" s="550" t="s">
        <v>106</v>
      </c>
      <c r="D186" s="61"/>
      <c r="E186" s="1195"/>
      <c r="F186" s="1759"/>
      <c r="G186" s="1985"/>
      <c r="H186" s="1985"/>
      <c r="I186" s="1887"/>
      <c r="J186" s="1887"/>
      <c r="K186" s="1887"/>
      <c r="L186" s="1887"/>
      <c r="M186" s="1887"/>
      <c r="N186" s="1887"/>
      <c r="O186" s="1125"/>
      <c r="P186" s="1759"/>
      <c r="Q186" s="764"/>
      <c r="R186" s="115"/>
      <c r="S186" s="3282"/>
      <c r="T186" s="116"/>
      <c r="U186" s="116"/>
      <c r="V186" s="116"/>
      <c r="W186" s="177"/>
      <c r="X186" s="176"/>
      <c r="Y186" s="176"/>
      <c r="Z186" s="116"/>
      <c r="AA186" s="176"/>
      <c r="AB186" s="330"/>
      <c r="AC186" s="151"/>
      <c r="AD186" s="151"/>
      <c r="AE186" s="151"/>
      <c r="AF186" s="151"/>
      <c r="AG186" s="151"/>
      <c r="AH186" s="151"/>
      <c r="AI186" s="151"/>
      <c r="AJ186" s="151"/>
      <c r="AK186" s="588"/>
      <c r="AL186" s="3144"/>
      <c r="AM186" s="3144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0.5" customHeight="1">
      <c r="B187" s="2907">
        <f>'12-18л. МЕНЮ '!J189</f>
        <v>0</v>
      </c>
      <c r="C187" s="333" t="str">
        <f>'12-18л. МЕНЮ '!C189</f>
        <v>Овощи консервированные</v>
      </c>
      <c r="D187" s="2294">
        <f>'12-18л. МЕНЮ '!D189</f>
        <v>0</v>
      </c>
      <c r="E187" s="2915">
        <f>'12-18л. МЕНЮ '!E189</f>
        <v>0</v>
      </c>
      <c r="F187" s="2916">
        <f>'12-18л. МЕНЮ '!F189</f>
        <v>0</v>
      </c>
      <c r="G187" s="2917">
        <f>'12-18л. МЕНЮ '!G189</f>
        <v>0</v>
      </c>
      <c r="H187" s="2917">
        <f>'12-18л. МЕНЮ '!H189</f>
        <v>0</v>
      </c>
      <c r="I187" s="1864"/>
      <c r="J187" s="1447"/>
      <c r="K187" s="1864"/>
      <c r="L187" s="1447"/>
      <c r="M187" s="1864"/>
      <c r="N187" s="1447"/>
      <c r="O187" s="1159"/>
      <c r="P187" s="1268"/>
      <c r="Q187" s="2319">
        <f>'12-18л. МЕНЮ '!I189</f>
        <v>0</v>
      </c>
      <c r="R187" s="115"/>
      <c r="S187" s="3283"/>
      <c r="T187" s="3144"/>
      <c r="U187" s="611"/>
      <c r="V187" s="505"/>
      <c r="W187" s="812"/>
      <c r="X187" s="813"/>
      <c r="Y187" s="814"/>
      <c r="Z187" s="213"/>
      <c r="AA187" s="357"/>
      <c r="AB187" s="116"/>
      <c r="AC187" s="330"/>
      <c r="AD187" s="330"/>
      <c r="AE187" s="330"/>
      <c r="AF187" s="177"/>
      <c r="AG187" s="151"/>
      <c r="AH187" s="151"/>
      <c r="AI187" s="151"/>
      <c r="AJ187" s="151"/>
      <c r="AK187" s="588"/>
      <c r="AL187" s="3144"/>
      <c r="AM187" s="3144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2.75" customHeight="1">
      <c r="B188" s="1480" t="str">
        <f>'12-18л. МЕНЮ '!J190</f>
        <v>149 /21</v>
      </c>
      <c r="C188" s="359" t="str">
        <f>'12-18л. МЕНЮ '!C190</f>
        <v>порциями (капуста квашеная)</v>
      </c>
      <c r="D188" s="342">
        <f>'12-18л. МЕНЮ '!D190</f>
        <v>100</v>
      </c>
      <c r="E188" s="2912">
        <f>'12-18л. МЕНЮ '!E190</f>
        <v>1.7067000000000001</v>
      </c>
      <c r="F188" s="2347">
        <f>'12-18л. МЕНЮ '!F190</f>
        <v>5.0033000000000003</v>
      </c>
      <c r="G188" s="2348">
        <f>'12-18л. МЕНЮ '!G190</f>
        <v>8.24</v>
      </c>
      <c r="H188" s="2348">
        <f>'12-18л. МЕНЮ '!H190</f>
        <v>84.816999999999993</v>
      </c>
      <c r="I188" s="1658">
        <v>19.809999999999999</v>
      </c>
      <c r="J188" s="1541">
        <v>2.1999999999999999E-2</v>
      </c>
      <c r="K188" s="1658">
        <v>2.6700000000000002E-2</v>
      </c>
      <c r="L188" s="1483">
        <v>0</v>
      </c>
      <c r="M188" s="2292">
        <v>52.243299999999998</v>
      </c>
      <c r="N188" s="1664">
        <v>33.951700000000002</v>
      </c>
      <c r="O188" s="1659">
        <v>16.011700000000001</v>
      </c>
      <c r="P188" s="1656">
        <v>0.66700000000000004</v>
      </c>
      <c r="Q188" s="1481">
        <f>'12-18л. МЕНЮ '!I190</f>
        <v>4</v>
      </c>
      <c r="R188" s="115"/>
      <c r="S188" s="4361"/>
      <c r="T188" s="351"/>
      <c r="U188" s="351"/>
      <c r="V188" s="351"/>
      <c r="W188" s="351"/>
      <c r="X188" s="351"/>
      <c r="Y188" s="351"/>
      <c r="Z188" s="351"/>
      <c r="AA188" s="351"/>
      <c r="AB188" s="116"/>
      <c r="AC188" s="330"/>
      <c r="AD188" s="330"/>
      <c r="AE188" s="330"/>
      <c r="AF188" s="177"/>
      <c r="AG188" s="517"/>
      <c r="AH188" s="517"/>
      <c r="AI188" s="151"/>
      <c r="AJ188" s="151"/>
      <c r="AK188" s="588"/>
      <c r="AL188" s="3144"/>
      <c r="AM188" s="3144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>
      <c r="B189" s="1480" t="str">
        <f>'12-18л. МЕНЮ '!J191</f>
        <v>113 /21</v>
      </c>
      <c r="C189" s="359" t="str">
        <f>'12-18л. МЕНЮ '!C191</f>
        <v>Суп картофельный с бобовыми</v>
      </c>
      <c r="D189" s="342">
        <f>'12-18л. МЕНЮ '!D191</f>
        <v>250</v>
      </c>
      <c r="E189" s="2912">
        <f>'12-18л. МЕНЮ '!E191</f>
        <v>6.3</v>
      </c>
      <c r="F189" s="2347">
        <f>'12-18л. МЕНЮ '!F191</f>
        <v>3.5750000000000002</v>
      </c>
      <c r="G189" s="2348">
        <f>'12-18л. МЕНЮ '!G191</f>
        <v>14.6</v>
      </c>
      <c r="H189" s="2349">
        <f>'12-18л. МЕНЮ '!H191</f>
        <v>115.75</v>
      </c>
      <c r="I189" s="234">
        <v>4.75</v>
      </c>
      <c r="J189" s="234">
        <v>0.114</v>
      </c>
      <c r="K189" s="1171">
        <v>0.13750000000000001</v>
      </c>
      <c r="L189" s="694">
        <v>17.5</v>
      </c>
      <c r="M189" s="234">
        <v>35.325000000000003</v>
      </c>
      <c r="N189" s="234">
        <v>89.25</v>
      </c>
      <c r="O189" s="234">
        <v>34.375</v>
      </c>
      <c r="P189" s="1171">
        <v>2.028</v>
      </c>
      <c r="Q189" s="1481">
        <f>'12-18л. МЕНЮ '!I191</f>
        <v>27</v>
      </c>
      <c r="R189" s="115"/>
      <c r="S189" s="4362"/>
      <c r="T189" s="330"/>
      <c r="U189" s="330"/>
      <c r="V189" s="330"/>
      <c r="W189" s="177"/>
      <c r="X189" s="151"/>
      <c r="Y189" s="151"/>
      <c r="Z189" s="330"/>
      <c r="AA189" s="151"/>
      <c r="AB189" s="116"/>
      <c r="AC189" s="330"/>
      <c r="AD189" s="330"/>
      <c r="AE189" s="330"/>
      <c r="AF189" s="177"/>
      <c r="AG189" s="224"/>
      <c r="AH189" s="224"/>
      <c r="AI189" s="330"/>
      <c r="AJ189" s="177"/>
      <c r="AK189" s="588"/>
      <c r="AL189" s="3144"/>
      <c r="AM189" s="3144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>
      <c r="B190" s="1480" t="str">
        <f>'12-18л. МЕНЮ '!J192</f>
        <v>444/22</v>
      </c>
      <c r="C190" s="359" t="str">
        <f>'12-18л. МЕНЮ '!C192</f>
        <v xml:space="preserve">Рыба запечённая </v>
      </c>
      <c r="D190" s="342">
        <f>'12-18л. МЕНЮ '!D192</f>
        <v>120</v>
      </c>
      <c r="E190" s="2912">
        <f>'12-18л. МЕНЮ '!E192</f>
        <v>20.822800000000001</v>
      </c>
      <c r="F190" s="2350">
        <f>'12-18л. МЕНЮ '!F192</f>
        <v>12.1067</v>
      </c>
      <c r="G190" s="2348">
        <f>'12-18л. МЕНЮ '!G192</f>
        <v>14.173299999999999</v>
      </c>
      <c r="H190" s="2351">
        <f>'12-18л. МЕНЮ '!H192</f>
        <v>251.78700000000001</v>
      </c>
      <c r="I190" s="2932">
        <v>0.52</v>
      </c>
      <c r="J190" s="2932">
        <v>0.12130000000000001</v>
      </c>
      <c r="K190" s="2931">
        <v>0.1467</v>
      </c>
      <c r="L190" s="4284">
        <v>35.106699999999996</v>
      </c>
      <c r="M190" s="3698">
        <v>28.173300000000001</v>
      </c>
      <c r="N190" s="3698">
        <v>112.56</v>
      </c>
      <c r="O190" s="3033">
        <v>25.026700000000002</v>
      </c>
      <c r="P190" s="3033">
        <v>1.84</v>
      </c>
      <c r="Q190" s="1474">
        <f>'12-18л. МЕНЮ '!I192</f>
        <v>76</v>
      </c>
      <c r="R190" s="115"/>
      <c r="S190" s="4363"/>
      <c r="T190" s="3154"/>
      <c r="U190" s="3154"/>
      <c r="V190" s="3154"/>
      <c r="W190" s="3154"/>
      <c r="X190" s="3154"/>
      <c r="Y190" s="3154"/>
      <c r="Z190" s="3154"/>
      <c r="AA190" s="3154"/>
      <c r="AB190" s="3144"/>
      <c r="AC190" s="151"/>
      <c r="AD190" s="151"/>
      <c r="AE190" s="151"/>
      <c r="AF190" s="177"/>
      <c r="AG190" s="151"/>
      <c r="AH190" s="151"/>
      <c r="AI190" s="151"/>
      <c r="AJ190" s="151"/>
      <c r="AK190" s="588"/>
      <c r="AL190" s="3144"/>
      <c r="AM190" s="3144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>
      <c r="B191" s="1101" t="str">
        <f>'12-18л. МЕНЮ '!J193</f>
        <v>312/17</v>
      </c>
      <c r="C191" s="242" t="str">
        <f>'12-18л. МЕНЮ '!C193</f>
        <v xml:space="preserve">Пюре картофельное </v>
      </c>
      <c r="D191" s="248">
        <f>'12-18л. МЕНЮ '!D193</f>
        <v>180</v>
      </c>
      <c r="E191" s="2913">
        <f>'12-18л. МЕНЮ '!E193</f>
        <v>3.677</v>
      </c>
      <c r="F191" s="2355">
        <f>'12-18л. МЕНЮ '!F193</f>
        <v>5.7619999999999996</v>
      </c>
      <c r="G191" s="2352">
        <f>'12-18л. МЕНЮ '!G193</f>
        <v>24.527000000000001</v>
      </c>
      <c r="H191" s="2353">
        <f>'12-18л. МЕНЮ '!H193</f>
        <v>164.673</v>
      </c>
      <c r="I191" s="739">
        <v>4.1792999999999996</v>
      </c>
      <c r="J191" s="739">
        <v>0.16700000000000001</v>
      </c>
      <c r="K191" s="1159">
        <v>0.13300000000000001</v>
      </c>
      <c r="L191" s="694">
        <v>0</v>
      </c>
      <c r="M191" s="1323">
        <v>44.37</v>
      </c>
      <c r="N191" s="1323">
        <v>103.914</v>
      </c>
      <c r="O191" s="1171">
        <v>33.299999999999997</v>
      </c>
      <c r="P191" s="1171">
        <v>0.8</v>
      </c>
      <c r="Q191" s="1474">
        <f>'12-18л. МЕНЮ '!I193</f>
        <v>46</v>
      </c>
      <c r="R191" s="115"/>
      <c r="S191" s="3154"/>
      <c r="T191" s="2312"/>
      <c r="U191" s="2312"/>
      <c r="V191" s="2312"/>
      <c r="W191" s="2312"/>
      <c r="X191" s="2312"/>
      <c r="Y191" s="2312"/>
      <c r="Z191" s="2312"/>
      <c r="AA191" s="2312"/>
      <c r="AB191" s="330"/>
      <c r="AC191" s="151"/>
      <c r="AD191" s="151"/>
      <c r="AE191" s="151"/>
      <c r="AF191" s="177"/>
      <c r="AG191" s="151"/>
      <c r="AH191" s="151"/>
      <c r="AI191" s="151"/>
      <c r="AJ191" s="151"/>
      <c r="AK191" s="588"/>
      <c r="AL191" s="3144"/>
      <c r="AM191" s="3144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>
      <c r="B192" s="1290" t="str">
        <f>'12-18л. МЕНЮ '!J194</f>
        <v>54-1хн/22</v>
      </c>
      <c r="C192" s="242" t="str">
        <f>'12-18л. МЕНЮ '!C194</f>
        <v>Компот из смеси сухофруктов</v>
      </c>
      <c r="D192" s="248">
        <f>'12-18л. МЕНЮ '!D194</f>
        <v>200</v>
      </c>
      <c r="E192" s="2913">
        <f>'12-18л. МЕНЮ '!E194</f>
        <v>0.5</v>
      </c>
      <c r="F192" s="2355">
        <f>'12-18л. МЕНЮ '!F194</f>
        <v>0</v>
      </c>
      <c r="G192" s="2352">
        <f>'12-18л. МЕНЮ '!G194</f>
        <v>19.8</v>
      </c>
      <c r="H192" s="2353">
        <f>'12-18л. МЕНЮ '!H194</f>
        <v>81</v>
      </c>
      <c r="I192" s="2343">
        <v>0.02</v>
      </c>
      <c r="J192" s="2343">
        <v>0</v>
      </c>
      <c r="K192" s="2343">
        <v>0</v>
      </c>
      <c r="L192" s="2352">
        <v>15</v>
      </c>
      <c r="M192" s="2357">
        <v>49.1</v>
      </c>
      <c r="N192" s="2343">
        <v>4.3</v>
      </c>
      <c r="O192" s="2344">
        <v>2.1</v>
      </c>
      <c r="P192" s="2354">
        <v>0.09</v>
      </c>
      <c r="Q192" s="1474">
        <f>'12-18л. МЕНЮ '!I194</f>
        <v>92</v>
      </c>
      <c r="R192" s="106"/>
      <c r="S192" s="3144"/>
      <c r="T192" s="346"/>
      <c r="U192" s="346"/>
      <c r="V192" s="346"/>
      <c r="W192" s="346"/>
      <c r="X192" s="346"/>
      <c r="Y192" s="346"/>
      <c r="Z192" s="346"/>
      <c r="AA192" s="346"/>
      <c r="AB192" s="116"/>
      <c r="AC192" s="151"/>
      <c r="AD192" s="151"/>
      <c r="AE192" s="151"/>
      <c r="AF192" s="177"/>
      <c r="AG192" s="151"/>
      <c r="AH192" s="151"/>
      <c r="AI192" s="151"/>
      <c r="AJ192" s="151"/>
      <c r="AK192" s="588"/>
      <c r="AL192" s="3144"/>
      <c r="AM192" s="3144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>
      <c r="B193" s="1290" t="str">
        <f>'12-18л. МЕНЮ '!J195</f>
        <v>Пром.пр.</v>
      </c>
      <c r="C193" s="242" t="str">
        <f>'12-18л. МЕНЮ '!C195</f>
        <v>Хлеб пшеничный</v>
      </c>
      <c r="D193" s="248">
        <f>'12-18л. МЕНЮ '!D195</f>
        <v>70</v>
      </c>
      <c r="E193" s="2913">
        <f>'12-18л. МЕНЮ '!E195</f>
        <v>1.4041999999999999</v>
      </c>
      <c r="F193" s="2355">
        <f>'12-18л. МЕНЮ '!F195</f>
        <v>0.91</v>
      </c>
      <c r="G193" s="2352">
        <f>'12-18л. МЕНЮ '!G195</f>
        <v>36.094000000000001</v>
      </c>
      <c r="H193" s="2353">
        <f>'12-18л. МЕНЮ '!H195</f>
        <v>158.18299999999999</v>
      </c>
      <c r="I193" s="1171">
        <v>0</v>
      </c>
      <c r="J193" s="1171">
        <v>7.6999999999999999E-2</v>
      </c>
      <c r="K193" s="1171">
        <v>2.8000000000000001E-2</v>
      </c>
      <c r="L193" s="694">
        <v>0</v>
      </c>
      <c r="M193" s="1171">
        <v>14</v>
      </c>
      <c r="N193" s="1171">
        <v>4.55</v>
      </c>
      <c r="O193" s="1171">
        <v>0.98</v>
      </c>
      <c r="P193" s="1171">
        <v>7.6999999999999999E-2</v>
      </c>
      <c r="Q193" s="1474">
        <f>'12-18л. МЕНЮ '!I195</f>
        <v>18</v>
      </c>
      <c r="R193" s="106"/>
      <c r="S193" s="3144"/>
      <c r="T193" s="257"/>
      <c r="U193" s="357"/>
      <c r="V193" s="1257"/>
      <c r="W193" s="1257"/>
      <c r="X193" s="1257"/>
      <c r="Y193" s="1257"/>
      <c r="Z193" s="121"/>
      <c r="AA193" s="121"/>
      <c r="AB193" s="3144"/>
      <c r="AC193" s="505"/>
      <c r="AD193" s="505"/>
      <c r="AE193" s="505"/>
      <c r="AF193" s="505"/>
      <c r="AG193" s="506"/>
      <c r="AH193" s="506"/>
      <c r="AI193" s="506"/>
      <c r="AJ193" s="505"/>
      <c r="AK193" s="540"/>
      <c r="AL193" s="3144"/>
      <c r="AM193" s="3144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 ht="15.75" thickBot="1">
      <c r="B194" s="1476" t="str">
        <f>'12-18л. МЕНЮ '!J196</f>
        <v>Пром.пр.</v>
      </c>
      <c r="C194" s="1248" t="str">
        <f>'12-18л. МЕНЮ '!C196</f>
        <v>Хлеб ржаной</v>
      </c>
      <c r="D194" s="341">
        <f>'12-18л. МЕНЮ '!D196</f>
        <v>40</v>
      </c>
      <c r="E194" s="2911">
        <f>'12-18л. МЕНЮ '!E196</f>
        <v>1.8660000000000001</v>
      </c>
      <c r="F194" s="2340">
        <f>'12-18л. МЕНЮ '!F196</f>
        <v>0.66</v>
      </c>
      <c r="G194" s="2341">
        <f>'12-18л. МЕНЮ '!G196</f>
        <v>17.373999999999999</v>
      </c>
      <c r="H194" s="2342">
        <f>'12-18л. МЕНЮ '!H196</f>
        <v>82.9</v>
      </c>
      <c r="I194" s="1171">
        <v>0</v>
      </c>
      <c r="J194" s="4260">
        <v>8.7999999999999995E-2</v>
      </c>
      <c r="K194" s="4260">
        <v>8.7999999999999995E-2</v>
      </c>
      <c r="L194" s="694">
        <v>0</v>
      </c>
      <c r="M194" s="1171">
        <v>13.2</v>
      </c>
      <c r="N194" s="1171">
        <v>9.36</v>
      </c>
      <c r="O194" s="1171">
        <v>2.64</v>
      </c>
      <c r="P194" s="1171">
        <v>5.6000000000000001E-2</v>
      </c>
      <c r="Q194" s="438">
        <f>'12-18л. МЕНЮ '!I196</f>
        <v>19</v>
      </c>
      <c r="R194" s="106"/>
      <c r="S194" s="3144"/>
      <c r="T194" s="3144"/>
      <c r="U194" s="3144"/>
      <c r="V194" s="3144"/>
      <c r="W194" s="3144"/>
      <c r="X194" s="3144"/>
      <c r="Y194" s="3144"/>
      <c r="Z194" s="3144"/>
      <c r="AA194" s="357"/>
      <c r="AB194" s="218"/>
      <c r="AC194" s="808"/>
      <c r="AD194" s="808"/>
      <c r="AE194" s="808"/>
      <c r="AF194" s="809"/>
      <c r="AG194" s="2521"/>
      <c r="AH194" s="2521"/>
      <c r="AI194" s="2521"/>
      <c r="AJ194" s="808"/>
      <c r="AK194" s="540"/>
      <c r="AL194" s="3144"/>
      <c r="AM194" s="3144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>
      <c r="B195" s="417" t="s">
        <v>156</v>
      </c>
      <c r="C195" s="569"/>
      <c r="D195" s="2263">
        <f>'12-18л. МЕНЮ '!D197</f>
        <v>960</v>
      </c>
      <c r="E195" s="708">
        <f>'12-18л. МЕНЮ '!E197</f>
        <v>36.276700000000005</v>
      </c>
      <c r="F195" s="709">
        <f>'12-18л. МЕНЮ '!F197</f>
        <v>28.017000000000003</v>
      </c>
      <c r="G195" s="1816">
        <f>'12-18л. МЕНЮ '!G197</f>
        <v>134.8083</v>
      </c>
      <c r="H195" s="1813">
        <f>'12-18л. МЕНЮ '!H197</f>
        <v>939.11</v>
      </c>
      <c r="I195" s="1900">
        <f>SUM(I187:I194)</f>
        <v>29.279299999999996</v>
      </c>
      <c r="J195" s="1900">
        <f t="shared" ref="J195:O195" si="39">SUM(J187:J194)</f>
        <v>0.58929999999999993</v>
      </c>
      <c r="K195" s="1900">
        <f>SUM(K187:K194)</f>
        <v>0.55990000000000006</v>
      </c>
      <c r="L195" s="1900">
        <f t="shared" si="39"/>
        <v>67.606699999999989</v>
      </c>
      <c r="M195" s="1983">
        <f t="shared" si="39"/>
        <v>236.41159999999996</v>
      </c>
      <c r="N195" s="1983">
        <f t="shared" si="39"/>
        <v>357.88570000000004</v>
      </c>
      <c r="O195" s="731">
        <f t="shared" si="39"/>
        <v>114.43340000000001</v>
      </c>
      <c r="P195" s="729">
        <f>SUM(P187:P194)</f>
        <v>5.5579999999999998</v>
      </c>
      <c r="Q195" s="671"/>
      <c r="R195" s="106"/>
      <c r="S195" s="3144"/>
      <c r="T195" s="3144"/>
      <c r="U195" s="3144"/>
      <c r="V195" s="3144"/>
      <c r="W195" s="3144"/>
      <c r="X195" s="3144"/>
      <c r="Y195" s="3144"/>
      <c r="Z195" s="3144"/>
      <c r="AA195" s="121"/>
      <c r="AB195" s="349"/>
      <c r="AC195" s="151"/>
      <c r="AD195" s="151"/>
      <c r="AE195" s="151"/>
      <c r="AF195" s="151"/>
      <c r="AG195" s="151"/>
      <c r="AH195" s="151"/>
      <c r="AI195" s="151"/>
      <c r="AJ195" s="151"/>
      <c r="AK195" s="540"/>
      <c r="AL195" s="3144"/>
      <c r="AM195" s="3144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>
      <c r="B196" s="724"/>
      <c r="C196" s="725" t="s">
        <v>10</v>
      </c>
      <c r="D196" s="1133">
        <v>0.35</v>
      </c>
      <c r="E196" s="1700">
        <f>'12-18л. МЕНЮ '!E198</f>
        <v>31.5</v>
      </c>
      <c r="F196" s="1701">
        <f>'12-18л. МЕНЮ '!F198</f>
        <v>32.200000000000003</v>
      </c>
      <c r="G196" s="1817">
        <f>'12-18л. МЕНЮ '!G198</f>
        <v>134.05000000000001</v>
      </c>
      <c r="H196" s="1815">
        <f>'12-18л. МЕНЮ '!H198</f>
        <v>952</v>
      </c>
      <c r="I196" s="1906">
        <f t="shared" ref="I196:P196" si="40">I743</f>
        <v>24.5</v>
      </c>
      <c r="J196" s="1906">
        <f t="shared" si="40"/>
        <v>0.49</v>
      </c>
      <c r="K196" s="1906">
        <f t="shared" si="40"/>
        <v>0.56000000000000005</v>
      </c>
      <c r="L196" s="1906">
        <f t="shared" si="40"/>
        <v>315</v>
      </c>
      <c r="M196" s="1984">
        <f t="shared" si="40"/>
        <v>420</v>
      </c>
      <c r="N196" s="1984">
        <f t="shared" si="40"/>
        <v>420</v>
      </c>
      <c r="O196" s="1984">
        <f t="shared" si="40"/>
        <v>105</v>
      </c>
      <c r="P196" s="1815">
        <f t="shared" si="40"/>
        <v>6.3</v>
      </c>
      <c r="Q196" s="761"/>
      <c r="R196" s="125"/>
      <c r="S196" s="3144"/>
      <c r="T196" s="3144"/>
      <c r="U196" s="3144"/>
      <c r="V196" s="3144"/>
      <c r="W196" s="3144"/>
      <c r="X196" s="3144"/>
      <c r="Y196" s="3144"/>
      <c r="Z196" s="3144"/>
      <c r="AA196" s="3144"/>
      <c r="AB196" s="3144"/>
      <c r="AC196" s="284"/>
      <c r="AD196" s="284"/>
      <c r="AE196" s="284"/>
      <c r="AF196" s="284"/>
      <c r="AG196" s="284"/>
      <c r="AH196" s="284"/>
      <c r="AI196" s="284"/>
      <c r="AJ196" s="2511"/>
      <c r="AK196" s="540"/>
      <c r="AL196" s="3144"/>
      <c r="AM196" s="3144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 ht="15.75" thickBot="1">
      <c r="B197" s="230"/>
      <c r="C197" s="722" t="s">
        <v>319</v>
      </c>
      <c r="D197" s="744"/>
      <c r="E197" s="1469">
        <f>'12-18л. МЕНЮ '!E199</f>
        <v>5.3074444444444495</v>
      </c>
      <c r="F197" s="431">
        <f>'12-18л. МЕНЮ '!F199</f>
        <v>-4.54673913043478</v>
      </c>
      <c r="G197" s="1818">
        <f>'12-18л. МЕНЮ '!G199</f>
        <v>0.19798955613576652</v>
      </c>
      <c r="H197" s="1811">
        <f>'12-18л. МЕНЮ '!H199</f>
        <v>-0.47389705882353184</v>
      </c>
      <c r="I197" s="1827">
        <f t="shared" ref="I197:P197" si="41">(I195*100/I737)-35</f>
        <v>6.8275714285714173</v>
      </c>
      <c r="J197" s="1827">
        <f t="shared" si="41"/>
        <v>7.0928571428571416</v>
      </c>
      <c r="K197" s="1827">
        <f t="shared" si="41"/>
        <v>-6.2499999999943157E-3</v>
      </c>
      <c r="L197" s="1827">
        <f t="shared" si="41"/>
        <v>-27.488144444444444</v>
      </c>
      <c r="M197" s="1827">
        <f t="shared" si="41"/>
        <v>-15.299033333333337</v>
      </c>
      <c r="N197" s="1827">
        <f t="shared" si="41"/>
        <v>-5.1761916666666608</v>
      </c>
      <c r="O197" s="734">
        <f t="shared" si="41"/>
        <v>3.1444666666666663</v>
      </c>
      <c r="P197" s="2020">
        <f t="shared" si="41"/>
        <v>-4.1222222222222236</v>
      </c>
      <c r="Q197" s="765"/>
      <c r="R197" s="104"/>
      <c r="S197" s="3144"/>
      <c r="T197" s="3141"/>
      <c r="U197" s="330"/>
      <c r="V197" s="330"/>
      <c r="W197" s="330"/>
      <c r="X197" s="177"/>
      <c r="Y197" s="151"/>
      <c r="Z197" s="151"/>
      <c r="AA197" s="330"/>
      <c r="AB197" s="151"/>
      <c r="AC197" s="330"/>
      <c r="AD197" s="330"/>
      <c r="AE197" s="330"/>
      <c r="AF197" s="177"/>
      <c r="AG197" s="517"/>
      <c r="AH197" s="517"/>
      <c r="AI197" s="151"/>
      <c r="AJ197" s="151"/>
      <c r="AK197" s="588"/>
      <c r="AL197" s="179"/>
      <c r="AM197" s="179"/>
      <c r="AN197" s="179"/>
      <c r="AO197" s="179"/>
      <c r="AP197" s="179"/>
      <c r="AQ197" s="179"/>
      <c r="AR197" s="179"/>
      <c r="AS197" s="179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678"/>
      <c r="C198" s="1291" t="s">
        <v>192</v>
      </c>
      <c r="D198" s="1292"/>
      <c r="E198" s="2293"/>
      <c r="F198" s="1793"/>
      <c r="G198" s="1963"/>
      <c r="H198" s="1963"/>
      <c r="I198" s="1992"/>
      <c r="J198" s="1992"/>
      <c r="K198" s="1992"/>
      <c r="L198" s="1992"/>
      <c r="M198" s="1992"/>
      <c r="N198" s="1992"/>
      <c r="O198" s="1794"/>
      <c r="P198" s="2059"/>
      <c r="Q198" s="764"/>
      <c r="R198" s="475"/>
      <c r="S198" s="3144"/>
      <c r="T198" s="269"/>
      <c r="U198" s="3144"/>
      <c r="V198" s="3144"/>
      <c r="W198" s="3144"/>
      <c r="X198" s="3144"/>
      <c r="Y198" s="3144"/>
      <c r="Z198" s="3144"/>
      <c r="AA198" s="3144"/>
      <c r="AB198" s="3144"/>
      <c r="AC198" s="151"/>
      <c r="AD198" s="151"/>
      <c r="AE198" s="151"/>
      <c r="AF198" s="151"/>
      <c r="AG198" s="151"/>
      <c r="AH198" s="151"/>
      <c r="AI198" s="151"/>
      <c r="AJ198" s="151"/>
      <c r="AK198" s="588"/>
      <c r="AL198" s="3144"/>
      <c r="AM198" s="3144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>
      <c r="B199" s="2907">
        <f>'12-18л. МЕНЮ '!J201</f>
        <v>0</v>
      </c>
      <c r="C199" s="260" t="str">
        <f>'12-18л. МЕНЮ '!C201</f>
        <v>Кисломолочный напиток</v>
      </c>
      <c r="D199" s="2294">
        <f>'12-18л. МЕНЮ '!D201</f>
        <v>0</v>
      </c>
      <c r="E199" s="2908">
        <f>'12-18л. МЕНЮ '!E201</f>
        <v>0</v>
      </c>
      <c r="F199" s="2287">
        <f>'12-18л. МЕНЮ '!F201</f>
        <v>0</v>
      </c>
      <c r="G199" s="2909">
        <f>'12-18л. МЕНЮ '!G201</f>
        <v>0</v>
      </c>
      <c r="H199" s="2910">
        <f>'12-18л. МЕНЮ '!H201</f>
        <v>0</v>
      </c>
      <c r="I199" s="1864"/>
      <c r="J199" s="1447"/>
      <c r="K199" s="1864"/>
      <c r="L199" s="1447"/>
      <c r="M199" s="1864"/>
      <c r="N199" s="1447"/>
      <c r="O199" s="1159"/>
      <c r="P199" s="1268"/>
      <c r="Q199" s="2319">
        <f>'12-18л. МЕНЮ '!I201</f>
        <v>0</v>
      </c>
      <c r="R199" s="115"/>
      <c r="S199" s="351"/>
      <c r="T199" s="3144"/>
      <c r="U199" s="4369"/>
      <c r="V199" s="3344"/>
      <c r="W199" s="3344"/>
      <c r="X199" s="3344"/>
      <c r="Y199" s="3344"/>
      <c r="Z199" s="3344"/>
      <c r="AA199" s="3344"/>
      <c r="AB199" s="3344"/>
      <c r="AC199" s="330"/>
      <c r="AD199" s="330"/>
      <c r="AE199" s="330"/>
      <c r="AF199" s="177"/>
      <c r="AG199" s="151"/>
      <c r="AH199" s="151"/>
      <c r="AI199" s="151"/>
      <c r="AJ199" s="151"/>
      <c r="AK199" s="588"/>
      <c r="AL199" s="3144"/>
      <c r="AM199" s="3144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5.75">
      <c r="B200" s="1480" t="str">
        <f>'12-18л. МЕНЮ '!J202</f>
        <v>470 / 21</v>
      </c>
      <c r="C200" s="168" t="str">
        <f>'12-18л. МЕНЮ '!C202</f>
        <v>Кефир  (м. д. ж. 2,5% )</v>
      </c>
      <c r="D200" s="342">
        <f>'12-18л. МЕНЮ '!D202</f>
        <v>200</v>
      </c>
      <c r="E200" s="1660">
        <f>'12-18л. МЕНЮ '!E202</f>
        <v>5.8</v>
      </c>
      <c r="F200" s="1658">
        <f>'12-18л. МЕНЮ '!F202</f>
        <v>5</v>
      </c>
      <c r="G200" s="1441">
        <f>'12-18л. МЕНЮ '!G202</f>
        <v>8</v>
      </c>
      <c r="H200" s="2275">
        <f>'12-18л. МЕНЮ '!H202</f>
        <v>101</v>
      </c>
      <c r="I200" s="2318">
        <v>1.4</v>
      </c>
      <c r="J200" s="1541">
        <v>0.08</v>
      </c>
      <c r="K200" s="1658">
        <v>2.3E-2</v>
      </c>
      <c r="L200" s="1483">
        <v>40.1</v>
      </c>
      <c r="M200" s="2292">
        <v>240.8</v>
      </c>
      <c r="N200" s="1664">
        <v>180.6</v>
      </c>
      <c r="O200" s="1659">
        <v>28.1</v>
      </c>
      <c r="P200" s="1656">
        <v>0.2</v>
      </c>
      <c r="Q200" s="1481">
        <f>'12-18л. МЕНЮ '!I202</f>
        <v>103</v>
      </c>
      <c r="R200" s="115"/>
      <c r="S200" s="3154"/>
      <c r="T200" s="3144"/>
      <c r="U200" s="611"/>
      <c r="V200" s="505"/>
      <c r="W200" s="812"/>
      <c r="X200" s="813"/>
      <c r="Y200" s="813"/>
      <c r="Z200" s="213"/>
      <c r="AA200" s="357"/>
      <c r="AB200" s="357"/>
      <c r="AC200" s="330"/>
      <c r="AD200" s="330"/>
      <c r="AE200" s="330"/>
      <c r="AF200" s="177"/>
      <c r="AG200" s="151"/>
      <c r="AH200" s="151"/>
      <c r="AI200" s="330"/>
      <c r="AJ200" s="151"/>
      <c r="AK200" s="588"/>
      <c r="AL200" s="196"/>
      <c r="AM200" s="183"/>
      <c r="AN200" s="183"/>
      <c r="AO200" s="196"/>
      <c r="AP200" s="488"/>
      <c r="AQ200" s="196"/>
      <c r="AR200" s="196"/>
      <c r="AS200" s="106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>
      <c r="B201" s="1506" t="str">
        <f>'12-18л. МЕНЮ '!J203</f>
        <v>152 /17</v>
      </c>
      <c r="C201" s="1504" t="str">
        <f>'12-18л. МЕНЮ '!C203</f>
        <v>Котлеты морковные с творогом</v>
      </c>
      <c r="D201" s="1200">
        <f>'12-18л. МЕНЮ '!D203</f>
        <v>125</v>
      </c>
      <c r="E201" s="1658">
        <f>'12-18л. МЕНЮ '!E203</f>
        <v>4.2968999999999999</v>
      </c>
      <c r="F201" s="1541">
        <f>'12-18л. МЕНЮ '!F203</f>
        <v>4.1875</v>
      </c>
      <c r="G201" s="1867">
        <f>'12-18л. МЕНЮ '!G203</f>
        <v>11.46354</v>
      </c>
      <c r="H201" s="1441">
        <f>'12-18л. МЕНЮ '!H203</f>
        <v>100.72920000000001</v>
      </c>
      <c r="I201" s="1541">
        <v>2.1800000000000002</v>
      </c>
      <c r="J201" s="1658">
        <v>8.1000000000000003E-2</v>
      </c>
      <c r="K201" s="1541">
        <v>1.4999999999999999E-2</v>
      </c>
      <c r="L201" s="1483">
        <v>111.688</v>
      </c>
      <c r="M201" s="1659">
        <v>72.92</v>
      </c>
      <c r="N201" s="1664">
        <v>104.79</v>
      </c>
      <c r="O201" s="1658">
        <v>4.7329999999999997</v>
      </c>
      <c r="P201" s="1798">
        <v>0.93100000000000005</v>
      </c>
      <c r="Q201" s="1481">
        <f>'12-18л. МЕНЮ '!I203</f>
        <v>43</v>
      </c>
      <c r="R201" s="115"/>
      <c r="S201" s="3141"/>
      <c r="T201" s="3144"/>
      <c r="U201" s="3144"/>
      <c r="V201" s="3144"/>
      <c r="W201" s="3144"/>
      <c r="X201" s="3144"/>
      <c r="Y201" s="3144"/>
      <c r="Z201" s="3144"/>
      <c r="AA201" s="3144"/>
      <c r="AB201" s="3144"/>
      <c r="AC201" s="505"/>
      <c r="AD201" s="505"/>
      <c r="AE201" s="505"/>
      <c r="AF201" s="505"/>
      <c r="AG201" s="506"/>
      <c r="AH201" s="506"/>
      <c r="AI201" s="505"/>
      <c r="AJ201" s="505"/>
      <c r="AK201" s="540"/>
      <c r="AL201" s="196"/>
      <c r="AM201" s="196"/>
      <c r="AN201" s="196"/>
      <c r="AO201" s="196"/>
      <c r="AP201" s="196"/>
      <c r="AQ201" s="196"/>
      <c r="AR201" s="19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6.5" thickBot="1">
      <c r="B202" s="1505" t="str">
        <f>'12-18л. МЕНЮ '!J204</f>
        <v>Пром.пр.</v>
      </c>
      <c r="C202" s="1433" t="str">
        <f>'12-18л. МЕНЮ '!C204</f>
        <v>Хлеб пш. (батон)</v>
      </c>
      <c r="D202" s="2886">
        <f>'12-18л. МЕНЮ '!D204</f>
        <v>30</v>
      </c>
      <c r="E202" s="1760">
        <f>'12-18л. МЕНЮ '!E204</f>
        <v>1.155</v>
      </c>
      <c r="F202" s="1413">
        <f>'12-18л. МЕНЮ '!F204</f>
        <v>0.56999999999999995</v>
      </c>
      <c r="G202" s="1966">
        <f>'12-18л. МЕНЮ '!G204</f>
        <v>11.0878</v>
      </c>
      <c r="H202" s="1966">
        <f>'12-18л. МЕНЮ '!H204</f>
        <v>54.100999999999999</v>
      </c>
      <c r="I202" s="1171">
        <v>0</v>
      </c>
      <c r="J202" s="1171">
        <v>3.3000000000000002E-2</v>
      </c>
      <c r="K202" s="1171">
        <v>3.3000000000000002E-2</v>
      </c>
      <c r="L202" s="694">
        <v>0</v>
      </c>
      <c r="M202" s="1325">
        <v>4.7</v>
      </c>
      <c r="N202" s="1171">
        <v>14.5</v>
      </c>
      <c r="O202" s="1171">
        <v>3.9</v>
      </c>
      <c r="P202" s="1415">
        <v>3.5999999999999997E-2</v>
      </c>
      <c r="Q202" s="2441">
        <f>'12-18л. МЕНЮ '!I204</f>
        <v>17</v>
      </c>
      <c r="R202" s="106"/>
      <c r="S202" s="220"/>
      <c r="T202" s="3141"/>
      <c r="U202" s="330"/>
      <c r="V202" s="330"/>
      <c r="W202" s="330"/>
      <c r="X202" s="177"/>
      <c r="Y202" s="151"/>
      <c r="Z202" s="151"/>
      <c r="AA202" s="330"/>
      <c r="AB202" s="151"/>
      <c r="AC202" s="808"/>
      <c r="AD202" s="808"/>
      <c r="AE202" s="808"/>
      <c r="AF202" s="808"/>
      <c r="AG202" s="2521"/>
      <c r="AH202" s="2521"/>
      <c r="AI202" s="809"/>
      <c r="AJ202" s="808"/>
      <c r="AK202" s="540"/>
      <c r="AL202" s="3144"/>
      <c r="AM202" s="183"/>
      <c r="AN202" s="183"/>
      <c r="AO202" s="106"/>
      <c r="AP202" s="101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5" customHeight="1">
      <c r="B203" s="417" t="s">
        <v>197</v>
      </c>
      <c r="C203" s="569"/>
      <c r="D203" s="2266">
        <f>'12-18л. МЕНЮ '!D205</f>
        <v>355</v>
      </c>
      <c r="E203" s="1761">
        <f>'12-18л. МЕНЮ '!E205</f>
        <v>11.251899999999999</v>
      </c>
      <c r="F203" s="1762">
        <f>'12-18л. МЕНЮ '!F205</f>
        <v>9.7575000000000003</v>
      </c>
      <c r="G203" s="1993">
        <f>'12-18л. МЕНЮ '!G205</f>
        <v>30.551340000000003</v>
      </c>
      <c r="H203" s="1993">
        <f>'12-18л. МЕНЮ '!H205</f>
        <v>255.83019999999999</v>
      </c>
      <c r="I203" s="1900">
        <f>SUM(I199:I202)</f>
        <v>3.58</v>
      </c>
      <c r="J203" s="1900">
        <f t="shared" ref="J203:P203" si="42">SUM(J199:J202)</f>
        <v>0.19400000000000001</v>
      </c>
      <c r="K203" s="1900">
        <f t="shared" si="42"/>
        <v>7.1000000000000008E-2</v>
      </c>
      <c r="L203" s="1900">
        <f t="shared" si="42"/>
        <v>151.78800000000001</v>
      </c>
      <c r="M203" s="1983">
        <f t="shared" si="42"/>
        <v>318.42</v>
      </c>
      <c r="N203" s="1983">
        <f t="shared" si="42"/>
        <v>299.89</v>
      </c>
      <c r="O203" s="695">
        <f t="shared" si="42"/>
        <v>36.732999999999997</v>
      </c>
      <c r="P203" s="729">
        <f t="shared" si="42"/>
        <v>1.167</v>
      </c>
      <c r="Q203" s="671"/>
      <c r="R203" s="117"/>
      <c r="S203" s="3141"/>
      <c r="T203" s="269"/>
      <c r="U203" s="3144"/>
      <c r="V203" s="3144"/>
      <c r="W203" s="3144"/>
      <c r="X203" s="3144"/>
      <c r="Y203" s="3144"/>
      <c r="Z203" s="3144"/>
      <c r="AA203" s="3144"/>
      <c r="AB203" s="3144"/>
      <c r="AC203" s="151"/>
      <c r="AD203" s="151"/>
      <c r="AE203" s="151"/>
      <c r="AF203" s="151"/>
      <c r="AG203" s="151"/>
      <c r="AH203" s="151"/>
      <c r="AI203" s="151"/>
      <c r="AJ203" s="151"/>
      <c r="AK203" s="540"/>
      <c r="AL203" s="496"/>
      <c r="AM203" s="496"/>
      <c r="AN203" s="496"/>
      <c r="AO203" s="496"/>
      <c r="AP203" s="496"/>
      <c r="AQ203" s="492"/>
      <c r="AR203" s="492"/>
      <c r="AS203" s="497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5.75" customHeight="1">
      <c r="B204" s="382"/>
      <c r="C204" s="674" t="s">
        <v>10</v>
      </c>
      <c r="D204" s="1247">
        <v>0.1</v>
      </c>
      <c r="E204" s="1763">
        <f>'12-18л. МЕНЮ '!E206</f>
        <v>9</v>
      </c>
      <c r="F204" s="1764">
        <f>'12-18л. МЕНЮ '!F206</f>
        <v>9.1999999999999993</v>
      </c>
      <c r="G204" s="1994">
        <f>'12-18л. МЕНЮ '!G206</f>
        <v>38.299999999999997</v>
      </c>
      <c r="H204" s="1994">
        <f>'12-18л. МЕНЮ '!H206</f>
        <v>272</v>
      </c>
      <c r="I204" s="1906">
        <f t="shared" ref="I204:P204" si="43">I747</f>
        <v>7</v>
      </c>
      <c r="J204" s="1906">
        <f t="shared" si="43"/>
        <v>0.14000000000000001</v>
      </c>
      <c r="K204" s="1906">
        <f t="shared" si="43"/>
        <v>0.16</v>
      </c>
      <c r="L204" s="1906">
        <f t="shared" si="43"/>
        <v>90</v>
      </c>
      <c r="M204" s="1984">
        <f t="shared" si="43"/>
        <v>120</v>
      </c>
      <c r="N204" s="1984">
        <f t="shared" si="43"/>
        <v>120</v>
      </c>
      <c r="O204" s="1906">
        <f t="shared" si="43"/>
        <v>30</v>
      </c>
      <c r="P204" s="1815">
        <f t="shared" si="43"/>
        <v>1.8</v>
      </c>
      <c r="Q204" s="761"/>
      <c r="R204" s="117"/>
      <c r="S204" s="3145"/>
      <c r="T204" s="3144"/>
      <c r="U204" s="4369"/>
      <c r="V204" s="3344"/>
      <c r="W204" s="3344"/>
      <c r="X204" s="3344"/>
      <c r="Y204" s="3344"/>
      <c r="Z204" s="3344"/>
      <c r="AA204" s="3344"/>
      <c r="AB204" s="3344"/>
      <c r="AC204" s="121"/>
      <c r="AD204" s="121"/>
      <c r="AE204" s="121"/>
      <c r="AF204" s="121"/>
      <c r="AG204" s="121"/>
      <c r="AH204" s="121"/>
      <c r="AI204" s="121"/>
      <c r="AJ204" s="121"/>
      <c r="AK204" s="3144"/>
      <c r="AL204" s="207"/>
      <c r="AM204" s="207"/>
      <c r="AN204" s="207"/>
      <c r="AO204" s="207"/>
      <c r="AP204" s="207"/>
      <c r="AQ204" s="207"/>
      <c r="AR204" s="207"/>
      <c r="AS204" s="207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6.5" customHeight="1" thickBot="1">
      <c r="B205" s="230"/>
      <c r="C205" s="722" t="s">
        <v>319</v>
      </c>
      <c r="D205" s="744"/>
      <c r="E205" s="1469">
        <f>'12-18л. МЕНЮ '!E207</f>
        <v>2.502111111111109</v>
      </c>
      <c r="F205" s="431">
        <f>'12-18л. МЕНЮ '!F207</f>
        <v>0.60597826086956452</v>
      </c>
      <c r="G205" s="431">
        <f>'12-18л. МЕНЮ '!G207</f>
        <v>-2.0231488250652729</v>
      </c>
      <c r="H205" s="431">
        <f>'12-18л. МЕНЮ '!H207</f>
        <v>-0.59447794117646957</v>
      </c>
      <c r="I205" s="734">
        <f t="shared" ref="I205:P205" si="44">(I203*100/I737)-10</f>
        <v>-4.8857142857142861</v>
      </c>
      <c r="J205" s="734">
        <f t="shared" si="44"/>
        <v>3.8571428571428594</v>
      </c>
      <c r="K205" s="734">
        <f t="shared" si="44"/>
        <v>-5.5625</v>
      </c>
      <c r="L205" s="734">
        <f t="shared" si="44"/>
        <v>6.8653333333333357</v>
      </c>
      <c r="M205" s="734">
        <f t="shared" si="44"/>
        <v>16.535</v>
      </c>
      <c r="N205" s="734">
        <f t="shared" si="44"/>
        <v>14.990833333333335</v>
      </c>
      <c r="O205" s="734">
        <f t="shared" si="44"/>
        <v>2.2443333333333317</v>
      </c>
      <c r="P205" s="2020">
        <f t="shared" si="44"/>
        <v>-3.5166666666666666</v>
      </c>
      <c r="Q205" s="765"/>
      <c r="R205" s="119"/>
      <c r="S205" s="3141"/>
      <c r="T205" s="3139"/>
      <c r="U205" s="176"/>
      <c r="V205" s="176"/>
      <c r="W205" s="566"/>
      <c r="X205" s="159"/>
      <c r="Y205" s="3145"/>
      <c r="Z205" s="121"/>
      <c r="AA205" s="477"/>
      <c r="AB205" s="468"/>
      <c r="AC205" s="284"/>
      <c r="AD205" s="284"/>
      <c r="AE205" s="284"/>
      <c r="AF205" s="284"/>
      <c r="AG205" s="284"/>
      <c r="AH205" s="284"/>
      <c r="AI205" s="284"/>
      <c r="AJ205" s="284"/>
      <c r="AK205" s="3144"/>
      <c r="AL205" s="176"/>
      <c r="AM205" s="151"/>
      <c r="AN205" s="345"/>
      <c r="AO205" s="176"/>
      <c r="AP205" s="151"/>
      <c r="AQ205" s="176"/>
      <c r="AR205" s="504"/>
      <c r="AS205" s="17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 ht="15.75" thickBot="1">
      <c r="I206" s="737"/>
      <c r="J206" s="737"/>
      <c r="K206" s="737"/>
      <c r="L206" s="737"/>
      <c r="M206" s="737"/>
      <c r="N206" s="737"/>
      <c r="O206" s="737"/>
      <c r="P206" s="737"/>
      <c r="R206" s="106"/>
      <c r="S206" s="3145"/>
      <c r="T206" s="3144"/>
      <c r="U206" s="3144"/>
      <c r="V206" s="3144"/>
      <c r="W206" s="3144"/>
      <c r="X206" s="3144"/>
      <c r="Y206" s="3144"/>
      <c r="Z206" s="3144"/>
      <c r="AA206" s="3144"/>
      <c r="AB206" s="3144"/>
      <c r="AC206" s="505"/>
      <c r="AD206" s="505"/>
      <c r="AE206" s="505"/>
      <c r="AF206" s="505"/>
      <c r="AG206" s="506"/>
      <c r="AH206" s="506"/>
      <c r="AI206" s="506"/>
      <c r="AJ206" s="505"/>
      <c r="AK206" s="540"/>
      <c r="AL206" s="509"/>
      <c r="AM206" s="509"/>
      <c r="AN206" s="509"/>
      <c r="AO206" s="510"/>
      <c r="AP206" s="510"/>
      <c r="AQ206" s="509"/>
      <c r="AR206" s="509"/>
      <c r="AS206" s="509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>
      <c r="B207" s="649"/>
      <c r="C207" s="42" t="s">
        <v>220</v>
      </c>
      <c r="D207" s="43"/>
      <c r="E207" s="146">
        <f t="shared" ref="E207:P207" si="45">E183+E195</f>
        <v>64.274100000000004</v>
      </c>
      <c r="F207" s="236">
        <f t="shared" si="45"/>
        <v>48.72381</v>
      </c>
      <c r="G207" s="236">
        <f t="shared" si="45"/>
        <v>224.35007999999999</v>
      </c>
      <c r="H207" s="236">
        <f t="shared" si="45"/>
        <v>1599.1936000000001</v>
      </c>
      <c r="I207" s="236">
        <f t="shared" si="45"/>
        <v>42.003599999999992</v>
      </c>
      <c r="J207" s="236">
        <f t="shared" si="45"/>
        <v>0.79299999999999993</v>
      </c>
      <c r="K207" s="236">
        <f t="shared" si="45"/>
        <v>1.0881769999999999</v>
      </c>
      <c r="L207" s="236">
        <f t="shared" si="45"/>
        <v>237.4511</v>
      </c>
      <c r="M207" s="697">
        <f t="shared" si="45"/>
        <v>827.21820000000002</v>
      </c>
      <c r="N207" s="697">
        <f t="shared" si="45"/>
        <v>721.46050000000002</v>
      </c>
      <c r="O207" s="697">
        <f t="shared" si="45"/>
        <v>193.70190000000002</v>
      </c>
      <c r="P207" s="650">
        <f t="shared" si="45"/>
        <v>10.1721</v>
      </c>
      <c r="R207" s="106"/>
      <c r="S207" s="3145"/>
      <c r="T207" s="3141"/>
      <c r="U207" s="4367"/>
      <c r="V207" s="4367"/>
      <c r="W207" s="4367"/>
      <c r="X207" s="4367"/>
      <c r="Y207" s="4368"/>
      <c r="Z207" s="4368"/>
      <c r="AA207" s="4368"/>
      <c r="AB207" s="4368"/>
      <c r="AC207" s="808"/>
      <c r="AD207" s="808"/>
      <c r="AE207" s="808"/>
      <c r="AF207" s="809"/>
      <c r="AG207" s="2521"/>
      <c r="AH207" s="2521"/>
      <c r="AI207" s="2521"/>
      <c r="AJ207" s="808"/>
      <c r="AK207" s="540"/>
      <c r="AL207" s="3144"/>
      <c r="AM207" s="3144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>
      <c r="B208" s="382"/>
      <c r="C208" s="674" t="s">
        <v>10</v>
      </c>
      <c r="D208" s="1133">
        <v>0.6</v>
      </c>
      <c r="E208" s="1782">
        <f t="shared" ref="E208:P208" si="46">E751</f>
        <v>54</v>
      </c>
      <c r="F208" s="1778">
        <f t="shared" si="46"/>
        <v>55.2</v>
      </c>
      <c r="G208" s="1778">
        <f t="shared" si="46"/>
        <v>229.8</v>
      </c>
      <c r="H208" s="1778">
        <f t="shared" si="46"/>
        <v>1632</v>
      </c>
      <c r="I208" s="1778">
        <f t="shared" si="46"/>
        <v>42</v>
      </c>
      <c r="J208" s="1778">
        <f t="shared" si="46"/>
        <v>0.84</v>
      </c>
      <c r="K208" s="1778">
        <f t="shared" si="46"/>
        <v>0.96</v>
      </c>
      <c r="L208" s="1778">
        <f t="shared" si="46"/>
        <v>540</v>
      </c>
      <c r="M208" s="1779">
        <f t="shared" si="46"/>
        <v>720</v>
      </c>
      <c r="N208" s="1779">
        <f t="shared" si="46"/>
        <v>720</v>
      </c>
      <c r="O208" s="1779">
        <f t="shared" si="46"/>
        <v>180</v>
      </c>
      <c r="P208" s="1781">
        <f t="shared" si="46"/>
        <v>10.8</v>
      </c>
      <c r="Q208" s="289"/>
      <c r="R208" s="106"/>
      <c r="S208" s="3145"/>
      <c r="T208" s="269"/>
      <c r="U208" s="3144"/>
      <c r="V208" s="3144"/>
      <c r="W208" s="3144"/>
      <c r="X208" s="3144"/>
      <c r="Y208" s="3144"/>
      <c r="Z208" s="3144"/>
      <c r="AA208" s="3144"/>
      <c r="AB208" s="3144"/>
      <c r="AC208" s="151"/>
      <c r="AD208" s="151"/>
      <c r="AE208" s="151"/>
      <c r="AF208" s="151"/>
      <c r="AG208" s="151"/>
      <c r="AH208" s="151"/>
      <c r="AI208" s="151"/>
      <c r="AJ208" s="151"/>
      <c r="AK208" s="540"/>
      <c r="AL208" s="3144"/>
      <c r="AM208" s="3144"/>
      <c r="AN208" s="106"/>
      <c r="AO208" s="106"/>
      <c r="AP208" s="488"/>
      <c r="AQ208" s="106"/>
      <c r="AR208" s="488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2" customHeight="1" thickBot="1">
      <c r="B209" s="230"/>
      <c r="C209" s="722" t="s">
        <v>319</v>
      </c>
      <c r="D209" s="744"/>
      <c r="E209" s="733">
        <f t="shared" ref="E209:P209" si="47">(E207*100/E737)-60</f>
        <v>11.415666666666681</v>
      </c>
      <c r="F209" s="734">
        <f t="shared" si="47"/>
        <v>-7.039336956521737</v>
      </c>
      <c r="G209" s="734">
        <f t="shared" si="47"/>
        <v>-1.4229556135770309</v>
      </c>
      <c r="H209" s="734">
        <f t="shared" si="47"/>
        <v>-1.206117647058818</v>
      </c>
      <c r="I209" s="734">
        <f t="shared" si="47"/>
        <v>5.1428571428360215E-3</v>
      </c>
      <c r="J209" s="734">
        <f t="shared" si="47"/>
        <v>-3.3571428571428541</v>
      </c>
      <c r="K209" s="734">
        <f t="shared" si="47"/>
        <v>8.0110624999999942</v>
      </c>
      <c r="L209" s="734">
        <f t="shared" si="47"/>
        <v>-33.616544444444443</v>
      </c>
      <c r="M209" s="734">
        <f t="shared" si="47"/>
        <v>8.9348500000000115</v>
      </c>
      <c r="N209" s="734">
        <f t="shared" si="47"/>
        <v>0.12170833333333775</v>
      </c>
      <c r="O209" s="734">
        <f t="shared" si="47"/>
        <v>4.567300000000003</v>
      </c>
      <c r="P209" s="738">
        <f t="shared" si="47"/>
        <v>-3.4883333333333297</v>
      </c>
      <c r="Q209" s="289"/>
      <c r="R209" s="106"/>
      <c r="S209" s="3144"/>
      <c r="T209" s="3144"/>
      <c r="U209" s="4369"/>
      <c r="V209" s="3344"/>
      <c r="W209" s="3344"/>
      <c r="X209" s="3344"/>
      <c r="Y209" s="3344"/>
      <c r="Z209" s="3344"/>
      <c r="AA209" s="3344"/>
      <c r="AB209" s="3344"/>
      <c r="AC209" s="284"/>
      <c r="AD209" s="284"/>
      <c r="AE209" s="284"/>
      <c r="AF209" s="284"/>
      <c r="AG209" s="284"/>
      <c r="AH209" s="284"/>
      <c r="AI209" s="284"/>
      <c r="AJ209" s="284"/>
      <c r="AK209" s="540"/>
      <c r="AL209" s="3144"/>
      <c r="AM209" s="3144"/>
      <c r="AN209" s="106"/>
      <c r="AO209" s="106"/>
      <c r="AP209" s="106"/>
      <c r="AQ209" s="106"/>
      <c r="AR209" s="488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 ht="15.75" thickBot="1">
      <c r="E210" s="1789"/>
      <c r="F210" s="1789"/>
      <c r="G210" s="1789"/>
      <c r="H210" s="1789"/>
      <c r="I210" s="1789"/>
      <c r="J210" s="1789"/>
      <c r="K210" s="1789"/>
      <c r="L210" s="1789"/>
      <c r="M210" s="1789"/>
      <c r="N210" s="1789"/>
      <c r="O210" s="1789"/>
      <c r="P210" s="1789"/>
      <c r="Q210" s="289"/>
      <c r="R210" s="125"/>
      <c r="S210" s="3154"/>
      <c r="T210" s="159"/>
      <c r="U210" s="180"/>
      <c r="V210" s="180"/>
      <c r="W210" s="572"/>
      <c r="X210" s="572"/>
      <c r="Y210" s="573"/>
      <c r="Z210" s="121"/>
      <c r="AA210" s="116"/>
      <c r="AB210" s="116"/>
      <c r="AC210" s="505"/>
      <c r="AD210" s="505"/>
      <c r="AE210" s="505"/>
      <c r="AF210" s="505"/>
      <c r="AG210" s="506"/>
      <c r="AH210" s="506"/>
      <c r="AI210" s="506"/>
      <c r="AJ210" s="505"/>
      <c r="AK210" s="540"/>
      <c r="AL210" s="3144"/>
      <c r="AM210" s="3144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7.25" customHeight="1">
      <c r="B211" s="649"/>
      <c r="C211" s="42" t="s">
        <v>219</v>
      </c>
      <c r="D211" s="43"/>
      <c r="E211" s="146">
        <f t="shared" ref="E211:P211" si="48">E195+E203</f>
        <v>47.528600000000004</v>
      </c>
      <c r="F211" s="236">
        <f t="shared" si="48"/>
        <v>37.774500000000003</v>
      </c>
      <c r="G211" s="236">
        <f t="shared" si="48"/>
        <v>165.35964000000001</v>
      </c>
      <c r="H211" s="236">
        <f t="shared" si="48"/>
        <v>1194.9402</v>
      </c>
      <c r="I211" s="236">
        <f t="shared" si="48"/>
        <v>32.859299999999998</v>
      </c>
      <c r="J211" s="236">
        <f t="shared" si="48"/>
        <v>0.78329999999999989</v>
      </c>
      <c r="K211" s="236">
        <f t="shared" si="48"/>
        <v>0.63090000000000002</v>
      </c>
      <c r="L211" s="697">
        <f t="shared" si="48"/>
        <v>219.3947</v>
      </c>
      <c r="M211" s="697">
        <f t="shared" si="48"/>
        <v>554.83159999999998</v>
      </c>
      <c r="N211" s="697">
        <f t="shared" si="48"/>
        <v>657.77570000000003</v>
      </c>
      <c r="O211" s="697">
        <f t="shared" si="48"/>
        <v>151.16640000000001</v>
      </c>
      <c r="P211" s="650">
        <f t="shared" si="48"/>
        <v>6.7249999999999996</v>
      </c>
      <c r="Q211" s="289"/>
      <c r="R211" s="115"/>
      <c r="S211" s="3141"/>
      <c r="T211" s="3144"/>
      <c r="U211" s="3144"/>
      <c r="V211" s="3144"/>
      <c r="W211" s="3144"/>
      <c r="X211" s="3144"/>
      <c r="Y211" s="3144"/>
      <c r="Z211" s="3144"/>
      <c r="AA211" s="3144"/>
      <c r="AB211" s="116"/>
      <c r="AC211" s="808"/>
      <c r="AD211" s="808"/>
      <c r="AE211" s="808"/>
      <c r="AF211" s="809"/>
      <c r="AG211" s="2521"/>
      <c r="AH211" s="2521"/>
      <c r="AI211" s="2521"/>
      <c r="AJ211" s="808"/>
      <c r="AK211" s="540"/>
      <c r="AL211" s="3144"/>
      <c r="AM211" s="3144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>
      <c r="B212" s="382"/>
      <c r="C212" s="674" t="s">
        <v>10</v>
      </c>
      <c r="D212" s="1133">
        <v>0.45</v>
      </c>
      <c r="E212" s="1782">
        <f t="shared" ref="E212:P212" si="49">E755</f>
        <v>40.5</v>
      </c>
      <c r="F212" s="1778">
        <f t="shared" si="49"/>
        <v>41.4</v>
      </c>
      <c r="G212" s="1778">
        <f t="shared" si="49"/>
        <v>172.35</v>
      </c>
      <c r="H212" s="1778">
        <f t="shared" si="49"/>
        <v>1224</v>
      </c>
      <c r="I212" s="1778">
        <f t="shared" si="49"/>
        <v>31.5</v>
      </c>
      <c r="J212" s="1778">
        <f t="shared" si="49"/>
        <v>0.63</v>
      </c>
      <c r="K212" s="1778">
        <f t="shared" si="49"/>
        <v>0.72</v>
      </c>
      <c r="L212" s="1778">
        <f t="shared" si="49"/>
        <v>405</v>
      </c>
      <c r="M212" s="1779">
        <f t="shared" si="49"/>
        <v>540</v>
      </c>
      <c r="N212" s="1779">
        <f t="shared" si="49"/>
        <v>540</v>
      </c>
      <c r="O212" s="1779">
        <f t="shared" si="49"/>
        <v>135</v>
      </c>
      <c r="P212" s="1781">
        <f t="shared" si="49"/>
        <v>8.1</v>
      </c>
      <c r="Q212" s="289"/>
      <c r="R212" s="11"/>
      <c r="S212" s="3144"/>
      <c r="T212" s="3144"/>
      <c r="U212" s="3144"/>
      <c r="V212" s="3144"/>
      <c r="W212" s="3144"/>
      <c r="X212" s="3144"/>
      <c r="Y212" s="3144"/>
      <c r="Z212" s="3144"/>
      <c r="AA212" s="3144"/>
      <c r="AB212" s="116"/>
      <c r="AC212" s="151"/>
      <c r="AD212" s="151"/>
      <c r="AE212" s="151"/>
      <c r="AF212" s="151"/>
      <c r="AG212" s="151"/>
      <c r="AH212" s="151"/>
      <c r="AI212" s="151"/>
      <c r="AJ212" s="151"/>
      <c r="AK212" s="540"/>
      <c r="AL212" s="3144"/>
      <c r="AM212" s="3144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 ht="15.75" thickBot="1">
      <c r="B213" s="230"/>
      <c r="C213" s="722" t="s">
        <v>319</v>
      </c>
      <c r="D213" s="744"/>
      <c r="E213" s="733">
        <f t="shared" ref="E213:P213" si="50">(E211*100/E737)-45</f>
        <v>7.809555555555562</v>
      </c>
      <c r="F213" s="734">
        <f t="shared" si="50"/>
        <v>-3.9407608695652172</v>
      </c>
      <c r="G213" s="734">
        <f t="shared" si="50"/>
        <v>-1.8251592689295038</v>
      </c>
      <c r="H213" s="734">
        <f t="shared" si="50"/>
        <v>-1.0683749999999961</v>
      </c>
      <c r="I213" s="734">
        <f t="shared" si="50"/>
        <v>1.9418571428571383</v>
      </c>
      <c r="J213" s="734">
        <f t="shared" si="50"/>
        <v>10.949999999999989</v>
      </c>
      <c r="K213" s="734">
        <f t="shared" si="50"/>
        <v>-5.5687500000000014</v>
      </c>
      <c r="L213" s="734">
        <f t="shared" si="50"/>
        <v>-20.622811111111108</v>
      </c>
      <c r="M213" s="734">
        <f t="shared" si="50"/>
        <v>1.2359666666666627</v>
      </c>
      <c r="N213" s="734">
        <f t="shared" si="50"/>
        <v>9.8146416666666738</v>
      </c>
      <c r="O213" s="734">
        <f t="shared" si="50"/>
        <v>5.3888000000000034</v>
      </c>
      <c r="P213" s="738">
        <f t="shared" si="50"/>
        <v>-7.6388888888888857</v>
      </c>
      <c r="Q213" s="289"/>
      <c r="R213" s="11"/>
      <c r="S213" s="3144"/>
      <c r="T213" s="3144"/>
      <c r="U213" s="3144"/>
      <c r="V213" s="3144"/>
      <c r="W213" s="3144"/>
      <c r="X213" s="3144"/>
      <c r="Y213" s="3144"/>
      <c r="Z213" s="3144"/>
      <c r="AA213" s="3144"/>
      <c r="AB213" s="116"/>
      <c r="AC213" s="284"/>
      <c r="AD213" s="284"/>
      <c r="AE213" s="284"/>
      <c r="AF213" s="284"/>
      <c r="AG213" s="284"/>
      <c r="AH213" s="284"/>
      <c r="AI213" s="284"/>
      <c r="AJ213" s="284"/>
      <c r="AK213" s="540"/>
      <c r="AL213" s="3144"/>
      <c r="AM213" s="3144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 thickBot="1">
      <c r="E214" s="1789"/>
      <c r="F214" s="1789"/>
      <c r="G214" s="1789"/>
      <c r="H214" s="1789"/>
      <c r="I214" s="1789"/>
      <c r="J214" s="1789"/>
      <c r="K214" s="1789"/>
      <c r="L214" s="1789"/>
      <c r="M214" s="1789"/>
      <c r="N214" s="1789"/>
      <c r="O214" s="1789"/>
      <c r="P214" s="1789"/>
      <c r="Q214" s="289"/>
      <c r="R214" s="52"/>
      <c r="S214" s="3144"/>
      <c r="T214" s="3144"/>
      <c r="U214" s="3144"/>
      <c r="V214" s="3144"/>
      <c r="W214" s="3144"/>
      <c r="X214" s="3144"/>
      <c r="Y214" s="3144"/>
      <c r="Z214" s="3144"/>
      <c r="AA214" s="3144"/>
      <c r="AB214" s="3144"/>
      <c r="AC214" s="3144"/>
      <c r="AD214" s="3144"/>
      <c r="AE214" s="3144"/>
      <c r="AF214" s="2516"/>
      <c r="AG214" s="2518"/>
      <c r="AH214" s="2518"/>
      <c r="AI214" s="2517"/>
      <c r="AJ214" s="2516"/>
      <c r="AK214" s="540"/>
      <c r="AL214" s="3144"/>
      <c r="AM214" s="3144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>
      <c r="B215" s="723" t="s">
        <v>245</v>
      </c>
      <c r="C215" s="42"/>
      <c r="D215" s="43"/>
      <c r="E215" s="708">
        <f t="shared" ref="E215:P215" si="51">E183+E195+E203</f>
        <v>75.52600000000001</v>
      </c>
      <c r="F215" s="709">
        <f t="shared" si="51"/>
        <v>58.481310000000001</v>
      </c>
      <c r="G215" s="709">
        <f t="shared" si="51"/>
        <v>254.90142</v>
      </c>
      <c r="H215" s="709">
        <f t="shared" si="51"/>
        <v>1855.0237999999999</v>
      </c>
      <c r="I215" s="709">
        <f t="shared" si="51"/>
        <v>45.58359999999999</v>
      </c>
      <c r="J215" s="709">
        <f t="shared" si="51"/>
        <v>0.98699999999999988</v>
      </c>
      <c r="K215" s="709">
        <f t="shared" si="51"/>
        <v>1.1591769999999999</v>
      </c>
      <c r="L215" s="1311">
        <f t="shared" si="51"/>
        <v>389.23910000000001</v>
      </c>
      <c r="M215" s="1414">
        <f t="shared" si="51"/>
        <v>1145.6382000000001</v>
      </c>
      <c r="N215" s="1414">
        <f t="shared" si="51"/>
        <v>1021.3505</v>
      </c>
      <c r="O215" s="1311">
        <f t="shared" si="51"/>
        <v>230.43490000000003</v>
      </c>
      <c r="P215" s="743">
        <f t="shared" si="51"/>
        <v>11.3391</v>
      </c>
      <c r="Q215" s="289"/>
      <c r="R215" s="106"/>
      <c r="S215" s="3144"/>
      <c r="T215" s="3144"/>
      <c r="U215" s="3144"/>
      <c r="V215" s="3144"/>
      <c r="W215" s="3144"/>
      <c r="X215" s="3144"/>
      <c r="Y215" s="3144"/>
      <c r="Z215" s="3144"/>
      <c r="AA215" s="3144"/>
      <c r="AB215" s="3144"/>
      <c r="AC215" s="3144"/>
      <c r="AD215" s="3144"/>
      <c r="AE215" s="3144"/>
      <c r="AF215" s="809"/>
      <c r="AG215" s="2521"/>
      <c r="AH215" s="2521"/>
      <c r="AI215" s="2521"/>
      <c r="AJ215" s="808"/>
      <c r="AK215" s="540"/>
      <c r="AL215" s="3144"/>
      <c r="AM215" s="3144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>
      <c r="B216" s="724"/>
      <c r="C216" s="725" t="s">
        <v>10</v>
      </c>
      <c r="D216" s="1133">
        <v>0.7</v>
      </c>
      <c r="E216" s="1782">
        <f t="shared" ref="E216:P216" si="52">E759</f>
        <v>63</v>
      </c>
      <c r="F216" s="1778">
        <f t="shared" si="52"/>
        <v>64.400000000000006</v>
      </c>
      <c r="G216" s="1778">
        <f t="shared" si="52"/>
        <v>268.10000000000002</v>
      </c>
      <c r="H216" s="1778">
        <f t="shared" si="52"/>
        <v>1904</v>
      </c>
      <c r="I216" s="1778">
        <f t="shared" si="52"/>
        <v>49</v>
      </c>
      <c r="J216" s="1778">
        <f t="shared" si="52"/>
        <v>0.98</v>
      </c>
      <c r="K216" s="1778">
        <f t="shared" si="52"/>
        <v>1.1200000000000001</v>
      </c>
      <c r="L216" s="1778">
        <f t="shared" si="52"/>
        <v>630</v>
      </c>
      <c r="M216" s="1779">
        <f t="shared" si="52"/>
        <v>840</v>
      </c>
      <c r="N216" s="1779">
        <f t="shared" si="52"/>
        <v>840</v>
      </c>
      <c r="O216" s="1779">
        <f t="shared" si="52"/>
        <v>210</v>
      </c>
      <c r="P216" s="1781">
        <f t="shared" si="52"/>
        <v>12.6</v>
      </c>
      <c r="Q216" s="289"/>
      <c r="R216" s="101"/>
      <c r="S216" s="3144"/>
      <c r="T216" s="3144"/>
      <c r="U216" s="3144"/>
      <c r="V216" s="3144"/>
      <c r="W216" s="3144"/>
      <c r="X216" s="3144"/>
      <c r="Y216" s="3144"/>
      <c r="Z216" s="3144"/>
      <c r="AA216" s="3144"/>
      <c r="AB216" s="3144"/>
      <c r="AC216" s="3144"/>
      <c r="AD216" s="3144"/>
      <c r="AE216" s="3144"/>
      <c r="AF216" s="151"/>
      <c r="AG216" s="151"/>
      <c r="AH216" s="151"/>
      <c r="AI216" s="151"/>
      <c r="AJ216" s="151"/>
      <c r="AK216" s="540"/>
      <c r="AL216" s="3144"/>
      <c r="AM216" s="3144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 thickBot="1">
      <c r="B217" s="230"/>
      <c r="C217" s="722" t="s">
        <v>319</v>
      </c>
      <c r="D217" s="744"/>
      <c r="E217" s="733">
        <f t="shared" ref="E217:P217" si="53">(E215*100/E737)-70</f>
        <v>13.917777777777786</v>
      </c>
      <c r="F217" s="734">
        <f t="shared" si="53"/>
        <v>-6.4333586956521671</v>
      </c>
      <c r="G217" s="734">
        <f t="shared" si="53"/>
        <v>-3.4461044386422941</v>
      </c>
      <c r="H217" s="734">
        <f t="shared" si="53"/>
        <v>-1.8005955882352964</v>
      </c>
      <c r="I217" s="734">
        <f t="shared" si="53"/>
        <v>-4.880571428571443</v>
      </c>
      <c r="J217" s="734">
        <f t="shared" si="53"/>
        <v>0.5</v>
      </c>
      <c r="K217" s="734">
        <f t="shared" si="53"/>
        <v>2.4485624999999942</v>
      </c>
      <c r="L217" s="734">
        <f t="shared" si="53"/>
        <v>-26.751211111111104</v>
      </c>
      <c r="M217" s="734">
        <f t="shared" si="53"/>
        <v>25.469850000000008</v>
      </c>
      <c r="N217" s="734">
        <f t="shared" si="53"/>
        <v>15.112541666666672</v>
      </c>
      <c r="O217" s="734">
        <f t="shared" si="53"/>
        <v>6.811633333333333</v>
      </c>
      <c r="P217" s="738">
        <f t="shared" si="53"/>
        <v>-7.0049999999999955</v>
      </c>
      <c r="Q217" s="289"/>
      <c r="R217" s="101"/>
      <c r="S217" s="3144"/>
      <c r="T217" s="3144"/>
      <c r="U217" s="3144"/>
      <c r="V217" s="3144"/>
      <c r="W217" s="3144"/>
      <c r="X217" s="3144"/>
      <c r="Y217" s="3144"/>
      <c r="Z217" s="3144"/>
      <c r="AA217" s="3144"/>
      <c r="AB217" s="3144"/>
      <c r="AC217" s="3144"/>
      <c r="AD217" s="3144"/>
      <c r="AE217" s="3144"/>
      <c r="AF217" s="204"/>
      <c r="AG217" s="204"/>
      <c r="AH217" s="204"/>
      <c r="AI217" s="204"/>
      <c r="AJ217" s="204"/>
      <c r="AK217" s="3144"/>
      <c r="AL217" s="3144"/>
      <c r="AM217" s="3144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3.5" customHeight="1">
      <c r="Q218" s="289"/>
      <c r="R218" s="101"/>
      <c r="S218" s="3144"/>
      <c r="T218" s="3144"/>
      <c r="U218" s="3144"/>
      <c r="V218" s="3144"/>
      <c r="W218" s="3144"/>
      <c r="X218" s="3144"/>
      <c r="Y218" s="3144"/>
      <c r="Z218" s="3144"/>
      <c r="AA218" s="3144"/>
      <c r="AB218" s="3144"/>
      <c r="AC218" s="3144"/>
      <c r="AD218" s="3144"/>
      <c r="AE218" s="3144"/>
      <c r="AF218" s="204"/>
      <c r="AG218" s="204"/>
      <c r="AH218" s="204"/>
      <c r="AI218" s="204"/>
      <c r="AJ218" s="204"/>
      <c r="AK218" s="540"/>
      <c r="AL218" s="3144"/>
      <c r="AM218" s="3144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>
      <c r="I219" s="721"/>
      <c r="J219" s="747"/>
      <c r="K219" s="747"/>
      <c r="L219" s="721"/>
      <c r="M219" s="721"/>
      <c r="N219" s="721"/>
      <c r="O219" s="721"/>
      <c r="P219" s="721"/>
      <c r="R219" s="101"/>
      <c r="S219" s="3144"/>
      <c r="T219" s="3144"/>
      <c r="U219" s="3144"/>
      <c r="V219" s="3144"/>
      <c r="W219" s="3144"/>
      <c r="X219" s="3144"/>
      <c r="Y219" s="3144"/>
      <c r="Z219" s="3144"/>
      <c r="AA219" s="3144"/>
      <c r="AB219" s="3144"/>
      <c r="AC219" s="3144"/>
      <c r="AD219" s="3144"/>
      <c r="AE219" s="3144"/>
      <c r="AF219" s="121"/>
      <c r="AG219" s="121"/>
      <c r="AH219" s="121"/>
      <c r="AI219" s="121"/>
      <c r="AJ219" s="121"/>
      <c r="AK219" s="3144"/>
      <c r="AL219" s="3144"/>
      <c r="AM219" s="3144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R220" s="106"/>
      <c r="S220" s="3144"/>
      <c r="T220" s="3144"/>
      <c r="U220" s="3144"/>
      <c r="V220" s="3144"/>
      <c r="W220" s="3144"/>
      <c r="X220" s="3144"/>
      <c r="Y220" s="3144"/>
      <c r="Z220" s="3144"/>
      <c r="AA220" s="3144"/>
      <c r="AB220" s="3144"/>
      <c r="AC220" s="3144"/>
      <c r="AD220" s="3144"/>
      <c r="AE220" s="3144"/>
      <c r="AF220" s="126"/>
      <c r="AG220" s="3144"/>
      <c r="AH220" s="3144"/>
      <c r="AI220" s="3144"/>
      <c r="AJ220" s="3144"/>
      <c r="AK220" s="3144"/>
      <c r="AL220" s="3144"/>
      <c r="AM220" s="3144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>
      <c r="C221" s="676"/>
      <c r="D221" s="12" t="str">
        <f>D58</f>
        <v xml:space="preserve">Россия Краснодарский край </v>
      </c>
      <c r="E221" s="291"/>
      <c r="I221" s="3569"/>
      <c r="J221" s="3569"/>
      <c r="K221" s="3569"/>
      <c r="L221" s="3569"/>
      <c r="M221" s="3569"/>
      <c r="N221" s="3569"/>
      <c r="O221" s="3569"/>
      <c r="P221" s="3569"/>
      <c r="Q221" s="3569"/>
      <c r="R221" s="106"/>
      <c r="S221" s="3144"/>
      <c r="T221" s="3144"/>
      <c r="U221" s="3144"/>
      <c r="V221" s="3144"/>
      <c r="W221" s="3144"/>
      <c r="X221" s="3144"/>
      <c r="Y221" s="3144"/>
      <c r="Z221" s="3144"/>
      <c r="AA221" s="3144"/>
      <c r="AB221" s="3144"/>
      <c r="AC221" s="3144"/>
      <c r="AD221" s="3144"/>
      <c r="AE221" s="3144"/>
      <c r="AF221" s="121"/>
      <c r="AG221" s="121"/>
      <c r="AH221" s="121"/>
      <c r="AI221" s="121"/>
      <c r="AJ221" s="121"/>
      <c r="AK221" s="3144"/>
      <c r="AL221" s="3144"/>
      <c r="AM221" s="3144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5" customHeight="1">
      <c r="C222" s="13" t="str">
        <f>C59</f>
        <v xml:space="preserve">                  ПРИЛОЖЕНИЕ К  ДВЕНАДЦАТИДНЕВНОМУ  МЕНЮ ПРИГОТОВЛЯЕМЫХ БЛЮД </v>
      </c>
      <c r="D222" s="148"/>
      <c r="E222" s="2"/>
      <c r="F222"/>
      <c r="I222"/>
      <c r="J222"/>
      <c r="K222" s="26"/>
      <c r="L222" s="26"/>
      <c r="M222"/>
      <c r="N222"/>
      <c r="O222"/>
      <c r="P222"/>
      <c r="Q222" s="106"/>
      <c r="R222" s="174"/>
      <c r="S222" s="3144"/>
      <c r="T222" s="3144"/>
      <c r="U222" s="3144"/>
      <c r="V222" s="3144"/>
      <c r="W222" s="3144"/>
      <c r="X222" s="3144"/>
      <c r="Y222" s="3144"/>
      <c r="Z222" s="3144"/>
      <c r="AA222" s="3144"/>
      <c r="AB222" s="3144"/>
      <c r="AC222" s="3144"/>
      <c r="AD222" s="3144"/>
      <c r="AE222" s="3144"/>
      <c r="AF222" s="121"/>
      <c r="AG222" s="121"/>
      <c r="AH222" s="121"/>
      <c r="AI222" s="121"/>
      <c r="AJ222" s="121"/>
      <c r="AK222" s="3144"/>
      <c r="AL222" s="3144"/>
      <c r="AM222" s="3144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B223" s="3965" t="str">
        <f>B60</f>
        <v xml:space="preserve">   ДЛЯ  УЧАЩИХСЯ  В ОБЩЕОБРАЗОВАТЕЛЬНОМ УЧРЕЖДЕНИЕ   З А В Т Р А К О В  -  О Б Е Д О В    И    П О Л Д Н И К О В</v>
      </c>
      <c r="C223" s="25"/>
      <c r="I223" s="752"/>
      <c r="N223" s="5"/>
      <c r="R223" s="101"/>
      <c r="S223" s="3144"/>
      <c r="T223" s="3144"/>
      <c r="U223" s="3144"/>
      <c r="V223" s="3144"/>
      <c r="W223" s="3144"/>
      <c r="X223" s="3144"/>
      <c r="Y223" s="3144"/>
      <c r="Z223" s="3144"/>
      <c r="AA223" s="330"/>
      <c r="AB223" s="218"/>
      <c r="AC223" s="121"/>
      <c r="AD223" s="183"/>
      <c r="AE223" s="3144"/>
      <c r="AF223" s="121"/>
      <c r="AG223" s="3141"/>
      <c r="AH223" s="126"/>
      <c r="AI223" s="514"/>
      <c r="AJ223" s="121"/>
      <c r="AK223" s="3144"/>
      <c r="AL223" s="3144"/>
      <c r="AM223" s="3144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15" customHeight="1">
      <c r="C224" s="676" t="str">
        <f>C61</f>
        <v xml:space="preserve">                                    ТАБЛИЦА   ПОТРЕБНОСТИ ПИЩЕВЫХ ВЕЩЕСТВ,   ВИТАМИНОВ  И  МИНЕРАЛЬНЫХ ВЕЩЕСТВ</v>
      </c>
      <c r="R224" s="101"/>
      <c r="S224" s="3144"/>
      <c r="T224" s="3144"/>
      <c r="U224" s="3144"/>
      <c r="V224" s="3144"/>
      <c r="W224" s="3144"/>
      <c r="X224" s="3144"/>
      <c r="Y224" s="3144"/>
      <c r="Z224" s="3144"/>
      <c r="AA224" s="357"/>
      <c r="AB224" s="349"/>
      <c r="AC224" s="180"/>
      <c r="AD224" s="121"/>
      <c r="AE224" s="3146"/>
      <c r="AF224" s="121"/>
      <c r="AG224" s="606"/>
      <c r="AH224" s="121"/>
      <c r="AI224" s="121"/>
      <c r="AJ224" s="3144"/>
      <c r="AK224" s="2515"/>
      <c r="AL224" s="3144"/>
      <c r="AM224" s="3144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21" customHeight="1" thickBot="1">
      <c r="B225" s="654" t="str">
        <f>B62</f>
        <v xml:space="preserve">  Возрастная категория: 12 лет и старше</v>
      </c>
      <c r="C225" s="26"/>
      <c r="D225"/>
      <c r="F225" s="32" t="s">
        <v>409</v>
      </c>
      <c r="J225" s="3" t="str">
        <f>J62</f>
        <v>Сезон :   ЗИМА - ВЕСНА  2025 -____г.г.</v>
      </c>
      <c r="K225"/>
      <c r="M225" s="80"/>
      <c r="N225" s="26"/>
      <c r="O225" s="33"/>
      <c r="R225" s="101"/>
      <c r="S225" s="3144"/>
      <c r="T225" s="3144"/>
      <c r="U225" s="3144"/>
      <c r="V225" s="3144"/>
      <c r="W225" s="3144"/>
      <c r="X225" s="3144"/>
      <c r="Y225" s="3144"/>
      <c r="Z225" s="3144"/>
      <c r="AA225" s="3383"/>
      <c r="AB225" s="347"/>
      <c r="AC225" s="121"/>
      <c r="AD225" s="749"/>
      <c r="AE225" s="3144"/>
      <c r="AF225" s="3145"/>
      <c r="AG225" s="606"/>
      <c r="AH225" s="121"/>
      <c r="AI225" s="121"/>
      <c r="AJ225" s="121"/>
      <c r="AK225" s="189"/>
      <c r="AL225" s="3144"/>
      <c r="AM225" s="3144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8" customHeight="1" thickBot="1">
      <c r="B226" s="779" t="s">
        <v>248</v>
      </c>
      <c r="C226" s="3044" t="s">
        <v>364</v>
      </c>
      <c r="D226" s="777" t="s">
        <v>140</v>
      </c>
      <c r="E226" s="784" t="s">
        <v>141</v>
      </c>
      <c r="F226" s="332"/>
      <c r="G226" s="332"/>
      <c r="H226" s="39"/>
      <c r="I226" s="551" t="s">
        <v>229</v>
      </c>
      <c r="J226" s="39"/>
      <c r="K226" s="685"/>
      <c r="L226" s="442"/>
      <c r="M226" s="786" t="s">
        <v>257</v>
      </c>
      <c r="N226" s="39"/>
      <c r="O226" s="39"/>
      <c r="P226" s="73"/>
      <c r="Q226" s="720" t="s">
        <v>255</v>
      </c>
      <c r="R226" s="101"/>
      <c r="S226" s="3139"/>
      <c r="T226" s="116"/>
      <c r="U226" s="116"/>
      <c r="V226" s="116"/>
      <c r="W226" s="177"/>
      <c r="X226" s="527"/>
      <c r="Y226" s="526"/>
      <c r="Z226" s="121"/>
      <c r="AA226" s="357"/>
      <c r="AB226" s="357"/>
      <c r="AC226" s="121"/>
      <c r="AD226" s="3144"/>
      <c r="AE226" s="3154"/>
      <c r="AF226" s="3144"/>
      <c r="AG226" s="803"/>
      <c r="AH226" s="803"/>
      <c r="AI226" s="803"/>
      <c r="AJ226" s="803"/>
      <c r="AK226" s="189"/>
      <c r="AL226" s="3144"/>
      <c r="AM226" s="3144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 ht="15.75" thickBot="1">
      <c r="B227" s="780" t="s">
        <v>231</v>
      </c>
      <c r="C227" s="390"/>
      <c r="D227" s="781" t="s">
        <v>147</v>
      </c>
      <c r="E227" s="587"/>
      <c r="F227" s="783"/>
      <c r="G227" s="1322" t="s">
        <v>368</v>
      </c>
      <c r="H227" s="1258" t="s">
        <v>352</v>
      </c>
      <c r="I227" s="787"/>
      <c r="J227" s="787"/>
      <c r="K227" s="787"/>
      <c r="L227" s="788"/>
      <c r="M227" s="789" t="s">
        <v>256</v>
      </c>
      <c r="N227" s="787"/>
      <c r="O227" s="787"/>
      <c r="P227" s="788"/>
      <c r="Q227" s="760" t="s">
        <v>253</v>
      </c>
      <c r="R227" s="100"/>
      <c r="S227" s="3139"/>
      <c r="T227" s="116"/>
      <c r="U227" s="116"/>
      <c r="V227" s="116"/>
      <c r="W227" s="177"/>
      <c r="X227" s="527"/>
      <c r="Y227" s="526"/>
      <c r="Z227" s="121"/>
      <c r="AA227" s="121"/>
      <c r="AB227" s="121"/>
      <c r="AC227" s="346"/>
      <c r="AD227" s="3146"/>
      <c r="AE227" s="3141"/>
      <c r="AF227" s="3138"/>
      <c r="AG227" s="346"/>
      <c r="AH227" s="346"/>
      <c r="AI227" s="346"/>
      <c r="AJ227" s="346"/>
      <c r="AK227" s="3144"/>
      <c r="AL227" s="3144"/>
      <c r="AM227" s="3144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>
      <c r="B228" s="780" t="s">
        <v>240</v>
      </c>
      <c r="C228" s="390" t="s">
        <v>146</v>
      </c>
      <c r="D228" s="653"/>
      <c r="E228" s="781" t="s">
        <v>148</v>
      </c>
      <c r="F228" s="778" t="s">
        <v>53</v>
      </c>
      <c r="G228" s="1322" t="s">
        <v>369</v>
      </c>
      <c r="H228" s="1260" t="s">
        <v>151</v>
      </c>
      <c r="I228" s="587"/>
      <c r="J228" s="1272"/>
      <c r="K228" s="39"/>
      <c r="L228" s="1272"/>
      <c r="M228" s="1273" t="s">
        <v>241</v>
      </c>
      <c r="N228" s="1274" t="s">
        <v>242</v>
      </c>
      <c r="O228" s="1275" t="s">
        <v>243</v>
      </c>
      <c r="P228" s="1276" t="s">
        <v>244</v>
      </c>
      <c r="Q228" s="759" t="s">
        <v>222</v>
      </c>
      <c r="R228" s="101"/>
      <c r="S228" s="3139"/>
      <c r="T228" s="116"/>
      <c r="U228" s="116"/>
      <c r="V228" s="116"/>
      <c r="W228" s="177"/>
      <c r="X228" s="527"/>
      <c r="Y228" s="526"/>
      <c r="Z228" s="121"/>
      <c r="AA228" s="3144"/>
      <c r="AB228" s="3144"/>
      <c r="AC228" s="121"/>
      <c r="AD228" s="3146"/>
      <c r="AE228" s="3141"/>
      <c r="AF228" s="3139"/>
      <c r="AG228" s="121"/>
      <c r="AH228" s="121"/>
      <c r="AI228" s="121"/>
      <c r="AJ228" s="3144"/>
      <c r="AK228" s="540"/>
      <c r="AL228" s="3144"/>
      <c r="AM228" s="3144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15.75" thickBot="1">
      <c r="B229" s="63"/>
      <c r="C229" s="677"/>
      <c r="D229" s="420"/>
      <c r="E229" s="782" t="s">
        <v>5</v>
      </c>
      <c r="F229" s="398" t="s">
        <v>6</v>
      </c>
      <c r="G229" s="1214" t="s">
        <v>7</v>
      </c>
      <c r="H229" s="1259" t="s">
        <v>315</v>
      </c>
      <c r="I229" s="1277" t="s">
        <v>232</v>
      </c>
      <c r="J229" s="1278" t="s">
        <v>233</v>
      </c>
      <c r="K229" s="1279" t="s">
        <v>234</v>
      </c>
      <c r="L229" s="1278" t="s">
        <v>235</v>
      </c>
      <c r="M229" s="1280" t="s">
        <v>236</v>
      </c>
      <c r="N229" s="1278" t="s">
        <v>237</v>
      </c>
      <c r="O229" s="1279" t="s">
        <v>238</v>
      </c>
      <c r="P229" s="1281" t="s">
        <v>239</v>
      </c>
      <c r="Q229" s="677"/>
      <c r="R229" s="348"/>
      <c r="S229" s="488"/>
      <c r="T229" s="3144"/>
      <c r="U229" s="611"/>
      <c r="V229" s="505"/>
      <c r="W229" s="812"/>
      <c r="X229" s="813"/>
      <c r="Y229" s="814"/>
      <c r="Z229" s="213"/>
      <c r="AA229" s="357"/>
      <c r="AB229" s="218"/>
      <c r="AC229" s="151"/>
      <c r="AD229" s="3146"/>
      <c r="AE229" s="3141"/>
      <c r="AF229" s="3139"/>
      <c r="AG229" s="151"/>
      <c r="AH229" s="151"/>
      <c r="AI229" s="151"/>
      <c r="AJ229" s="151"/>
      <c r="AK229" s="588"/>
      <c r="AL229" s="3144"/>
      <c r="AM229" s="3144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>
      <c r="B230" s="84"/>
      <c r="C230" s="550" t="s">
        <v>128</v>
      </c>
      <c r="D230" s="1316"/>
      <c r="E230" s="1482"/>
      <c r="F230" s="714"/>
      <c r="G230" s="714"/>
      <c r="H230" s="585"/>
      <c r="I230" s="1272"/>
      <c r="J230" s="698"/>
      <c r="K230" s="1537"/>
      <c r="L230" s="698"/>
      <c r="M230" s="698"/>
      <c r="N230" s="698"/>
      <c r="O230" s="698"/>
      <c r="P230" s="766"/>
      <c r="Q230" s="764"/>
      <c r="R230" s="348"/>
      <c r="S230" s="151"/>
      <c r="T230" s="351"/>
      <c r="U230" s="351"/>
      <c r="V230" s="351"/>
      <c r="W230" s="351"/>
      <c r="X230" s="351"/>
      <c r="Y230" s="351"/>
      <c r="Z230" s="351"/>
      <c r="AA230" s="351"/>
      <c r="AB230" s="121"/>
      <c r="AC230" s="151"/>
      <c r="AD230" s="3144"/>
      <c r="AE230" s="220"/>
      <c r="AF230" s="3144"/>
      <c r="AG230" s="151"/>
      <c r="AH230" s="517"/>
      <c r="AI230" s="151"/>
      <c r="AJ230" s="151"/>
      <c r="AK230" s="588"/>
      <c r="AL230" s="3144"/>
      <c r="AM230" s="3144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>
      <c r="B231" s="1173" t="str">
        <f>'12-18л. МЕНЮ '!J234</f>
        <v>68 /22</v>
      </c>
      <c r="C231" s="260" t="str">
        <f>'12-18л. МЕНЮ '!C234</f>
        <v xml:space="preserve">Морковь по-корейски </v>
      </c>
      <c r="D231" s="250">
        <f>'12-18л. МЕНЮ '!D234</f>
        <v>100</v>
      </c>
      <c r="E231" s="1159">
        <f>'12-18л. МЕНЮ '!E234</f>
        <v>1.1000000000000001</v>
      </c>
      <c r="F231" s="739">
        <f>'12-18л. МЕНЮ '!F234</f>
        <v>6.1849999999999996</v>
      </c>
      <c r="G231" s="1159">
        <f>'12-18л. МЕНЮ '!G234</f>
        <v>5.1988000000000003</v>
      </c>
      <c r="H231" s="700">
        <f>'12-18л. МЕНЮ '!H234</f>
        <v>80.86</v>
      </c>
      <c r="I231" s="1171">
        <v>2.56</v>
      </c>
      <c r="J231" s="1171">
        <v>3.5000000000000003E-2</v>
      </c>
      <c r="K231" s="1171">
        <v>5.0999999999999997E-2</v>
      </c>
      <c r="L231" s="1171">
        <v>596.00199999999995</v>
      </c>
      <c r="M231" s="1171">
        <v>19.177</v>
      </c>
      <c r="N231" s="1171">
        <v>44.259</v>
      </c>
      <c r="O231" s="1171">
        <v>28.678000000000001</v>
      </c>
      <c r="P231" s="1657">
        <v>0.57499999999999996</v>
      </c>
      <c r="Q231" s="438">
        <f>'12-18л. МЕНЮ '!I234</f>
        <v>8</v>
      </c>
      <c r="R231" s="351"/>
      <c r="S231" s="257"/>
      <c r="T231" s="151"/>
      <c r="U231" s="151"/>
      <c r="V231" s="151"/>
      <c r="W231" s="177"/>
      <c r="X231" s="151"/>
      <c r="Y231" s="151"/>
      <c r="Z231" s="151"/>
      <c r="AA231" s="151"/>
      <c r="AB231" s="224"/>
      <c r="AC231" s="151"/>
      <c r="AD231" s="3146"/>
      <c r="AE231" s="3141"/>
      <c r="AF231" s="3139"/>
      <c r="AG231" s="151"/>
      <c r="AH231" s="151"/>
      <c r="AI231" s="151"/>
      <c r="AJ231" s="151"/>
      <c r="AK231" s="588"/>
      <c r="AL231" s="3144"/>
      <c r="AM231" s="3144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 ht="14.25" customHeight="1">
      <c r="B232" s="1173" t="str">
        <f>'12-18л. МЕНЮ '!J235</f>
        <v>499 /22</v>
      </c>
      <c r="C232" s="260" t="str">
        <f>'12-18л. МЕНЮ '!C235</f>
        <v>Говядина тушная</v>
      </c>
      <c r="D232" s="250">
        <f>'12-18л. МЕНЮ '!D235</f>
        <v>100</v>
      </c>
      <c r="E232" s="1431">
        <f>'12-18л. МЕНЮ '!E235</f>
        <v>6.8</v>
      </c>
      <c r="F232" s="1159">
        <f>'12-18л. МЕНЮ '!F235</f>
        <v>5.6889000000000003</v>
      </c>
      <c r="G232" s="739">
        <f>'12-18л. МЕНЮ '!G235</f>
        <v>9.0114000000000001</v>
      </c>
      <c r="H232" s="1169">
        <f>'12-18л. МЕНЮ '!H235</f>
        <v>114.446</v>
      </c>
      <c r="I232" s="3033">
        <v>0.69399999999999995</v>
      </c>
      <c r="J232" s="3033">
        <v>2.5000000000000001E-2</v>
      </c>
      <c r="K232" s="3033">
        <v>6.5000000000000002E-2</v>
      </c>
      <c r="L232" s="3033">
        <v>3.36</v>
      </c>
      <c r="M232" s="3033">
        <v>9.5410000000000004</v>
      </c>
      <c r="N232" s="3033">
        <v>99.789000000000001</v>
      </c>
      <c r="O232" s="3033">
        <v>13.465</v>
      </c>
      <c r="P232" s="3033">
        <v>1.1000000000000001</v>
      </c>
      <c r="Q232" s="438">
        <f>'12-18л. МЕНЮ '!I235</f>
        <v>58</v>
      </c>
      <c r="S232" s="2541"/>
      <c r="T232" s="3154"/>
      <c r="U232" s="3154"/>
      <c r="V232" s="3154"/>
      <c r="W232" s="3154"/>
      <c r="X232" s="3154"/>
      <c r="Y232" s="3154"/>
      <c r="Z232" s="3154"/>
      <c r="AA232" s="3154"/>
      <c r="AB232" s="151"/>
      <c r="AC232" s="330"/>
      <c r="AD232" s="2083"/>
      <c r="AE232" s="3141"/>
      <c r="AF232" s="3139"/>
      <c r="AG232" s="525"/>
      <c r="AH232" s="525"/>
      <c r="AI232" s="525"/>
      <c r="AJ232" s="525"/>
      <c r="AK232" s="588"/>
      <c r="AL232" s="3144"/>
      <c r="AM232" s="3144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6.5" customHeight="1">
      <c r="B233" s="3251" t="str">
        <f>'12-18л. МЕНЮ '!J236</f>
        <v>645/22</v>
      </c>
      <c r="C233" s="2833" t="str">
        <f>'12-18л. МЕНЮ '!C236</f>
        <v>Картофель по- деревенски с сыром</v>
      </c>
      <c r="D233" s="248">
        <f>'12-18л. МЕНЮ '!D236</f>
        <v>180</v>
      </c>
      <c r="E233" s="2930">
        <f>'12-18л. МЕНЮ '!E236</f>
        <v>5.3353999999999999</v>
      </c>
      <c r="F233" s="2931">
        <f>'12-18л. МЕНЮ '!F236</f>
        <v>13.0459</v>
      </c>
      <c r="G233" s="2932">
        <f>'12-18л. МЕНЮ '!G236</f>
        <v>28.376000000000001</v>
      </c>
      <c r="H233" s="2933">
        <f>'12-18л. МЕНЮ '!H236</f>
        <v>252.25899999999999</v>
      </c>
      <c r="I233" s="1171">
        <v>1.7509999999999999</v>
      </c>
      <c r="J233" s="1171">
        <v>0.108</v>
      </c>
      <c r="K233" s="1171">
        <v>1.2999999999999999E-2</v>
      </c>
      <c r="L233" s="694">
        <v>17.305</v>
      </c>
      <c r="M233" s="1323">
        <v>200.005</v>
      </c>
      <c r="N233" s="1323">
        <v>13.756</v>
      </c>
      <c r="O233" s="1171">
        <v>4.633</v>
      </c>
      <c r="P233" s="1171">
        <v>0.95699999999999996</v>
      </c>
      <c r="Q233" s="1477">
        <f>'12-18л. МЕНЮ '!I236</f>
        <v>47</v>
      </c>
      <c r="S233" s="3154"/>
      <c r="T233" s="1797"/>
      <c r="U233" s="1797"/>
      <c r="V233" s="1797"/>
      <c r="W233" s="1797"/>
      <c r="X233" s="1797"/>
      <c r="Y233" s="1797"/>
      <c r="Z233" s="1797"/>
      <c r="AA233" s="1797"/>
      <c r="AB233" s="176"/>
      <c r="AC233" s="330"/>
      <c r="AD233" s="2083"/>
      <c r="AE233" s="3141"/>
      <c r="AF233" s="3139"/>
      <c r="AG233" s="151"/>
      <c r="AH233" s="151"/>
      <c r="AI233" s="330"/>
      <c r="AJ233" s="151"/>
      <c r="AK233" s="588"/>
      <c r="AL233" s="3144"/>
      <c r="AM233" s="3144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 ht="14.25" customHeight="1">
      <c r="B234" s="1506" t="str">
        <f>'12-18л. МЕНЮ '!J237</f>
        <v>827/22</v>
      </c>
      <c r="C234" s="2271" t="str">
        <f>'12-18л. МЕНЮ '!C237</f>
        <v>Компот из яблок с лимоном</v>
      </c>
      <c r="D234" s="1688">
        <f>'12-18л. МЕНЮ '!D237</f>
        <v>200</v>
      </c>
      <c r="E234" s="2363">
        <f>'12-18л. МЕНЮ '!E237</f>
        <v>0.28999999999999998</v>
      </c>
      <c r="F234" s="2364">
        <f>'12-18л. МЕНЮ '!F237</f>
        <v>0.22</v>
      </c>
      <c r="G234" s="2365">
        <f>'12-18л. МЕНЮ '!G237</f>
        <v>9.2799999999999994</v>
      </c>
      <c r="H234" s="2366">
        <f>'12-18л. МЕНЮ '!H237</f>
        <v>39.15</v>
      </c>
      <c r="I234" s="324">
        <v>2.8</v>
      </c>
      <c r="J234" s="324">
        <v>4.0000000000000001E-3</v>
      </c>
      <c r="K234" s="324">
        <v>4.0000000000000001E-3</v>
      </c>
      <c r="L234" s="694">
        <v>1.56</v>
      </c>
      <c r="M234" s="1171">
        <v>8.81</v>
      </c>
      <c r="N234" s="1171">
        <v>5.71</v>
      </c>
      <c r="O234" s="1171">
        <v>4.41</v>
      </c>
      <c r="P234" s="1657">
        <v>0.64</v>
      </c>
      <c r="Q234" s="1493">
        <f>'12-18л. МЕНЮ '!I237</f>
        <v>93</v>
      </c>
      <c r="S234" s="3144"/>
      <c r="T234" s="346"/>
      <c r="U234" s="346"/>
      <c r="V234" s="346"/>
      <c r="W234" s="346"/>
      <c r="X234" s="346"/>
      <c r="Y234" s="346"/>
      <c r="Z234" s="346"/>
      <c r="AA234" s="346"/>
      <c r="AB234" s="116"/>
      <c r="AC234" s="151"/>
      <c r="AD234" s="3144"/>
      <c r="AE234" s="3145"/>
      <c r="AF234" s="3144"/>
      <c r="AG234" s="151"/>
      <c r="AH234" s="151"/>
      <c r="AI234" s="151"/>
      <c r="AJ234" s="151"/>
      <c r="AK234" s="588"/>
      <c r="AL234" s="3144"/>
      <c r="AM234" s="3144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4.25" customHeight="1">
      <c r="B235" s="2076" t="str">
        <f>'12-18л. МЕНЮ '!J238</f>
        <v>Пром.пр.</v>
      </c>
      <c r="C235" s="243" t="str">
        <f>'12-18л. МЕНЮ '!C238</f>
        <v>Хлеб пшеничный</v>
      </c>
      <c r="D235" s="250">
        <f>'12-18л. МЕНЮ '!D238</f>
        <v>40</v>
      </c>
      <c r="E235" s="2361">
        <f>'12-18л. МЕНЮ '!E238</f>
        <v>0.8024</v>
      </c>
      <c r="F235" s="2362">
        <f>'12-18л. МЕНЮ '!F238</f>
        <v>0.52</v>
      </c>
      <c r="G235" s="2361">
        <f>'12-18л. МЕНЮ '!G238</f>
        <v>20.68</v>
      </c>
      <c r="H235" s="2367">
        <f>'12-18л. МЕНЮ '!H238</f>
        <v>94.6096</v>
      </c>
      <c r="I235" s="1171">
        <v>0</v>
      </c>
      <c r="J235" s="1171">
        <v>4.3999999999999997E-2</v>
      </c>
      <c r="K235" s="1171">
        <v>1.6E-2</v>
      </c>
      <c r="L235" s="694">
        <v>0</v>
      </c>
      <c r="M235" s="1171">
        <v>8</v>
      </c>
      <c r="N235" s="1171">
        <v>2.6</v>
      </c>
      <c r="O235" s="1171">
        <v>0.56000000000000005</v>
      </c>
      <c r="P235" s="1171">
        <v>4.3999999999999997E-2</v>
      </c>
      <c r="Q235" s="1474">
        <f>'12-18л. МЕНЮ '!I238</f>
        <v>18</v>
      </c>
      <c r="S235" s="3282"/>
      <c r="T235" s="116"/>
      <c r="U235" s="116"/>
      <c r="V235" s="116"/>
      <c r="W235" s="177"/>
      <c r="X235" s="176"/>
      <c r="Y235" s="176"/>
      <c r="Z235" s="116"/>
      <c r="AA235" s="176"/>
      <c r="AB235" s="330"/>
      <c r="AC235" s="330"/>
      <c r="AD235" s="3144"/>
      <c r="AE235" s="3145"/>
      <c r="AF235" s="3144"/>
      <c r="AG235" s="151"/>
      <c r="AH235" s="151"/>
      <c r="AI235" s="330"/>
      <c r="AJ235" s="151"/>
      <c r="AK235" s="588"/>
      <c r="AL235" s="3144"/>
      <c r="AM235" s="3144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 ht="13.5" customHeight="1" thickBot="1">
      <c r="B236" s="1476" t="str">
        <f>'12-18л. МЕНЮ '!J239</f>
        <v>Пром.пр.</v>
      </c>
      <c r="C236" s="1295" t="str">
        <f>'12-18л. МЕНЮ '!C239</f>
        <v>Хлеб ржаной</v>
      </c>
      <c r="D236" s="341">
        <f>'12-18л. МЕНЮ '!D239</f>
        <v>30</v>
      </c>
      <c r="E236" s="2361">
        <f>'12-18л. МЕНЮ '!E239</f>
        <v>1.4</v>
      </c>
      <c r="F236" s="2362">
        <f>'12-18л. МЕНЮ '!F239</f>
        <v>0.495</v>
      </c>
      <c r="G236" s="2361">
        <f>'12-18л. МЕНЮ '!G239</f>
        <v>13.031000000000001</v>
      </c>
      <c r="H236" s="2367">
        <f>'12-18л. МЕНЮ '!H239</f>
        <v>62.174999999999997</v>
      </c>
      <c r="I236" s="2344">
        <v>0</v>
      </c>
      <c r="J236" s="2344">
        <v>7.4999999999999997E-2</v>
      </c>
      <c r="K236" s="2344">
        <v>7.4999999999999997E-2</v>
      </c>
      <c r="L236" s="2355">
        <v>0</v>
      </c>
      <c r="M236" s="2344">
        <v>9.9</v>
      </c>
      <c r="N236" s="2344">
        <v>7.02</v>
      </c>
      <c r="O236" s="2344">
        <v>1.98</v>
      </c>
      <c r="P236" s="2344">
        <v>4.2000000000000003E-2</v>
      </c>
      <c r="Q236" s="438">
        <f>'12-18л. МЕНЮ '!I239</f>
        <v>19</v>
      </c>
      <c r="R236" s="471"/>
      <c r="S236" s="3283"/>
      <c r="T236" s="3144"/>
      <c r="U236" s="611"/>
      <c r="V236" s="505"/>
      <c r="W236" s="812"/>
      <c r="X236" s="813"/>
      <c r="Y236" s="814"/>
      <c r="Z236" s="213"/>
      <c r="AA236" s="357"/>
      <c r="AB236" s="116"/>
      <c r="AC236" s="505"/>
      <c r="AD236" s="3144"/>
      <c r="AE236" s="3145"/>
      <c r="AF236" s="3144"/>
      <c r="AG236" s="506"/>
      <c r="AH236" s="506"/>
      <c r="AI236" s="505"/>
      <c r="AJ236" s="505"/>
      <c r="AK236" s="540"/>
      <c r="AL236" s="3144"/>
      <c r="AM236" s="3144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6.5" customHeight="1">
      <c r="B237" s="417" t="s">
        <v>167</v>
      </c>
      <c r="D237" s="2272">
        <f>'12-18л. МЕНЮ '!D240</f>
        <v>650</v>
      </c>
      <c r="E237" s="1772">
        <f>'12-18л. МЕНЮ '!E240</f>
        <v>15.7278</v>
      </c>
      <c r="F237" s="1773">
        <f>'12-18л. МЕНЮ '!F240</f>
        <v>26.154799999999998</v>
      </c>
      <c r="G237" s="1774">
        <f>'12-18л. МЕНЮ '!G240</f>
        <v>85.577200000000005</v>
      </c>
      <c r="H237" s="1996">
        <f>'12-18л. МЕНЮ '!H240</f>
        <v>643.49959999999987</v>
      </c>
      <c r="I237" s="1922">
        <f>SUM(I231:I236)</f>
        <v>7.8049999999999997</v>
      </c>
      <c r="J237" s="1922">
        <f t="shared" ref="J237:O237" si="54">SUM(J231:J236)</f>
        <v>0.29100000000000004</v>
      </c>
      <c r="K237" s="1922">
        <f t="shared" si="54"/>
        <v>0.22400000000000003</v>
      </c>
      <c r="L237" s="1990">
        <f t="shared" si="54"/>
        <v>618.22699999999986</v>
      </c>
      <c r="M237" s="1990">
        <f t="shared" si="54"/>
        <v>255.43299999999999</v>
      </c>
      <c r="N237" s="1990">
        <f t="shared" si="54"/>
        <v>173.13400000000001</v>
      </c>
      <c r="O237" s="1922">
        <f t="shared" si="54"/>
        <v>53.726000000000006</v>
      </c>
      <c r="P237" s="2432">
        <f>SUM(P231:P236)</f>
        <v>3.3580000000000001</v>
      </c>
      <c r="Q237" s="671"/>
      <c r="R237" s="106"/>
      <c r="S237" s="4361"/>
      <c r="T237" s="351"/>
      <c r="U237" s="351"/>
      <c r="V237" s="351"/>
      <c r="W237" s="351"/>
      <c r="X237" s="351"/>
      <c r="Y237" s="351"/>
      <c r="Z237" s="351"/>
      <c r="AA237" s="351"/>
      <c r="AB237" s="116"/>
      <c r="AC237" s="808"/>
      <c r="AD237" s="173"/>
      <c r="AE237" s="113"/>
      <c r="AF237" s="3138"/>
      <c r="AG237" s="809"/>
      <c r="AH237" s="809"/>
      <c r="AI237" s="808"/>
      <c r="AJ237" s="808"/>
      <c r="AK237" s="540"/>
      <c r="AL237" s="3144"/>
      <c r="AM237" s="3144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" customHeight="1">
      <c r="B238" s="724"/>
      <c r="C238" s="725" t="s">
        <v>10</v>
      </c>
      <c r="D238" s="1133">
        <v>0.25</v>
      </c>
      <c r="E238" s="1775">
        <f>'12-18л. МЕНЮ '!E241</f>
        <v>22.5</v>
      </c>
      <c r="F238" s="1776">
        <f>'12-18л. МЕНЮ '!F241</f>
        <v>23</v>
      </c>
      <c r="G238" s="1777">
        <f>'12-18л. МЕНЮ '!G241</f>
        <v>95.75</v>
      </c>
      <c r="H238" s="1997">
        <f>'12-18л. МЕНЮ '!H241</f>
        <v>680</v>
      </c>
      <c r="I238" s="1906">
        <f t="shared" ref="I238:P238" si="55">I739</f>
        <v>17.5</v>
      </c>
      <c r="J238" s="1906">
        <f t="shared" si="55"/>
        <v>0.35</v>
      </c>
      <c r="K238" s="1906">
        <f t="shared" si="55"/>
        <v>0.4</v>
      </c>
      <c r="L238" s="1906">
        <f t="shared" si="55"/>
        <v>225</v>
      </c>
      <c r="M238" s="1984">
        <f t="shared" si="55"/>
        <v>300</v>
      </c>
      <c r="N238" s="1984">
        <f t="shared" si="55"/>
        <v>300</v>
      </c>
      <c r="O238" s="1906">
        <f t="shared" si="55"/>
        <v>75</v>
      </c>
      <c r="P238" s="1815">
        <f t="shared" si="55"/>
        <v>4.5</v>
      </c>
      <c r="Q238" s="761"/>
      <c r="R238" s="115"/>
      <c r="S238" s="4362"/>
      <c r="T238" s="330"/>
      <c r="U238" s="330"/>
      <c r="V238" s="330"/>
      <c r="W238" s="177"/>
      <c r="X238" s="151"/>
      <c r="Y238" s="151"/>
      <c r="Z238" s="330"/>
      <c r="AA238" s="151"/>
      <c r="AB238" s="116"/>
      <c r="AC238" s="151"/>
      <c r="AD238" s="1560"/>
      <c r="AE238" s="3145"/>
      <c r="AF238" s="216"/>
      <c r="AG238" s="151"/>
      <c r="AH238" s="151"/>
      <c r="AI238" s="151"/>
      <c r="AJ238" s="151"/>
      <c r="AK238" s="540"/>
      <c r="AL238" s="196"/>
      <c r="AM238" s="183"/>
      <c r="AN238" s="183"/>
      <c r="AO238" s="196"/>
      <c r="AP238" s="488"/>
      <c r="AQ238" s="196"/>
      <c r="AR238" s="196"/>
      <c r="AS238" s="106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5" customHeight="1" thickBot="1">
      <c r="B239" s="230"/>
      <c r="C239" s="722" t="s">
        <v>319</v>
      </c>
      <c r="D239" s="744"/>
      <c r="E239" s="1770">
        <f>'12-18л. МЕНЮ '!E242</f>
        <v>-7.5246666666666684</v>
      </c>
      <c r="F239" s="734">
        <f>'12-18л. МЕНЮ '!F242</f>
        <v>3.4291304347826106</v>
      </c>
      <c r="G239" s="1771">
        <f>'12-18л. МЕНЮ '!G242</f>
        <v>-2.6560835509138343</v>
      </c>
      <c r="H239" s="1811">
        <f>'12-18л. МЕНЮ '!H242</f>
        <v>-1.3419264705882412</v>
      </c>
      <c r="I239" s="1827">
        <f t="shared" ref="I239:P239" si="56">(I237*100/I737)-25</f>
        <v>-13.85</v>
      </c>
      <c r="J239" s="1827">
        <f t="shared" si="56"/>
        <v>-4.2142857142857082</v>
      </c>
      <c r="K239" s="1827">
        <f t="shared" si="56"/>
        <v>-11</v>
      </c>
      <c r="L239" s="1827">
        <f t="shared" si="56"/>
        <v>43.691888888888869</v>
      </c>
      <c r="M239" s="1827">
        <f t="shared" si="56"/>
        <v>-3.7139166666666661</v>
      </c>
      <c r="N239" s="3387">
        <f t="shared" si="56"/>
        <v>-10.572166666666666</v>
      </c>
      <c r="O239" s="1827">
        <f t="shared" si="56"/>
        <v>-7.0913333333333313</v>
      </c>
      <c r="P239" s="1918">
        <f t="shared" si="56"/>
        <v>-6.344444444444445</v>
      </c>
      <c r="Q239" s="765"/>
      <c r="R239" s="106"/>
      <c r="S239" s="4363"/>
      <c r="T239" s="3154"/>
      <c r="U239" s="3154"/>
      <c r="V239" s="3154"/>
      <c r="W239" s="3154"/>
      <c r="X239" s="3154"/>
      <c r="Y239" s="3154"/>
      <c r="Z239" s="3154"/>
      <c r="AA239" s="3154"/>
      <c r="AB239" s="3144"/>
      <c r="AC239" s="151"/>
      <c r="AD239" s="125"/>
      <c r="AE239" s="3154"/>
      <c r="AF239" s="3144"/>
      <c r="AG239" s="151"/>
      <c r="AH239" s="151"/>
      <c r="AI239" s="151"/>
      <c r="AJ239" s="151"/>
      <c r="AK239" s="540"/>
      <c r="AL239" s="196"/>
      <c r="AM239" s="196"/>
      <c r="AN239" s="196"/>
      <c r="AO239" s="196"/>
      <c r="AP239" s="196"/>
      <c r="AQ239" s="196"/>
      <c r="AR239" s="19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75">
      <c r="B240" s="1298"/>
      <c r="C240" s="2068" t="s">
        <v>106</v>
      </c>
      <c r="D240" s="61"/>
      <c r="E240" s="2065"/>
      <c r="F240" s="1125"/>
      <c r="G240" s="1125"/>
      <c r="H240" s="1887"/>
      <c r="I240" s="1442"/>
      <c r="J240" s="1442"/>
      <c r="K240" s="1442"/>
      <c r="L240" s="1442"/>
      <c r="M240" s="1442"/>
      <c r="N240" s="1442"/>
      <c r="O240" s="1442"/>
      <c r="P240" s="1443"/>
      <c r="Q240" s="764"/>
      <c r="R240" s="115"/>
      <c r="S240" s="3154"/>
      <c r="T240" s="2312"/>
      <c r="U240" s="2312"/>
      <c r="V240" s="2312"/>
      <c r="W240" s="2312"/>
      <c r="X240" s="2312"/>
      <c r="Y240" s="2312"/>
      <c r="Z240" s="2312"/>
      <c r="AA240" s="2312"/>
      <c r="AB240" s="330"/>
      <c r="AC240" s="151"/>
      <c r="AD240" s="3140"/>
      <c r="AE240" s="3141"/>
      <c r="AF240" s="3138"/>
      <c r="AG240" s="151"/>
      <c r="AH240" s="151"/>
      <c r="AI240" s="151"/>
      <c r="AJ240" s="151"/>
      <c r="AK240" s="2522"/>
      <c r="AL240" s="3144"/>
      <c r="AM240" s="183"/>
      <c r="AN240" s="183"/>
      <c r="AO240" s="106"/>
      <c r="AP240" s="101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5.75">
      <c r="B241" s="1173" t="str">
        <f>'12-18л. МЕНЮ '!J244</f>
        <v>54-2з/22</v>
      </c>
      <c r="C241" s="247" t="str">
        <f>'12-18л. МЕНЮ '!C244</f>
        <v>Огурец в нарезке</v>
      </c>
      <c r="D241" s="250">
        <f>'12-18л. МЕНЮ '!D244</f>
        <v>100</v>
      </c>
      <c r="E241" s="1326">
        <f>'12-18л. МЕНЮ '!E244</f>
        <v>0.8</v>
      </c>
      <c r="F241" s="1246">
        <f>'12-18л. МЕНЮ '!F244</f>
        <v>0.2</v>
      </c>
      <c r="G241" s="325">
        <f>'12-18л. МЕНЮ '!G244</f>
        <v>2.5</v>
      </c>
      <c r="H241" s="2069">
        <f>'12-18л. МЕНЮ '!H244</f>
        <v>14.2</v>
      </c>
      <c r="I241" s="2344">
        <v>10</v>
      </c>
      <c r="J241" s="2344">
        <v>0.03</v>
      </c>
      <c r="K241" s="2344">
        <v>0.03</v>
      </c>
      <c r="L241" s="2344">
        <v>10</v>
      </c>
      <c r="M241" s="2344">
        <v>23</v>
      </c>
      <c r="N241" s="2344">
        <v>42</v>
      </c>
      <c r="O241" s="2344">
        <v>14</v>
      </c>
      <c r="P241" s="2354">
        <v>0.6</v>
      </c>
      <c r="Q241" s="1477">
        <f>'12-18л. МЕНЮ '!I244</f>
        <v>1</v>
      </c>
      <c r="R241" s="661"/>
      <c r="S241" s="3144"/>
      <c r="T241" s="346"/>
      <c r="U241" s="346"/>
      <c r="V241" s="346"/>
      <c r="W241" s="346"/>
      <c r="X241" s="346"/>
      <c r="Y241" s="346"/>
      <c r="Z241" s="346"/>
      <c r="AA241" s="346"/>
      <c r="AB241" s="116"/>
      <c r="AC241" s="330"/>
      <c r="AD241" s="125"/>
      <c r="AE241" s="3141"/>
      <c r="AF241" s="3139"/>
      <c r="AG241" s="525"/>
      <c r="AH241" s="525"/>
      <c r="AI241" s="525"/>
      <c r="AJ241" s="525"/>
      <c r="AK241" s="588"/>
      <c r="AL241" s="496"/>
      <c r="AM241" s="496"/>
      <c r="AN241" s="496"/>
      <c r="AO241" s="496"/>
      <c r="AP241" s="496"/>
      <c r="AQ241" s="492"/>
      <c r="AR241" s="492"/>
      <c r="AS241" s="497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 ht="13.5" customHeight="1">
      <c r="B242" s="1101" t="str">
        <f>'12-18л. МЕНЮ '!J245</f>
        <v>116 /21</v>
      </c>
      <c r="C242" s="233" t="str">
        <f>'12-18л. МЕНЮ '!C245</f>
        <v>Суп из овощей со сметаной</v>
      </c>
      <c r="D242" s="248">
        <f>'12-18л. МЕНЮ '!D245</f>
        <v>250</v>
      </c>
      <c r="E242" s="1245">
        <f>'12-18л. МЕНЮ '!E245</f>
        <v>2.12</v>
      </c>
      <c r="F242" s="2042">
        <f>'12-18л. МЕНЮ '!F245</f>
        <v>5.1849999999999996</v>
      </c>
      <c r="G242" s="324">
        <f>'12-18л. МЕНЮ '!G245</f>
        <v>6.4850000000000003</v>
      </c>
      <c r="H242" s="2433">
        <f>'12-18л. МЕНЮ '!H245</f>
        <v>81.08</v>
      </c>
      <c r="I242" s="1171">
        <v>7.258</v>
      </c>
      <c r="J242" s="1171">
        <v>7.5999999999999998E-2</v>
      </c>
      <c r="K242" s="1171">
        <v>5.0999999999999997E-2</v>
      </c>
      <c r="L242" s="694">
        <v>3.21</v>
      </c>
      <c r="M242" s="1171">
        <v>26.62</v>
      </c>
      <c r="N242" s="1171">
        <v>47.85</v>
      </c>
      <c r="O242" s="1171">
        <v>18.64</v>
      </c>
      <c r="P242" s="1171">
        <v>0.71399999999999997</v>
      </c>
      <c r="Q242" s="1493">
        <f>'12-18л. МЕНЮ '!I245</f>
        <v>29</v>
      </c>
      <c r="R242" s="115"/>
      <c r="S242" s="3144"/>
      <c r="T242" s="257"/>
      <c r="U242" s="357"/>
      <c r="V242" s="1257"/>
      <c r="W242" s="1257"/>
      <c r="X242" s="1257"/>
      <c r="Y242" s="1257"/>
      <c r="Z242" s="121"/>
      <c r="AA242" s="121"/>
      <c r="AB242" s="3144"/>
      <c r="AC242" s="330"/>
      <c r="AD242" s="173"/>
      <c r="AE242" s="215"/>
      <c r="AF242" s="3138"/>
      <c r="AG242" s="151"/>
      <c r="AH242" s="151"/>
      <c r="AI242" s="151"/>
      <c r="AJ242" s="151"/>
      <c r="AK242" s="588"/>
      <c r="AL242" s="207"/>
      <c r="AM242" s="207"/>
      <c r="AN242" s="207"/>
      <c r="AO242" s="207"/>
      <c r="AP242" s="207"/>
      <c r="AQ242" s="207"/>
      <c r="AR242" s="207"/>
      <c r="AS242" s="207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 ht="12.75" customHeight="1">
      <c r="B243" s="1480" t="str">
        <f>'12-18л. МЕНЮ '!J246</f>
        <v>347/21</v>
      </c>
      <c r="C243" s="2046" t="str">
        <f>'12-18л. МЕНЮ '!C246</f>
        <v>Котлеты школьные</v>
      </c>
      <c r="D243" s="342">
        <f>'12-18л. МЕНЮ '!D246</f>
        <v>100</v>
      </c>
      <c r="E243" s="1660">
        <f>'12-18л. МЕНЮ '!E246</f>
        <v>15.3</v>
      </c>
      <c r="F243" s="1541">
        <f>'12-18л. МЕНЮ '!F246</f>
        <v>11</v>
      </c>
      <c r="G243" s="1541">
        <f>'12-18л. МЕНЮ '!G246</f>
        <v>13.3</v>
      </c>
      <c r="H243" s="1866">
        <f>'12-18л. МЕНЮ '!H246</f>
        <v>213</v>
      </c>
      <c r="I243" s="1171">
        <v>0</v>
      </c>
      <c r="J243" s="1171">
        <v>0.14000000000000001</v>
      </c>
      <c r="K243" s="1171">
        <v>0.13500000000000001</v>
      </c>
      <c r="L243" s="694">
        <v>30</v>
      </c>
      <c r="M243" s="1323">
        <v>50</v>
      </c>
      <c r="N243" s="1323">
        <v>126</v>
      </c>
      <c r="O243" s="1171">
        <v>21</v>
      </c>
      <c r="P243" s="1171">
        <v>2.0699999999999998</v>
      </c>
      <c r="Q243" s="1493">
        <f>'12-18л. МЕНЮ '!I246</f>
        <v>69</v>
      </c>
      <c r="R243" s="119"/>
      <c r="S243" s="3344"/>
      <c r="T243" s="3144"/>
      <c r="U243" s="3144"/>
      <c r="V243" s="3144"/>
      <c r="W243" s="3144"/>
      <c r="X243" s="3144"/>
      <c r="Y243" s="3144"/>
      <c r="Z243" s="3144"/>
      <c r="AA243" s="357"/>
      <c r="AB243" s="218"/>
      <c r="AC243" s="330"/>
      <c r="AD243" s="173"/>
      <c r="AE243" s="1255"/>
      <c r="AF243" s="3139"/>
      <c r="AG243" s="517"/>
      <c r="AH243" s="517"/>
      <c r="AI243" s="151"/>
      <c r="AJ243" s="151"/>
      <c r="AK243" s="588"/>
      <c r="AL243" s="116"/>
      <c r="AM243" s="116"/>
      <c r="AN243" s="116"/>
      <c r="AO243" s="116"/>
      <c r="AP243" s="116"/>
      <c r="AQ243" s="116"/>
      <c r="AR243" s="116"/>
      <c r="AS243" s="17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1101" t="str">
        <f>'12-18л. МЕНЮ '!J247</f>
        <v>303/17</v>
      </c>
      <c r="C244" s="247" t="str">
        <f>'12-18л. МЕНЮ '!C247</f>
        <v>Каша вязкая гречневая</v>
      </c>
      <c r="D244" s="248">
        <f>'12-18л. МЕНЮ '!D247</f>
        <v>180</v>
      </c>
      <c r="E244" s="1245">
        <f>'12-18л. МЕНЮ '!E247</f>
        <v>5.4960000000000004</v>
      </c>
      <c r="F244" s="324">
        <f>'12-18л. МЕНЮ '!F247</f>
        <v>6.0084</v>
      </c>
      <c r="G244" s="324">
        <f>'12-18л. МЕНЮ '!G247</f>
        <v>21.026399999999999</v>
      </c>
      <c r="H244" s="1300">
        <f>'12-18л. МЕНЮ '!H247</f>
        <v>160.16499999999999</v>
      </c>
      <c r="I244" s="1171">
        <v>0</v>
      </c>
      <c r="J244" s="1171">
        <v>0.125</v>
      </c>
      <c r="K244" s="1171">
        <v>7.5999999999999998E-2</v>
      </c>
      <c r="L244" s="694">
        <v>0</v>
      </c>
      <c r="M244" s="1171">
        <v>10.134</v>
      </c>
      <c r="N244" s="1323">
        <v>13.064</v>
      </c>
      <c r="O244" s="1171">
        <v>14.343999999999999</v>
      </c>
      <c r="P244" s="1171">
        <v>0.91</v>
      </c>
      <c r="Q244" s="1477">
        <f>'12-18л. МЕНЮ '!I247</f>
        <v>34</v>
      </c>
      <c r="R244" s="106"/>
      <c r="S244" s="3144"/>
      <c r="T244" s="3144"/>
      <c r="U244" s="3144"/>
      <c r="V244" s="3144"/>
      <c r="W244" s="3144"/>
      <c r="X244" s="3144"/>
      <c r="Y244" s="3144"/>
      <c r="Z244" s="3144"/>
      <c r="AA244" s="121"/>
      <c r="AB244" s="349"/>
      <c r="AC244" s="330"/>
      <c r="AD244" s="2083"/>
      <c r="AE244" s="113"/>
      <c r="AF244" s="3138"/>
      <c r="AG244" s="151"/>
      <c r="AH244" s="517"/>
      <c r="AI244" s="151"/>
      <c r="AJ244" s="151"/>
      <c r="AK244" s="588"/>
      <c r="AL244" s="509"/>
      <c r="AM244" s="509"/>
      <c r="AN244" s="509"/>
      <c r="AO244" s="510"/>
      <c r="AP244" s="510"/>
      <c r="AQ244" s="509"/>
      <c r="AR244" s="509"/>
      <c r="AS244" s="509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1290" t="str">
        <f>'12-18л. МЕНЮ '!J248</f>
        <v>Пром.пр.</v>
      </c>
      <c r="C245" s="247" t="str">
        <f>'12-18л. МЕНЮ '!C248</f>
        <v>Кондитерские изделия (вафли)</v>
      </c>
      <c r="D245" s="248">
        <f>'12-18л. МЕНЮ '!D248</f>
        <v>33</v>
      </c>
      <c r="E245" s="1245">
        <f>'12-18л. МЕНЮ '!E248</f>
        <v>1.2936000000000001</v>
      </c>
      <c r="F245" s="324">
        <f>'12-18л. МЕНЮ '!F248</f>
        <v>10.098000000000001</v>
      </c>
      <c r="G245" s="324">
        <f>'12-18л. МЕНЮ '!G248</f>
        <v>19.316289999999999</v>
      </c>
      <c r="H245" s="1300">
        <f>'12-18л. МЕНЮ '!H248</f>
        <v>173.3219</v>
      </c>
      <c r="I245" s="1171">
        <v>0</v>
      </c>
      <c r="J245" s="1171">
        <v>9.7000000000000003E-3</v>
      </c>
      <c r="K245" s="1171">
        <v>0</v>
      </c>
      <c r="L245" s="694">
        <v>3.2364999999999999</v>
      </c>
      <c r="M245" s="1171">
        <v>7.5968</v>
      </c>
      <c r="N245" s="1171">
        <v>0.79959999999999998</v>
      </c>
      <c r="O245" s="1171">
        <v>1.1888000000000001</v>
      </c>
      <c r="P245" s="1171">
        <v>5.5800000000000002E-2</v>
      </c>
      <c r="Q245" s="1477">
        <f>'12-18л. МЕНЮ '!I248</f>
        <v>16</v>
      </c>
      <c r="R245" s="106"/>
      <c r="S245" s="3144"/>
      <c r="T245" s="3144"/>
      <c r="U245" s="3144"/>
      <c r="V245" s="3144"/>
      <c r="W245" s="3144"/>
      <c r="X245" s="3144"/>
      <c r="Y245" s="3144"/>
      <c r="Z245" s="3144"/>
      <c r="AA245" s="3144"/>
      <c r="AB245" s="3144"/>
      <c r="AC245" s="151"/>
      <c r="AD245" s="3144"/>
      <c r="AE245" s="113"/>
      <c r="AF245" s="3144"/>
      <c r="AG245" s="517"/>
      <c r="AH245" s="151"/>
      <c r="AI245" s="151"/>
      <c r="AJ245" s="151"/>
      <c r="AK245" s="588"/>
      <c r="AL245" s="3144"/>
      <c r="AM245" s="3144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1290" t="str">
        <f>'12-18л. МЕНЮ '!J249</f>
        <v>469 / 21</v>
      </c>
      <c r="C246" s="247" t="str">
        <f>'12-18л. МЕНЮ '!C249</f>
        <v>Молоко кипячёное</v>
      </c>
      <c r="D246" s="248">
        <f>'12-18л. МЕНЮ '!D249</f>
        <v>200</v>
      </c>
      <c r="E246" s="1245">
        <f>'12-18л. МЕНЮ '!E249</f>
        <v>5.8</v>
      </c>
      <c r="F246" s="324">
        <f>'12-18л. МЕНЮ '!F249</f>
        <v>5.3</v>
      </c>
      <c r="G246" s="324">
        <f>'12-18л. МЕНЮ '!G249</f>
        <v>9.1</v>
      </c>
      <c r="H246" s="1300">
        <f>'12-18л. МЕНЮ '!H249</f>
        <v>107</v>
      </c>
      <c r="I246" s="1171">
        <v>1.4</v>
      </c>
      <c r="J246" s="1171">
        <v>7.0000000000000007E-2</v>
      </c>
      <c r="K246" s="1171">
        <v>0.03</v>
      </c>
      <c r="L246" s="694">
        <v>40.1</v>
      </c>
      <c r="M246" s="1323">
        <v>227.9</v>
      </c>
      <c r="N246" s="1323">
        <v>161.4</v>
      </c>
      <c r="O246" s="1171">
        <v>26.6</v>
      </c>
      <c r="P246" s="1171">
        <v>0.19</v>
      </c>
      <c r="Q246" s="1477">
        <f>'12-18л. МЕНЮ '!I249</f>
        <v>102</v>
      </c>
      <c r="R246" s="125"/>
      <c r="S246" s="3144"/>
      <c r="T246" s="3141"/>
      <c r="U246" s="330"/>
      <c r="V246" s="330"/>
      <c r="W246" s="330"/>
      <c r="X246" s="177"/>
      <c r="Y246" s="151"/>
      <c r="Z246" s="151"/>
      <c r="AA246" s="330"/>
      <c r="AB246" s="151"/>
      <c r="AC246" s="151"/>
      <c r="AD246" s="125"/>
      <c r="AE246" s="3141"/>
      <c r="AF246" s="3139"/>
      <c r="AG246" s="151"/>
      <c r="AH246" s="151"/>
      <c r="AI246" s="151"/>
      <c r="AJ246" s="151"/>
      <c r="AK246" s="588"/>
      <c r="AL246" s="3144"/>
      <c r="AM246" s="3144"/>
      <c r="AN246" s="106"/>
      <c r="AO246" s="106"/>
      <c r="AP246" s="488"/>
      <c r="AQ246" s="106"/>
      <c r="AR246" s="488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>
      <c r="B247" s="1290" t="str">
        <f>'12-18л. МЕНЮ '!J250</f>
        <v>Пром.пр.</v>
      </c>
      <c r="C247" s="247" t="str">
        <f>'12-18л. МЕНЮ '!C250</f>
        <v>Хлеб пшеничный</v>
      </c>
      <c r="D247" s="248">
        <f>'12-18л. МЕНЮ '!D250</f>
        <v>50</v>
      </c>
      <c r="E247" s="1245">
        <f>'12-18л. МЕНЮ '!E250</f>
        <v>1.0029999999999999</v>
      </c>
      <c r="F247" s="324">
        <f>'12-18л. МЕНЮ '!F250</f>
        <v>0.65</v>
      </c>
      <c r="G247" s="324">
        <f>'12-18л. МЕНЮ '!G250</f>
        <v>27.1</v>
      </c>
      <c r="H247" s="1300">
        <f>'12-18л. МЕНЮ '!H250</f>
        <v>118.262</v>
      </c>
      <c r="I247" s="1171">
        <v>0</v>
      </c>
      <c r="J247" s="1171">
        <v>5.5E-2</v>
      </c>
      <c r="K247" s="1171">
        <v>0.02</v>
      </c>
      <c r="L247" s="694">
        <v>0</v>
      </c>
      <c r="M247" s="1171">
        <v>10</v>
      </c>
      <c r="N247" s="1171">
        <v>3.25</v>
      </c>
      <c r="O247" s="1171">
        <v>0.7</v>
      </c>
      <c r="P247" s="1171">
        <v>5.5E-2</v>
      </c>
      <c r="Q247" s="1477">
        <f>'12-18л. МЕНЮ '!I250</f>
        <v>18</v>
      </c>
      <c r="R247" s="119"/>
      <c r="S247" s="3144"/>
      <c r="T247" s="269"/>
      <c r="U247" s="3144"/>
      <c r="V247" s="3144"/>
      <c r="W247" s="3144"/>
      <c r="X247" s="3144"/>
      <c r="Y247" s="3144"/>
      <c r="Z247" s="3144"/>
      <c r="AA247" s="3144"/>
      <c r="AB247" s="3144"/>
      <c r="AC247" s="151"/>
      <c r="AD247" s="2083"/>
      <c r="AE247" s="3141"/>
      <c r="AF247" s="3139"/>
      <c r="AG247" s="151"/>
      <c r="AH247" s="151"/>
      <c r="AI247" s="151"/>
      <c r="AJ247" s="151"/>
      <c r="AK247" s="588"/>
      <c r="AL247" s="3144"/>
      <c r="AM247" s="3144"/>
      <c r="AN247" s="106"/>
      <c r="AO247" s="106"/>
      <c r="AP247" s="106"/>
      <c r="AQ247" s="106"/>
      <c r="AR247" s="488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>
      <c r="B248" s="1475" t="str">
        <f>'12-18л. МЕНЮ '!J251</f>
        <v>Пром.пр.</v>
      </c>
      <c r="C248" s="247" t="str">
        <f>'12-18л. МЕНЮ '!C251</f>
        <v>Хлеб ржаной</v>
      </c>
      <c r="D248" s="250">
        <f>'12-18л. МЕНЮ '!D251</f>
        <v>40</v>
      </c>
      <c r="E248" s="1245">
        <f>'12-18л. МЕНЮ '!E251</f>
        <v>1.8660000000000001</v>
      </c>
      <c r="F248" s="324">
        <f>'12-18л. МЕНЮ '!F251</f>
        <v>0.66</v>
      </c>
      <c r="G248" s="324">
        <f>'12-18л. МЕНЮ '!G251</f>
        <v>17.373999999999999</v>
      </c>
      <c r="H248" s="1300">
        <f>'12-18л. МЕНЮ '!H251</f>
        <v>82.9</v>
      </c>
      <c r="I248" s="1171">
        <v>0</v>
      </c>
      <c r="J248" s="4260">
        <v>8.7999999999999995E-2</v>
      </c>
      <c r="K248" s="4260">
        <v>8.7999999999999995E-2</v>
      </c>
      <c r="L248" s="694">
        <v>0</v>
      </c>
      <c r="M248" s="1171">
        <v>13.2</v>
      </c>
      <c r="N248" s="1171">
        <v>9.36</v>
      </c>
      <c r="O248" s="1171">
        <v>2.64</v>
      </c>
      <c r="P248" s="1171">
        <v>5.6000000000000001E-2</v>
      </c>
      <c r="Q248" s="1477">
        <f>'12-18л. МЕНЮ '!I251</f>
        <v>19</v>
      </c>
      <c r="R248" s="125"/>
      <c r="S248" s="351"/>
      <c r="T248" s="3144"/>
      <c r="U248" s="4369"/>
      <c r="V248" s="3344"/>
      <c r="W248" s="3344"/>
      <c r="X248" s="3344"/>
      <c r="Y248" s="3344"/>
      <c r="Z248" s="3344"/>
      <c r="AA248" s="3344"/>
      <c r="AB248" s="3344"/>
      <c r="AC248" s="151"/>
      <c r="AD248" s="2083"/>
      <c r="AE248" s="3141"/>
      <c r="AF248" s="3139"/>
      <c r="AG248" s="151"/>
      <c r="AH248" s="151"/>
      <c r="AI248" s="151"/>
      <c r="AJ248" s="151"/>
      <c r="AK248" s="588"/>
      <c r="AL248" s="3144"/>
      <c r="AM248" s="3144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 ht="15.75" thickBot="1">
      <c r="B249" s="1476" t="str">
        <f>'12-18л. МЕНЮ '!J252</f>
        <v>749 / 22</v>
      </c>
      <c r="C249" s="187" t="str">
        <f>'12-18л. МЕНЮ '!C252</f>
        <v xml:space="preserve">Плоды свежие (яблоко) </v>
      </c>
      <c r="D249" s="341">
        <f>'12-18л. МЕНЮ '!D252</f>
        <v>100</v>
      </c>
      <c r="E249" s="1245">
        <f>'12-18л. МЕНЮ '!E252</f>
        <v>0.4</v>
      </c>
      <c r="F249" s="324">
        <f>'12-18л. МЕНЮ '!F252</f>
        <v>0.4</v>
      </c>
      <c r="G249" s="324">
        <f>'12-18л. МЕНЮ '!G252</f>
        <v>9.8000000000000007</v>
      </c>
      <c r="H249" s="1300">
        <f>'12-18л. МЕНЮ '!H252</f>
        <v>47</v>
      </c>
      <c r="I249" s="1171">
        <v>10</v>
      </c>
      <c r="J249" s="1171">
        <v>0.03</v>
      </c>
      <c r="K249" s="1171">
        <v>0.02</v>
      </c>
      <c r="L249" s="699">
        <v>0</v>
      </c>
      <c r="M249" s="1171">
        <v>16</v>
      </c>
      <c r="N249" s="1171">
        <v>11</v>
      </c>
      <c r="O249" s="1171">
        <v>9</v>
      </c>
      <c r="P249" s="1171">
        <v>2.2000000000000002</v>
      </c>
      <c r="Q249" s="1477">
        <f>'12-18л. МЕНЮ '!I252</f>
        <v>105</v>
      </c>
      <c r="R249" s="115"/>
      <c r="S249" s="3154"/>
      <c r="T249" s="3144"/>
      <c r="U249" s="611"/>
      <c r="V249" s="505"/>
      <c r="W249" s="812"/>
      <c r="X249" s="813"/>
      <c r="Y249" s="813"/>
      <c r="Z249" s="213"/>
      <c r="AA249" s="357"/>
      <c r="AB249" s="357"/>
      <c r="AC249" s="505"/>
      <c r="AD249" s="577"/>
      <c r="AE249" s="3141"/>
      <c r="AF249" s="3139"/>
      <c r="AG249" s="506"/>
      <c r="AH249" s="506"/>
      <c r="AI249" s="506"/>
      <c r="AJ249" s="505"/>
      <c r="AK249" s="540"/>
      <c r="AL249" s="3144"/>
      <c r="AM249" s="3144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>
      <c r="B250" s="1486" t="s">
        <v>156</v>
      </c>
      <c r="C250" s="1487"/>
      <c r="D250" s="2263">
        <f>'12-18л. МЕНЮ '!D253</f>
        <v>1053</v>
      </c>
      <c r="E250" s="708">
        <f>'12-18л. МЕНЮ '!E253</f>
        <v>34.078600000000002</v>
      </c>
      <c r="F250" s="709">
        <f>'12-18л. МЕНЮ '!F253</f>
        <v>39.50139999999999</v>
      </c>
      <c r="G250" s="709">
        <f>'12-18л. МЕНЮ '!G253</f>
        <v>126.00168999999998</v>
      </c>
      <c r="H250" s="1813">
        <f>'12-18л. МЕНЮ '!H253</f>
        <v>996.9289</v>
      </c>
      <c r="I250" s="1922">
        <f>SUM(I241:I249)</f>
        <v>28.657999999999998</v>
      </c>
      <c r="J250" s="1922">
        <f t="shared" ref="J250:P250" si="57">SUM(J241:J249)</f>
        <v>0.62370000000000003</v>
      </c>
      <c r="K250" s="1922">
        <f t="shared" si="57"/>
        <v>0.44999999999999996</v>
      </c>
      <c r="L250" s="1922">
        <f t="shared" si="57"/>
        <v>86.546500000000009</v>
      </c>
      <c r="M250" s="1990">
        <f t="shared" si="57"/>
        <v>384.45080000000002</v>
      </c>
      <c r="N250" s="1990">
        <f t="shared" si="57"/>
        <v>414.72360000000003</v>
      </c>
      <c r="O250" s="1990">
        <f t="shared" si="57"/>
        <v>108.11279999999999</v>
      </c>
      <c r="P250" s="2432">
        <f t="shared" si="57"/>
        <v>6.8507999999999996</v>
      </c>
      <c r="Q250" s="761"/>
      <c r="R250" s="115"/>
      <c r="S250" s="3141"/>
      <c r="T250" s="3144"/>
      <c r="U250" s="3144"/>
      <c r="V250" s="3144"/>
      <c r="W250" s="3144"/>
      <c r="X250" s="3144"/>
      <c r="Y250" s="3144"/>
      <c r="Z250" s="3144"/>
      <c r="AA250" s="3144"/>
      <c r="AB250" s="3144"/>
      <c r="AC250" s="808"/>
      <c r="AD250" s="3144"/>
      <c r="AE250" s="3145"/>
      <c r="AF250" s="3144"/>
      <c r="AG250" s="809"/>
      <c r="AH250" s="809"/>
      <c r="AI250" s="809"/>
      <c r="AJ250" s="808"/>
      <c r="AK250" s="540"/>
      <c r="AL250" s="3144"/>
      <c r="AM250" s="3144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>
      <c r="B251" s="169"/>
      <c r="C251" s="1299" t="s">
        <v>10</v>
      </c>
      <c r="D251" s="1133">
        <v>0.35</v>
      </c>
      <c r="E251" s="1700">
        <f>'12-18л. МЕНЮ '!E254</f>
        <v>31.5</v>
      </c>
      <c r="F251" s="1701">
        <f>'12-18л. МЕНЮ '!F254</f>
        <v>32.200000000000003</v>
      </c>
      <c r="G251" s="1701">
        <f>'12-18л. МЕНЮ '!G254</f>
        <v>134.05000000000001</v>
      </c>
      <c r="H251" s="1815">
        <f>'12-18л. МЕНЮ '!H254</f>
        <v>952</v>
      </c>
      <c r="I251" s="1906">
        <f t="shared" ref="I251:P251" si="58">I743</f>
        <v>24.5</v>
      </c>
      <c r="J251" s="1906">
        <f t="shared" si="58"/>
        <v>0.49</v>
      </c>
      <c r="K251" s="1906">
        <f t="shared" si="58"/>
        <v>0.56000000000000005</v>
      </c>
      <c r="L251" s="1906">
        <f t="shared" si="58"/>
        <v>315</v>
      </c>
      <c r="M251" s="1984">
        <f t="shared" si="58"/>
        <v>420</v>
      </c>
      <c r="N251" s="1984">
        <f t="shared" si="58"/>
        <v>420</v>
      </c>
      <c r="O251" s="1984">
        <f t="shared" si="58"/>
        <v>105</v>
      </c>
      <c r="P251" s="1815">
        <f t="shared" si="58"/>
        <v>6.3</v>
      </c>
      <c r="Q251" s="761"/>
      <c r="R251" s="115"/>
      <c r="S251" s="220"/>
      <c r="T251" s="3141"/>
      <c r="U251" s="330"/>
      <c r="V251" s="330"/>
      <c r="W251" s="330"/>
      <c r="X251" s="177"/>
      <c r="Y251" s="151"/>
      <c r="Z251" s="151"/>
      <c r="AA251" s="330"/>
      <c r="AB251" s="151"/>
      <c r="AC251" s="151"/>
      <c r="AD251" s="125"/>
      <c r="AE251" s="3154"/>
      <c r="AF251" s="159"/>
      <c r="AG251" s="151"/>
      <c r="AH251" s="151"/>
      <c r="AI251" s="151"/>
      <c r="AJ251" s="151"/>
      <c r="AK251" s="3144"/>
      <c r="AL251" s="3144"/>
      <c r="AM251" s="3144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 ht="15.75" thickBot="1">
      <c r="B252" s="230"/>
      <c r="C252" s="722" t="s">
        <v>319</v>
      </c>
      <c r="D252" s="744"/>
      <c r="E252" s="1469">
        <f>'12-18л. МЕНЮ '!E255</f>
        <v>2.8651111111111121</v>
      </c>
      <c r="F252" s="431">
        <f>'12-18л. МЕНЮ '!F255</f>
        <v>7.9363043478260735</v>
      </c>
      <c r="G252" s="431">
        <f>'12-18л. МЕНЮ '!G255</f>
        <v>-2.1013864229765034</v>
      </c>
      <c r="H252" s="1811">
        <f>'12-18л. МЕНЮ '!H255</f>
        <v>1.6517977941176483</v>
      </c>
      <c r="I252" s="1827">
        <f t="shared" ref="I252:P252" si="59">(I250*100/I737)-35</f>
        <v>5.9399999999999977</v>
      </c>
      <c r="J252" s="1827">
        <f t="shared" si="59"/>
        <v>9.5500000000000043</v>
      </c>
      <c r="K252" s="1827">
        <f t="shared" si="59"/>
        <v>-6.8750000000000071</v>
      </c>
      <c r="L252" s="1827">
        <f t="shared" si="59"/>
        <v>-25.383722222222218</v>
      </c>
      <c r="M252" s="1827">
        <f t="shared" si="59"/>
        <v>-2.9624333333333297</v>
      </c>
      <c r="N252" s="3387">
        <f t="shared" si="59"/>
        <v>-0.43970000000000198</v>
      </c>
      <c r="O252" s="1827">
        <f t="shared" si="59"/>
        <v>1.0375999999999976</v>
      </c>
      <c r="P252" s="1918">
        <f t="shared" si="59"/>
        <v>3.0599999999999952</v>
      </c>
      <c r="Q252" s="677"/>
      <c r="R252" s="106"/>
      <c r="S252" s="3141"/>
      <c r="T252" s="269"/>
      <c r="U252" s="3144"/>
      <c r="V252" s="3144"/>
      <c r="W252" s="3144"/>
      <c r="X252" s="3144"/>
      <c r="Y252" s="3144"/>
      <c r="Z252" s="3144"/>
      <c r="AA252" s="3144"/>
      <c r="AB252" s="3144"/>
      <c r="AC252" s="284"/>
      <c r="AD252" s="3146"/>
      <c r="AE252" s="3141"/>
      <c r="AF252" s="3138"/>
      <c r="AG252" s="284"/>
      <c r="AH252" s="284"/>
      <c r="AI252" s="284"/>
      <c r="AJ252" s="2511"/>
      <c r="AK252" s="540"/>
      <c r="AL252" s="3144"/>
      <c r="AM252" s="3144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>
      <c r="B253" s="678"/>
      <c r="C253" s="550" t="s">
        <v>192</v>
      </c>
      <c r="D253" s="73"/>
      <c r="E253" s="3241"/>
      <c r="F253" s="2289"/>
      <c r="G253" s="2289"/>
      <c r="H253" s="3242"/>
      <c r="I253" s="3242"/>
      <c r="J253" s="3242"/>
      <c r="K253" s="3242"/>
      <c r="L253" s="3242"/>
      <c r="M253" s="3242"/>
      <c r="N253" s="3242"/>
      <c r="O253" s="3242"/>
      <c r="P253" s="3243"/>
      <c r="Q253" s="764"/>
      <c r="R253" s="209"/>
      <c r="S253" s="3145"/>
      <c r="T253" s="3144"/>
      <c r="U253" s="4364"/>
      <c r="V253" s="4364"/>
      <c r="W253" s="4364"/>
      <c r="X253" s="4364"/>
      <c r="Y253" s="4364"/>
      <c r="Z253" s="4364"/>
      <c r="AA253" s="4364"/>
      <c r="AB253" s="4364"/>
      <c r="AC253" s="330"/>
      <c r="AD253" s="3144"/>
      <c r="AE253" s="3141"/>
      <c r="AF253" s="3144"/>
      <c r="AG253" s="151"/>
      <c r="AH253" s="151"/>
      <c r="AI253" s="151"/>
      <c r="AJ253" s="151"/>
      <c r="AK253" s="540"/>
      <c r="AL253" s="3144"/>
      <c r="AM253" s="3144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3239"/>
      <c r="C254" s="3237" t="str">
        <f>'12-18л. МЕНЮ '!C257</f>
        <v>Кисломолочный напиток</v>
      </c>
      <c r="D254" s="3231"/>
      <c r="E254" s="3235"/>
      <c r="F254" s="3233"/>
      <c r="G254" s="3232"/>
      <c r="H254" s="3233"/>
      <c r="I254" s="3232"/>
      <c r="J254" s="3233"/>
      <c r="K254" s="3232"/>
      <c r="L254" s="3233"/>
      <c r="M254" s="3232"/>
      <c r="N254" s="3233"/>
      <c r="O254" s="3232"/>
      <c r="P254" s="3236"/>
      <c r="Q254" s="2305"/>
      <c r="R254" s="106"/>
      <c r="S254" s="3144"/>
      <c r="T254" s="3144"/>
      <c r="U254" s="346"/>
      <c r="V254" s="346"/>
      <c r="W254" s="346"/>
      <c r="X254" s="346"/>
      <c r="Y254" s="346"/>
      <c r="Z254" s="346"/>
      <c r="AA254" s="346"/>
      <c r="AB254" s="346"/>
      <c r="AC254" s="330"/>
      <c r="AD254" s="3146"/>
      <c r="AE254" s="2436"/>
      <c r="AF254" s="3138"/>
      <c r="AG254" s="151"/>
      <c r="AH254" s="517"/>
      <c r="AI254" s="151"/>
      <c r="AJ254" s="151"/>
      <c r="AK254" s="540"/>
      <c r="AL254" s="3144"/>
      <c r="AM254" s="3144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>
      <c r="B255" s="3240" t="str">
        <f>'12-18л. МЕНЮ '!J258</f>
        <v>470 / 21</v>
      </c>
      <c r="C255" s="318" t="str">
        <f>'12-18л. МЕНЮ '!C258</f>
        <v>Кефир  (м. д. ж. 2,5% )</v>
      </c>
      <c r="D255" s="2016">
        <f>'12-18л. МЕНЮ '!D258</f>
        <v>200</v>
      </c>
      <c r="E255" s="2013">
        <f>'12-18л. МЕНЮ '!E258</f>
        <v>5.8</v>
      </c>
      <c r="F255" s="1541">
        <f>'12-18л. МЕНЮ '!F258</f>
        <v>5</v>
      </c>
      <c r="G255" s="1658">
        <f>'12-18л. МЕНЮ '!G258</f>
        <v>8</v>
      </c>
      <c r="H255" s="1435">
        <f>'12-18л. МЕНЮ '!H258</f>
        <v>101</v>
      </c>
      <c r="I255" s="2318">
        <v>1.4</v>
      </c>
      <c r="J255" s="1541">
        <v>0.08</v>
      </c>
      <c r="K255" s="1658">
        <v>2.3E-2</v>
      </c>
      <c r="L255" s="1483">
        <v>40.1</v>
      </c>
      <c r="M255" s="2292">
        <v>240.8</v>
      </c>
      <c r="N255" s="1664">
        <v>180.6</v>
      </c>
      <c r="O255" s="1659">
        <v>28.1</v>
      </c>
      <c r="P255" s="1656">
        <v>0.2</v>
      </c>
      <c r="Q255" s="1145">
        <f>'12-18л. МЕНЮ '!I258</f>
        <v>103</v>
      </c>
      <c r="R255" s="106"/>
      <c r="S255" s="3144"/>
      <c r="T255" s="3144"/>
      <c r="U255" s="3144"/>
      <c r="V255" s="159"/>
      <c r="W255" s="159"/>
      <c r="X255" s="159"/>
      <c r="Y255" s="159"/>
      <c r="Z255" s="159"/>
      <c r="AA255" s="159"/>
      <c r="AB255" s="159"/>
      <c r="AC255" s="330"/>
      <c r="AD255" s="3146"/>
      <c r="AE255" s="3141"/>
      <c r="AF255" s="3139"/>
      <c r="AG255" s="151"/>
      <c r="AH255" s="151"/>
      <c r="AI255" s="330"/>
      <c r="AJ255" s="151"/>
      <c r="AK255" s="540"/>
      <c r="AL255" s="3144"/>
      <c r="AM255" s="3144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 ht="14.25" customHeight="1">
      <c r="B256" s="3244" t="str">
        <f>'12-18л. МЕНЮ '!J259</f>
        <v>150/17</v>
      </c>
      <c r="C256" s="318" t="str">
        <f>'12-18л. МЕНЮ '!C259</f>
        <v xml:space="preserve">Зразы картофельные </v>
      </c>
      <c r="D256" s="2408">
        <f>'12-18л. МЕНЮ '!D259</f>
        <v>125</v>
      </c>
      <c r="E256" s="1663">
        <f>'12-18л. МЕНЮ '!E259</f>
        <v>1.8067</v>
      </c>
      <c r="F256" s="1541">
        <f>'12-18л. МЕНЮ '!F259</f>
        <v>4.14771</v>
      </c>
      <c r="G256" s="1541">
        <f>'12-18л. МЕНЮ '!G259</f>
        <v>16.632709999999999</v>
      </c>
      <c r="H256" s="1435">
        <f>'12-18л. МЕНЮ '!H259</f>
        <v>111.0865</v>
      </c>
      <c r="I256" s="1541">
        <v>3.81</v>
      </c>
      <c r="J256" s="1658">
        <v>0.128</v>
      </c>
      <c r="K256" s="1541">
        <v>0.104</v>
      </c>
      <c r="L256" s="1483">
        <v>23.809000000000001</v>
      </c>
      <c r="M256" s="1659">
        <v>27.369</v>
      </c>
      <c r="N256" s="1538">
        <v>29.167000000000002</v>
      </c>
      <c r="O256" s="1658">
        <v>3.3140000000000001</v>
      </c>
      <c r="P256" s="1798">
        <v>0.66400000000000003</v>
      </c>
      <c r="Q256" s="1145">
        <f>'12-18л. МЕНЮ '!I259</f>
        <v>45</v>
      </c>
      <c r="R256" s="125"/>
      <c r="S256" s="3144"/>
      <c r="T256" s="280"/>
      <c r="U256" s="152"/>
      <c r="V256" s="152"/>
      <c r="W256" s="4376"/>
      <c r="X256" s="4377"/>
      <c r="Y256" s="4378"/>
      <c r="Z256" s="4378"/>
      <c r="AA256" s="330"/>
      <c r="AB256" s="151"/>
      <c r="AC256" s="3144"/>
      <c r="AD256" s="3144"/>
      <c r="AE256" s="3145"/>
      <c r="AF256" s="3144"/>
      <c r="AG256" s="506"/>
      <c r="AH256" s="506"/>
      <c r="AI256" s="505"/>
      <c r="AJ256" s="505"/>
      <c r="AK256" s="3144"/>
      <c r="AL256" s="3144"/>
      <c r="AM256" s="3144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1:59" ht="13.5" customHeight="1" thickBot="1">
      <c r="B257" s="773" t="str">
        <f>'12-18л. МЕНЮ '!J260</f>
        <v>Пром.пр.</v>
      </c>
      <c r="C257" s="3183" t="str">
        <f>'12-18л. МЕНЮ '!C260</f>
        <v>Хлеб пшеничный</v>
      </c>
      <c r="D257" s="3038">
        <f>'12-18л. МЕНЮ '!D260</f>
        <v>30</v>
      </c>
      <c r="E257" s="1469">
        <f>'12-18л. МЕНЮ '!E260</f>
        <v>0.6018</v>
      </c>
      <c r="F257" s="431">
        <f>'12-18л. МЕНЮ '!F260</f>
        <v>0.39</v>
      </c>
      <c r="G257" s="431">
        <f>'12-18л. МЕНЮ '!G260</f>
        <v>16.260000000000002</v>
      </c>
      <c r="H257" s="1991">
        <f>'12-18л. МЕНЮ '!H260</f>
        <v>70.9572</v>
      </c>
      <c r="I257" s="1171">
        <v>0</v>
      </c>
      <c r="J257" s="1171">
        <v>3.3000000000000002E-2</v>
      </c>
      <c r="K257" s="1171">
        <v>1.2E-2</v>
      </c>
      <c r="L257" s="694">
        <v>0</v>
      </c>
      <c r="M257" s="1171">
        <v>6</v>
      </c>
      <c r="N257" s="1171">
        <v>1.95</v>
      </c>
      <c r="O257" s="1171">
        <v>0.45200000000000001</v>
      </c>
      <c r="P257" s="1171">
        <v>3.3000000000000002E-2</v>
      </c>
      <c r="Q257" s="456">
        <f>'12-18л. МЕНЮ '!I260</f>
        <v>18</v>
      </c>
      <c r="R257" s="275"/>
      <c r="S257" s="3144"/>
      <c r="T257" s="269"/>
      <c r="U257" s="3144"/>
      <c r="V257" s="3144"/>
      <c r="W257" s="3144"/>
      <c r="X257" s="3144"/>
      <c r="Y257" s="3144"/>
      <c r="Z257" s="3144"/>
      <c r="AA257" s="3144"/>
      <c r="AB257" s="3144"/>
      <c r="AC257" s="3144"/>
      <c r="AD257" s="3144"/>
      <c r="AE257" s="3145"/>
      <c r="AF257" s="3144"/>
      <c r="AG257" s="809"/>
      <c r="AH257" s="809"/>
      <c r="AI257" s="808"/>
      <c r="AJ257" s="808"/>
      <c r="AK257" s="540"/>
      <c r="AL257" s="3144"/>
      <c r="AM257" s="3144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1:59">
      <c r="B258" s="417" t="s">
        <v>197</v>
      </c>
      <c r="C258" s="706"/>
      <c r="D258" s="1488">
        <f>'12-18л. МЕНЮ '!D261</f>
        <v>355</v>
      </c>
      <c r="E258" s="708">
        <f>'12-18л. МЕНЮ '!E261</f>
        <v>8.2085000000000008</v>
      </c>
      <c r="F258" s="709">
        <f>'12-18л. МЕНЮ '!F261</f>
        <v>9.5377100000000006</v>
      </c>
      <c r="G258" s="709">
        <f>'12-18л. МЕНЮ '!G261</f>
        <v>40.892710000000001</v>
      </c>
      <c r="H258" s="1696">
        <f>'12-18л. МЕНЮ '!H261</f>
        <v>283.0437</v>
      </c>
      <c r="I258" s="236">
        <f>SUM(I255:I257)</f>
        <v>5.21</v>
      </c>
      <c r="J258" s="236">
        <f t="shared" ref="J258:P258" si="60">SUM(J255:J257)</f>
        <v>0.24100000000000002</v>
      </c>
      <c r="K258" s="236">
        <f t="shared" si="60"/>
        <v>0.13900000000000001</v>
      </c>
      <c r="L258" s="697">
        <f t="shared" si="60"/>
        <v>63.909000000000006</v>
      </c>
      <c r="M258" s="697">
        <f t="shared" si="60"/>
        <v>274.16899999999998</v>
      </c>
      <c r="N258" s="697">
        <f t="shared" si="60"/>
        <v>211.71699999999998</v>
      </c>
      <c r="O258" s="236">
        <f t="shared" si="60"/>
        <v>31.866000000000003</v>
      </c>
      <c r="P258" s="2018">
        <f t="shared" si="60"/>
        <v>0.89700000000000013</v>
      </c>
      <c r="Q258" s="85"/>
      <c r="R258" s="115"/>
      <c r="S258" s="3144"/>
      <c r="T258" s="3144"/>
      <c r="U258" s="4364"/>
      <c r="V258" s="4364"/>
      <c r="W258" s="4364"/>
      <c r="X258" s="4364"/>
      <c r="Y258" s="4364"/>
      <c r="Z258" s="4364"/>
      <c r="AA258" s="4364"/>
      <c r="AB258" s="4364"/>
      <c r="AC258" s="3144"/>
      <c r="AD258" s="1560"/>
      <c r="AE258" s="3145"/>
      <c r="AF258" s="1561"/>
      <c r="AG258" s="151"/>
      <c r="AH258" s="151"/>
      <c r="AI258" s="151"/>
      <c r="AJ258" s="151"/>
      <c r="AK258" s="540"/>
      <c r="AL258" s="3144"/>
      <c r="AM258" s="3144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1:59">
      <c r="B259" s="724"/>
      <c r="C259" s="725" t="s">
        <v>10</v>
      </c>
      <c r="D259" s="1133">
        <v>0.1</v>
      </c>
      <c r="E259" s="1700">
        <f>'12-18л. МЕНЮ '!E262</f>
        <v>9</v>
      </c>
      <c r="F259" s="1701">
        <f>'12-18л. МЕНЮ '!F262</f>
        <v>9.1999999999999993</v>
      </c>
      <c r="G259" s="1701">
        <f>'12-18л. МЕНЮ '!G262</f>
        <v>38.299999999999997</v>
      </c>
      <c r="H259" s="1693">
        <f>'12-18л. МЕНЮ '!H262</f>
        <v>272</v>
      </c>
      <c r="I259" s="1778">
        <f t="shared" ref="I259:P259" si="61">I747</f>
        <v>7</v>
      </c>
      <c r="J259" s="1778">
        <f t="shared" si="61"/>
        <v>0.14000000000000001</v>
      </c>
      <c r="K259" s="1778">
        <f t="shared" si="61"/>
        <v>0.16</v>
      </c>
      <c r="L259" s="1778">
        <f t="shared" si="61"/>
        <v>90</v>
      </c>
      <c r="M259" s="1779">
        <f t="shared" si="61"/>
        <v>120</v>
      </c>
      <c r="N259" s="1779">
        <f t="shared" si="61"/>
        <v>120</v>
      </c>
      <c r="O259" s="1778">
        <f t="shared" si="61"/>
        <v>30</v>
      </c>
      <c r="P259" s="2019">
        <f t="shared" si="61"/>
        <v>1.8</v>
      </c>
      <c r="Q259" s="761"/>
      <c r="S259" s="3144"/>
      <c r="T259" s="3144"/>
      <c r="U259" s="159"/>
      <c r="V259" s="159"/>
      <c r="W259" s="159"/>
      <c r="X259" s="159"/>
      <c r="Y259" s="159"/>
      <c r="Z259" s="159"/>
      <c r="AA259" s="159"/>
      <c r="AB259" s="159"/>
      <c r="AC259" s="4347"/>
      <c r="AD259" s="3144"/>
      <c r="AE259" s="3144"/>
      <c r="AF259" s="2533"/>
      <c r="AG259" s="2533"/>
      <c r="AH259" s="2533"/>
      <c r="AI259" s="2533"/>
      <c r="AJ259" s="2533"/>
      <c r="AK259" s="540"/>
      <c r="AL259" s="3144"/>
      <c r="AM259" s="3144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1:59" ht="15.75" thickBot="1">
      <c r="B260" s="230"/>
      <c r="C260" s="722" t="s">
        <v>319</v>
      </c>
      <c r="D260" s="744"/>
      <c r="E260" s="1469">
        <f>'12-18л. МЕНЮ '!E263</f>
        <v>-0.87944444444444336</v>
      </c>
      <c r="F260" s="431">
        <f>'12-18л. МЕНЮ '!F263</f>
        <v>0.36707608695652283</v>
      </c>
      <c r="G260" s="431">
        <f>'12-18л. МЕНЮ '!G263</f>
        <v>0.67694778067885153</v>
      </c>
      <c r="H260" s="769">
        <f>'12-18л. МЕНЮ '!H263</f>
        <v>0.40601838235293997</v>
      </c>
      <c r="I260" s="734">
        <f t="shared" ref="I260:P260" si="62">(I258*100/I737)-10</f>
        <v>-2.5571428571428569</v>
      </c>
      <c r="J260" s="734">
        <f t="shared" si="62"/>
        <v>7.2142857142857153</v>
      </c>
      <c r="K260" s="734">
        <f t="shared" si="62"/>
        <v>-1.3125</v>
      </c>
      <c r="L260" s="734">
        <f t="shared" si="62"/>
        <v>-2.8989999999999991</v>
      </c>
      <c r="M260" s="734">
        <f t="shared" si="62"/>
        <v>12.847416666666664</v>
      </c>
      <c r="N260" s="734">
        <f t="shared" si="62"/>
        <v>7.6430833333333297</v>
      </c>
      <c r="O260" s="734">
        <f t="shared" si="62"/>
        <v>0.62200000000000166</v>
      </c>
      <c r="P260" s="2020">
        <f t="shared" si="62"/>
        <v>-5.0166666666666657</v>
      </c>
      <c r="Q260" s="765"/>
      <c r="R260" s="106"/>
      <c r="S260" s="3144"/>
      <c r="T260" s="111"/>
      <c r="U260" s="4364"/>
      <c r="V260" s="4364"/>
      <c r="W260" s="4364"/>
      <c r="X260" s="4364"/>
      <c r="Y260" s="4364"/>
      <c r="Z260" s="4364"/>
      <c r="AA260" s="4364"/>
      <c r="AB260" s="4364"/>
      <c r="AC260" s="575"/>
      <c r="AD260" s="3144"/>
      <c r="AE260" s="3144"/>
      <c r="AF260" s="506"/>
      <c r="AG260" s="506"/>
      <c r="AH260" s="506"/>
      <c r="AI260" s="506"/>
      <c r="AJ260" s="505"/>
      <c r="AK260" s="540"/>
      <c r="AL260" s="3144"/>
      <c r="AM260" s="3144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1:59" ht="15.75" thickBot="1">
      <c r="A261" s="11"/>
      <c r="E261" s="1789"/>
      <c r="F261" s="1789"/>
      <c r="G261" s="1789"/>
      <c r="H261" s="1789"/>
      <c r="I261" s="3553"/>
      <c r="J261" s="3553"/>
      <c r="K261" s="3553"/>
      <c r="L261" s="3553"/>
      <c r="M261" s="3553"/>
      <c r="N261" s="3553"/>
      <c r="O261" s="3553"/>
      <c r="P261" s="3553"/>
      <c r="Q261" s="289"/>
      <c r="S261" s="3144"/>
      <c r="T261" s="3144"/>
      <c r="U261" s="346"/>
      <c r="V261" s="346"/>
      <c r="W261" s="346"/>
      <c r="X261" s="346"/>
      <c r="Y261" s="346"/>
      <c r="Z261" s="346"/>
      <c r="AA261" s="346"/>
      <c r="AB261" s="346"/>
      <c r="AC261" s="3144"/>
      <c r="AD261" s="3144"/>
      <c r="AE261" s="3144"/>
      <c r="AF261" s="808"/>
      <c r="AG261" s="809"/>
      <c r="AH261" s="809"/>
      <c r="AI261" s="809"/>
      <c r="AJ261" s="808"/>
      <c r="AK261" s="540"/>
      <c r="AL261" s="3144"/>
      <c r="AM261" s="3144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1:59">
      <c r="B262" s="649"/>
      <c r="C262" s="42" t="s">
        <v>220</v>
      </c>
      <c r="D262" s="43"/>
      <c r="E262" s="146">
        <f t="shared" ref="E262:P262" si="63">E237+E250</f>
        <v>49.806400000000004</v>
      </c>
      <c r="F262" s="236">
        <f t="shared" si="63"/>
        <v>65.656199999999984</v>
      </c>
      <c r="G262" s="236">
        <f t="shared" si="63"/>
        <v>211.57889</v>
      </c>
      <c r="H262" s="236">
        <f t="shared" si="63"/>
        <v>1640.4285</v>
      </c>
      <c r="I262" s="236">
        <f t="shared" si="63"/>
        <v>36.462999999999994</v>
      </c>
      <c r="J262" s="236">
        <f t="shared" si="63"/>
        <v>0.91470000000000007</v>
      </c>
      <c r="K262" s="236">
        <f t="shared" si="63"/>
        <v>0.67399999999999993</v>
      </c>
      <c r="L262" s="697">
        <f t="shared" si="63"/>
        <v>704.7734999999999</v>
      </c>
      <c r="M262" s="697">
        <f t="shared" si="63"/>
        <v>639.88380000000006</v>
      </c>
      <c r="N262" s="697">
        <f t="shared" si="63"/>
        <v>587.85760000000005</v>
      </c>
      <c r="O262" s="697">
        <f t="shared" si="63"/>
        <v>161.83879999999999</v>
      </c>
      <c r="P262" s="650">
        <f t="shared" si="63"/>
        <v>10.2088</v>
      </c>
      <c r="Q262" s="289"/>
      <c r="R262" s="106"/>
      <c r="S262" s="3144"/>
      <c r="T262" s="3144"/>
      <c r="U262" s="3144"/>
      <c r="V262" s="3144"/>
      <c r="W262" s="3144"/>
      <c r="X262" s="3144"/>
      <c r="Y262" s="3144"/>
      <c r="Z262" s="3144"/>
      <c r="AA262" s="3144"/>
      <c r="AB262" s="3144"/>
      <c r="AC262" s="3144"/>
      <c r="AD262" s="3144"/>
      <c r="AE262" s="3144"/>
      <c r="AF262" s="151"/>
      <c r="AG262" s="151"/>
      <c r="AH262" s="151"/>
      <c r="AI262" s="151"/>
      <c r="AJ262" s="151"/>
      <c r="AK262" s="540"/>
      <c r="AL262" s="3144"/>
      <c r="AM262" s="3144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1:59">
      <c r="B263" s="382"/>
      <c r="C263" s="674" t="s">
        <v>10</v>
      </c>
      <c r="D263" s="1133">
        <v>0.6</v>
      </c>
      <c r="E263" s="1782">
        <f t="shared" ref="E263:P263" si="64">E751</f>
        <v>54</v>
      </c>
      <c r="F263" s="1778">
        <f t="shared" si="64"/>
        <v>55.2</v>
      </c>
      <c r="G263" s="1778">
        <f t="shared" si="64"/>
        <v>229.8</v>
      </c>
      <c r="H263" s="1778">
        <f t="shared" si="64"/>
        <v>1632</v>
      </c>
      <c r="I263" s="1778">
        <f t="shared" si="64"/>
        <v>42</v>
      </c>
      <c r="J263" s="1778">
        <f t="shared" si="64"/>
        <v>0.84</v>
      </c>
      <c r="K263" s="1778">
        <f t="shared" si="64"/>
        <v>0.96</v>
      </c>
      <c r="L263" s="1778">
        <f t="shared" si="64"/>
        <v>540</v>
      </c>
      <c r="M263" s="1779">
        <f t="shared" si="64"/>
        <v>720</v>
      </c>
      <c r="N263" s="1779">
        <f t="shared" si="64"/>
        <v>720</v>
      </c>
      <c r="O263" s="1779">
        <f t="shared" si="64"/>
        <v>180</v>
      </c>
      <c r="P263" s="1781">
        <f t="shared" si="64"/>
        <v>10.8</v>
      </c>
      <c r="Q263" s="289"/>
      <c r="R263" s="106"/>
      <c r="S263" s="3144"/>
      <c r="T263" s="3145"/>
      <c r="U263" s="3144"/>
      <c r="V263" s="353"/>
      <c r="W263" s="353"/>
      <c r="X263" s="213"/>
      <c r="Y263" s="121"/>
      <c r="Z263" s="121"/>
      <c r="AA263" s="116"/>
      <c r="AB263" s="116"/>
      <c r="AC263" s="284"/>
      <c r="AD263" s="284"/>
      <c r="AE263" s="284"/>
      <c r="AF263" s="284"/>
      <c r="AG263" s="284"/>
      <c r="AH263" s="284"/>
      <c r="AI263" s="284"/>
      <c r="AJ263" s="284"/>
      <c r="AK263" s="540"/>
      <c r="AL263" s="3144"/>
      <c r="AM263" s="3144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1:59" ht="15.75" thickBot="1">
      <c r="B264" s="230"/>
      <c r="C264" s="722" t="s">
        <v>319</v>
      </c>
      <c r="D264" s="744"/>
      <c r="E264" s="733">
        <f t="shared" ref="E264:P264" si="65">(E262*100/E737)-60</f>
        <v>-4.6595555555555492</v>
      </c>
      <c r="F264" s="734">
        <f t="shared" si="65"/>
        <v>11.365434782608673</v>
      </c>
      <c r="G264" s="734">
        <f t="shared" si="65"/>
        <v>-4.7574699738903448</v>
      </c>
      <c r="H264" s="734">
        <f t="shared" si="65"/>
        <v>0.30987132352941416</v>
      </c>
      <c r="I264" s="734">
        <f t="shared" si="65"/>
        <v>-7.9100000000000108</v>
      </c>
      <c r="J264" s="734">
        <f t="shared" si="65"/>
        <v>5.3357142857143032</v>
      </c>
      <c r="K264" s="734">
        <f t="shared" si="65"/>
        <v>-17.875000000000007</v>
      </c>
      <c r="L264" s="734">
        <f t="shared" si="65"/>
        <v>18.308166666666651</v>
      </c>
      <c r="M264" s="734">
        <f t="shared" si="65"/>
        <v>-6.6763499999999993</v>
      </c>
      <c r="N264" s="735">
        <f t="shared" si="65"/>
        <v>-11.011866666666663</v>
      </c>
      <c r="O264" s="734">
        <f t="shared" si="65"/>
        <v>-6.0537333333333336</v>
      </c>
      <c r="P264" s="738">
        <f t="shared" si="65"/>
        <v>-3.2844444444444463</v>
      </c>
      <c r="Q264" s="289"/>
      <c r="R264" s="106"/>
      <c r="S264" s="3144"/>
      <c r="T264" s="3145"/>
      <c r="U264" s="3144"/>
      <c r="V264" s="121"/>
      <c r="W264" s="121"/>
      <c r="X264" s="121"/>
      <c r="Y264" s="121"/>
      <c r="Z264" s="121"/>
      <c r="AA264" s="3143"/>
      <c r="AB264" s="218"/>
      <c r="AC264" s="505"/>
      <c r="AD264" s="505"/>
      <c r="AE264" s="505"/>
      <c r="AF264" s="506"/>
      <c r="AG264" s="506"/>
      <c r="AH264" s="506"/>
      <c r="AI264" s="506"/>
      <c r="AJ264" s="505"/>
      <c r="AK264" s="540"/>
      <c r="AL264" s="3144"/>
      <c r="AM264" s="3144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1:59" ht="15.75" thickBot="1">
      <c r="E265" s="1789"/>
      <c r="F265" s="1789"/>
      <c r="G265" s="1789"/>
      <c r="H265" s="1789"/>
      <c r="I265" s="1789"/>
      <c r="J265" s="1789"/>
      <c r="K265" s="1789"/>
      <c r="L265" s="1789"/>
      <c r="M265" s="1789"/>
      <c r="N265" s="1789"/>
      <c r="O265" s="1789"/>
      <c r="P265" s="1789"/>
      <c r="Q265" s="289"/>
      <c r="S265" s="3144"/>
      <c r="T265" s="3145"/>
      <c r="U265" s="3144"/>
      <c r="V265" s="3144"/>
      <c r="W265" s="3144"/>
      <c r="X265" s="3144"/>
      <c r="Y265" s="3144"/>
      <c r="Z265" s="3144"/>
      <c r="AA265" s="121"/>
      <c r="AB265" s="121"/>
      <c r="AC265" s="808"/>
      <c r="AD265" s="808"/>
      <c r="AE265" s="808"/>
      <c r="AF265" s="808"/>
      <c r="AG265" s="809"/>
      <c r="AH265" s="809"/>
      <c r="AI265" s="809"/>
      <c r="AJ265" s="808"/>
      <c r="AK265" s="540"/>
      <c r="AL265" s="3144"/>
      <c r="AM265" s="3144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1:59">
      <c r="B266" s="649"/>
      <c r="C266" s="42" t="s">
        <v>219</v>
      </c>
      <c r="D266" s="43"/>
      <c r="E266" s="146">
        <f t="shared" ref="E266:P266" si="66">E250+E258</f>
        <v>42.287100000000002</v>
      </c>
      <c r="F266" s="236">
        <f t="shared" si="66"/>
        <v>49.039109999999994</v>
      </c>
      <c r="G266" s="236">
        <f t="shared" si="66"/>
        <v>166.89439999999999</v>
      </c>
      <c r="H266" s="236">
        <f t="shared" si="66"/>
        <v>1279.9726000000001</v>
      </c>
      <c r="I266" s="236">
        <f t="shared" si="66"/>
        <v>33.867999999999995</v>
      </c>
      <c r="J266" s="236">
        <f t="shared" si="66"/>
        <v>0.86470000000000002</v>
      </c>
      <c r="K266" s="236">
        <f t="shared" si="66"/>
        <v>0.58899999999999997</v>
      </c>
      <c r="L266" s="697">
        <f t="shared" si="66"/>
        <v>150.45550000000003</v>
      </c>
      <c r="M266" s="697">
        <f t="shared" si="66"/>
        <v>658.61979999999994</v>
      </c>
      <c r="N266" s="697">
        <f t="shared" si="66"/>
        <v>626.44060000000002</v>
      </c>
      <c r="O266" s="697">
        <f t="shared" si="66"/>
        <v>139.97880000000001</v>
      </c>
      <c r="P266" s="650">
        <f t="shared" si="66"/>
        <v>7.7477999999999998</v>
      </c>
      <c r="Q266" s="289"/>
      <c r="S266" s="3144"/>
      <c r="T266" s="3145"/>
      <c r="U266" s="3144"/>
      <c r="V266" s="3144"/>
      <c r="W266" s="3144"/>
      <c r="X266" s="3144"/>
      <c r="Y266" s="3144"/>
      <c r="Z266" s="3144"/>
      <c r="AA266" s="328"/>
      <c r="AB266" s="525"/>
      <c r="AC266" s="151"/>
      <c r="AD266" s="151"/>
      <c r="AE266" s="151"/>
      <c r="AF266" s="151"/>
      <c r="AG266" s="151"/>
      <c r="AH266" s="151"/>
      <c r="AI266" s="151"/>
      <c r="AJ266" s="151"/>
      <c r="AK266" s="540"/>
      <c r="AL266" s="3144"/>
      <c r="AM266" s="3144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1:59">
      <c r="B267" s="382"/>
      <c r="C267" s="674" t="s">
        <v>10</v>
      </c>
      <c r="D267" s="1133">
        <v>0.45</v>
      </c>
      <c r="E267" s="1782">
        <f t="shared" ref="E267:P267" si="67">E755</f>
        <v>40.5</v>
      </c>
      <c r="F267" s="1778">
        <f t="shared" si="67"/>
        <v>41.4</v>
      </c>
      <c r="G267" s="1778">
        <f t="shared" si="67"/>
        <v>172.35</v>
      </c>
      <c r="H267" s="1778">
        <f t="shared" si="67"/>
        <v>1224</v>
      </c>
      <c r="I267" s="1778">
        <f t="shared" si="67"/>
        <v>31.5</v>
      </c>
      <c r="J267" s="1778">
        <f t="shared" si="67"/>
        <v>0.63</v>
      </c>
      <c r="K267" s="1778">
        <f t="shared" si="67"/>
        <v>0.72</v>
      </c>
      <c r="L267" s="1778">
        <f t="shared" si="67"/>
        <v>405</v>
      </c>
      <c r="M267" s="1779">
        <f t="shared" si="67"/>
        <v>540</v>
      </c>
      <c r="N267" s="1779">
        <f t="shared" si="67"/>
        <v>540</v>
      </c>
      <c r="O267" s="1779">
        <f t="shared" si="67"/>
        <v>135</v>
      </c>
      <c r="P267" s="1781">
        <f t="shared" si="67"/>
        <v>8.1</v>
      </c>
      <c r="Q267" s="289"/>
      <c r="S267" s="1560"/>
      <c r="T267" s="3145"/>
      <c r="U267" s="2315"/>
      <c r="V267" s="3144"/>
      <c r="W267" s="3344"/>
      <c r="X267" s="3144"/>
      <c r="Y267" s="3144"/>
      <c r="Z267" s="3144"/>
      <c r="AA267" s="116"/>
      <c r="AB267" s="224"/>
      <c r="AC267" s="284"/>
      <c r="AD267" s="284"/>
      <c r="AE267" s="2511"/>
      <c r="AF267" s="284"/>
      <c r="AG267" s="284"/>
      <c r="AH267" s="284"/>
      <c r="AI267" s="284"/>
      <c r="AJ267" s="2511"/>
      <c r="AK267" s="540"/>
      <c r="AL267" s="3144"/>
      <c r="AM267" s="3144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1:59" ht="16.5" thickBot="1">
      <c r="B268" s="230"/>
      <c r="C268" s="722" t="s">
        <v>319</v>
      </c>
      <c r="D268" s="744"/>
      <c r="E268" s="733">
        <f t="shared" ref="E268:P268" si="68">(E266*100/E737)-45</f>
        <v>1.9856666666666669</v>
      </c>
      <c r="F268" s="734">
        <f t="shared" si="68"/>
        <v>8.3033804347825964</v>
      </c>
      <c r="G268" s="734">
        <f t="shared" si="68"/>
        <v>-1.4244386422976518</v>
      </c>
      <c r="H268" s="734">
        <f t="shared" si="68"/>
        <v>2.0578161764705882</v>
      </c>
      <c r="I268" s="734">
        <f t="shared" si="68"/>
        <v>3.3828571428571337</v>
      </c>
      <c r="J268" s="734">
        <f t="shared" si="68"/>
        <v>16.76428571428572</v>
      </c>
      <c r="K268" s="734">
        <f t="shared" si="68"/>
        <v>-8.1875</v>
      </c>
      <c r="L268" s="734">
        <f t="shared" si="68"/>
        <v>-28.282722222222219</v>
      </c>
      <c r="M268" s="734">
        <f t="shared" si="68"/>
        <v>9.8849833333333308</v>
      </c>
      <c r="N268" s="734">
        <f t="shared" si="68"/>
        <v>7.2033833333333348</v>
      </c>
      <c r="O268" s="734">
        <f t="shared" si="68"/>
        <v>1.6596000000000046</v>
      </c>
      <c r="P268" s="738">
        <f t="shared" si="68"/>
        <v>-1.9566666666666706</v>
      </c>
      <c r="Q268" s="289"/>
      <c r="S268" s="749"/>
      <c r="T268" s="3141"/>
      <c r="U268" s="3145"/>
      <c r="V268" s="3144"/>
      <c r="W268" s="3144"/>
      <c r="X268" s="3144"/>
      <c r="Y268" s="3144"/>
      <c r="Z268" s="3144"/>
      <c r="AA268" s="116"/>
      <c r="AB268" s="116"/>
      <c r="AC268" s="2516"/>
      <c r="AD268" s="2516"/>
      <c r="AE268" s="2516"/>
      <c r="AF268" s="2517"/>
      <c r="AG268" s="2517"/>
      <c r="AH268" s="2517"/>
      <c r="AI268" s="2517"/>
      <c r="AJ268" s="2516"/>
      <c r="AK268" s="540"/>
      <c r="AL268" s="3144"/>
      <c r="AM268" s="3144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1:59" ht="15.75" thickBot="1">
      <c r="E269" s="1789"/>
      <c r="F269" s="1789"/>
      <c r="G269" s="1789"/>
      <c r="H269" s="1789"/>
      <c r="I269" s="1789"/>
      <c r="J269" s="1789"/>
      <c r="K269" s="1799"/>
      <c r="L269" s="1789"/>
      <c r="M269" s="1789"/>
      <c r="N269" s="1789"/>
      <c r="O269" s="1789"/>
      <c r="P269" s="1799"/>
      <c r="Q269" s="289"/>
      <c r="S269" s="3144"/>
      <c r="T269" s="3144"/>
      <c r="U269" s="3144"/>
      <c r="V269" s="3144"/>
      <c r="W269" s="3144"/>
      <c r="X269" s="3144"/>
      <c r="Y269" s="3144"/>
      <c r="Z269" s="3144"/>
      <c r="AA269" s="116"/>
      <c r="AB269" s="116"/>
      <c r="AC269" s="808"/>
      <c r="AD269" s="808"/>
      <c r="AE269" s="808"/>
      <c r="AF269" s="808"/>
      <c r="AG269" s="809"/>
      <c r="AH269" s="809"/>
      <c r="AI269" s="809"/>
      <c r="AJ269" s="808"/>
      <c r="AK269" s="540"/>
      <c r="AL269" s="3144"/>
      <c r="AM269" s="3144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1:59">
      <c r="B270" s="723" t="s">
        <v>245</v>
      </c>
      <c r="C270" s="42"/>
      <c r="D270" s="43"/>
      <c r="E270" s="742">
        <f t="shared" ref="E270:P270" si="69">E237+E250+E258</f>
        <v>58.014900000000004</v>
      </c>
      <c r="F270" s="709">
        <f t="shared" si="69"/>
        <v>75.193909999999988</v>
      </c>
      <c r="G270" s="709">
        <f t="shared" si="69"/>
        <v>252.4716</v>
      </c>
      <c r="H270" s="709">
        <f t="shared" si="69"/>
        <v>1923.4721999999999</v>
      </c>
      <c r="I270" s="709">
        <f t="shared" si="69"/>
        <v>41.672999999999995</v>
      </c>
      <c r="J270" s="709">
        <f t="shared" si="69"/>
        <v>1.1557000000000002</v>
      </c>
      <c r="K270" s="709">
        <f t="shared" si="69"/>
        <v>0.81299999999999994</v>
      </c>
      <c r="L270" s="1311">
        <f t="shared" si="69"/>
        <v>768.68249999999989</v>
      </c>
      <c r="M270" s="1311">
        <f t="shared" si="69"/>
        <v>914.05280000000005</v>
      </c>
      <c r="N270" s="1311">
        <f t="shared" si="69"/>
        <v>799.57460000000003</v>
      </c>
      <c r="O270" s="1311">
        <f t="shared" si="69"/>
        <v>193.70480000000001</v>
      </c>
      <c r="P270" s="743">
        <f t="shared" si="69"/>
        <v>11.1058</v>
      </c>
      <c r="Q270" s="289"/>
      <c r="S270" s="3144"/>
      <c r="T270" s="3144"/>
      <c r="U270" s="3144"/>
      <c r="V270" s="3144"/>
      <c r="W270" s="3144"/>
      <c r="X270" s="3144"/>
      <c r="Y270" s="3144"/>
      <c r="Z270" s="3144"/>
      <c r="AA270" s="116"/>
      <c r="AB270" s="116"/>
      <c r="AC270" s="151"/>
      <c r="AD270" s="151"/>
      <c r="AE270" s="151"/>
      <c r="AF270" s="151"/>
      <c r="AG270" s="151"/>
      <c r="AH270" s="151"/>
      <c r="AI270" s="151"/>
      <c r="AJ270" s="151"/>
      <c r="AK270" s="540"/>
      <c r="AL270" s="3144"/>
      <c r="AM270" s="3144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1:59">
      <c r="B271" s="724"/>
      <c r="C271" s="725" t="s">
        <v>10</v>
      </c>
      <c r="D271" s="1133">
        <v>0.7</v>
      </c>
      <c r="E271" s="1782">
        <f t="shared" ref="E271:P271" si="70">E759</f>
        <v>63</v>
      </c>
      <c r="F271" s="1778">
        <f t="shared" si="70"/>
        <v>64.400000000000006</v>
      </c>
      <c r="G271" s="1778">
        <f t="shared" si="70"/>
        <v>268.10000000000002</v>
      </c>
      <c r="H271" s="1778">
        <f t="shared" si="70"/>
        <v>1904</v>
      </c>
      <c r="I271" s="1778">
        <f t="shared" si="70"/>
        <v>49</v>
      </c>
      <c r="J271" s="1778">
        <f t="shared" si="70"/>
        <v>0.98</v>
      </c>
      <c r="K271" s="1778">
        <f t="shared" si="70"/>
        <v>1.1200000000000001</v>
      </c>
      <c r="L271" s="1778">
        <f t="shared" si="70"/>
        <v>630</v>
      </c>
      <c r="M271" s="1779">
        <f t="shared" si="70"/>
        <v>840</v>
      </c>
      <c r="N271" s="1779">
        <f t="shared" si="70"/>
        <v>840</v>
      </c>
      <c r="O271" s="1779">
        <f t="shared" si="70"/>
        <v>210</v>
      </c>
      <c r="P271" s="1781">
        <f t="shared" si="70"/>
        <v>12.6</v>
      </c>
      <c r="Q271" s="289"/>
      <c r="S271" s="3144"/>
      <c r="T271" s="3144"/>
      <c r="U271" s="3144"/>
      <c r="V271" s="3144"/>
      <c r="W271" s="3144"/>
      <c r="X271" s="3144"/>
      <c r="Y271" s="3144"/>
      <c r="Z271" s="3144"/>
      <c r="AA271" s="116"/>
      <c r="AB271" s="116"/>
      <c r="AC271" s="121"/>
      <c r="AD271" s="121"/>
      <c r="AE271" s="121"/>
      <c r="AF271" s="121"/>
      <c r="AG271" s="121"/>
      <c r="AH271" s="121"/>
      <c r="AI271" s="121"/>
      <c r="AJ271" s="121"/>
      <c r="AK271" s="3144"/>
      <c r="AL271" s="3144"/>
      <c r="AM271" s="3144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1:59" ht="15.75" thickBot="1">
      <c r="B272" s="230"/>
      <c r="C272" s="722" t="s">
        <v>319</v>
      </c>
      <c r="D272" s="744"/>
      <c r="E272" s="733">
        <f t="shared" ref="E272:P272" si="71">(E270*100/E737)-70</f>
        <v>-5.5389999999999873</v>
      </c>
      <c r="F272" s="734">
        <f t="shared" si="71"/>
        <v>11.732510869565203</v>
      </c>
      <c r="G272" s="734">
        <f t="shared" si="71"/>
        <v>-4.0805221932114932</v>
      </c>
      <c r="H272" s="734">
        <f t="shared" si="71"/>
        <v>0.71588970588234702</v>
      </c>
      <c r="I272" s="734">
        <f t="shared" si="71"/>
        <v>-10.467142857142868</v>
      </c>
      <c r="J272" s="734">
        <f t="shared" si="71"/>
        <v>12.550000000000026</v>
      </c>
      <c r="K272" s="734">
        <f t="shared" si="71"/>
        <v>-19.187500000000007</v>
      </c>
      <c r="L272" s="734">
        <f t="shared" si="71"/>
        <v>15.40916666666665</v>
      </c>
      <c r="M272" s="734">
        <f t="shared" si="71"/>
        <v>6.1710666666666611</v>
      </c>
      <c r="N272" s="735">
        <f t="shared" si="71"/>
        <v>-3.3687833333333259</v>
      </c>
      <c r="O272" s="734">
        <f t="shared" si="71"/>
        <v>-5.4317333333333409</v>
      </c>
      <c r="P272" s="738">
        <f t="shared" si="71"/>
        <v>-8.301111111111112</v>
      </c>
      <c r="Q272" s="289"/>
      <c r="S272" s="3144"/>
      <c r="T272" s="3144"/>
      <c r="U272" s="3144"/>
      <c r="V272" s="3144"/>
      <c r="W272" s="3144"/>
      <c r="X272" s="3144"/>
      <c r="Y272" s="3144"/>
      <c r="Z272" s="3144"/>
      <c r="AA272" s="3143"/>
      <c r="AB272" s="218"/>
      <c r="AC272" s="2536"/>
      <c r="AD272" s="2536"/>
      <c r="AE272" s="2536"/>
      <c r="AF272" s="2536"/>
      <c r="AG272" s="2537"/>
      <c r="AH272" s="2536"/>
      <c r="AI272" s="2536"/>
      <c r="AJ272" s="2536"/>
      <c r="AK272" s="540"/>
      <c r="AL272" s="3144"/>
      <c r="AM272" s="3144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>
      <c r="S273" s="3144"/>
      <c r="T273" s="3144"/>
      <c r="U273" s="3144"/>
      <c r="V273" s="3144"/>
      <c r="W273" s="3144"/>
      <c r="X273" s="3144"/>
      <c r="Y273" s="3144"/>
      <c r="Z273" s="3144"/>
      <c r="AA273" s="3144"/>
      <c r="AB273" s="3144"/>
      <c r="AC273" s="121"/>
      <c r="AD273" s="121"/>
      <c r="AE273" s="121"/>
      <c r="AF273" s="121"/>
      <c r="AG273" s="121"/>
      <c r="AH273" s="121"/>
      <c r="AI273" s="121"/>
      <c r="AJ273" s="121"/>
      <c r="AK273" s="3144"/>
      <c r="AL273" s="3144"/>
      <c r="AM273" s="3144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E274" s="737"/>
      <c r="F274" s="737"/>
      <c r="G274" s="737"/>
      <c r="H274" s="737"/>
      <c r="S274" s="3144"/>
      <c r="T274" s="3144"/>
      <c r="U274" s="3144"/>
      <c r="V274" s="3144"/>
      <c r="W274" s="3144"/>
      <c r="X274" s="3144"/>
      <c r="Y274" s="3144"/>
      <c r="Z274" s="3144"/>
      <c r="AA274" s="3144"/>
      <c r="AB274" s="3144"/>
      <c r="AC274" s="3144"/>
      <c r="AD274" s="3144"/>
      <c r="AE274" s="126"/>
      <c r="AF274" s="126"/>
      <c r="AG274" s="3144"/>
      <c r="AH274" s="3144"/>
      <c r="AI274" s="3144"/>
      <c r="AJ274" s="3144"/>
      <c r="AK274" s="3144"/>
      <c r="AL274" s="3144"/>
      <c r="AM274" s="3144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>
      <c r="C275" s="676"/>
      <c r="D275" s="12" t="str">
        <f>D58</f>
        <v xml:space="preserve">Россия Краснодарский край </v>
      </c>
      <c r="E275" s="291"/>
      <c r="I275" s="3573"/>
      <c r="J275" s="3573"/>
      <c r="K275" s="3573"/>
      <c r="L275" s="3573"/>
      <c r="M275" s="3573"/>
      <c r="N275" s="3573"/>
      <c r="O275" s="3573"/>
      <c r="P275" s="3573"/>
      <c r="S275" s="3144"/>
      <c r="T275" s="3144"/>
      <c r="U275" s="3144"/>
      <c r="V275" s="3144"/>
      <c r="W275" s="3144"/>
      <c r="X275" s="3144"/>
      <c r="Y275" s="3144"/>
      <c r="Z275" s="3144"/>
      <c r="AA275" s="3144"/>
      <c r="AB275" s="3144"/>
      <c r="AC275" s="220"/>
      <c r="AD275" s="121"/>
      <c r="AE275" s="121"/>
      <c r="AF275" s="121"/>
      <c r="AG275" s="121"/>
      <c r="AH275" s="121"/>
      <c r="AI275" s="121"/>
      <c r="AJ275" s="121"/>
      <c r="AK275" s="3144"/>
      <c r="AL275" s="3144"/>
      <c r="AM275" s="3144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>
      <c r="C276" s="13" t="str">
        <f>C59</f>
        <v xml:space="preserve">                  ПРИЛОЖЕНИЕ К  ДВЕНАДЦАТИДНЕВНОМУ  МЕНЮ ПРИГОТОВЛЯЕМЫХ БЛЮД </v>
      </c>
      <c r="D276" s="148"/>
      <c r="E276" s="2"/>
      <c r="F276"/>
      <c r="I276"/>
      <c r="J276"/>
      <c r="K276" s="26"/>
      <c r="L276" s="26"/>
      <c r="M276"/>
      <c r="N276"/>
      <c r="O276"/>
      <c r="P276"/>
      <c r="Q276" s="106"/>
      <c r="S276" s="3144"/>
      <c r="T276" s="3144"/>
      <c r="U276" s="3144"/>
      <c r="V276" s="3144"/>
      <c r="W276" s="3144"/>
      <c r="X276" s="3144"/>
      <c r="Y276" s="3144"/>
      <c r="Z276" s="3144"/>
      <c r="AA276" s="3144"/>
      <c r="AB276" s="3144"/>
      <c r="AC276" s="121"/>
      <c r="AD276" s="121"/>
      <c r="AE276" s="121"/>
      <c r="AF276" s="121"/>
      <c r="AG276" s="121"/>
      <c r="AH276" s="121"/>
      <c r="AI276" s="121"/>
      <c r="AJ276" s="121"/>
      <c r="AK276" s="3144"/>
      <c r="AL276" s="3144"/>
      <c r="AM276" s="3144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5.75">
      <c r="B277" s="3965" t="str">
        <f>B60</f>
        <v xml:space="preserve">   ДЛЯ  УЧАЩИХСЯ  В ОБЩЕОБРАЗОВАТЕЛЬНОМ УЧРЕЖДЕНИЕ   З А В Т Р А К О В  -  О Б Е Д О В    И    П О Л Д Н И К О В</v>
      </c>
      <c r="C277" s="25"/>
      <c r="I277" s="752"/>
      <c r="N277" s="5"/>
      <c r="S277" s="3144"/>
      <c r="T277" s="3144"/>
      <c r="U277" s="3144"/>
      <c r="V277" s="3144"/>
      <c r="W277" s="3144"/>
      <c r="X277" s="3144"/>
      <c r="Y277" s="3144"/>
      <c r="Z277" s="3144"/>
      <c r="AA277" s="3144"/>
      <c r="AB277" s="3144"/>
      <c r="AC277" s="121"/>
      <c r="AD277" s="183"/>
      <c r="AE277" s="3144"/>
      <c r="AF277" s="121"/>
      <c r="AG277" s="3141"/>
      <c r="AH277" s="126"/>
      <c r="AI277" s="514"/>
      <c r="AJ277" s="121"/>
      <c r="AK277" s="3144"/>
      <c r="AL277" s="196"/>
      <c r="AM277" s="183"/>
      <c r="AN277" s="183"/>
      <c r="AO277" s="196"/>
      <c r="AP277" s="488"/>
      <c r="AQ277" s="196"/>
      <c r="AR277" s="196"/>
      <c r="AS277" s="106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>
      <c r="C278" s="676" t="str">
        <f>C61</f>
        <v xml:space="preserve">                                    ТАБЛИЦА   ПОТРЕБНОСТИ ПИЩЕВЫХ ВЕЩЕСТВ,   ВИТАМИНОВ  И  МИНЕРАЛЬНЫХ ВЕЩЕСТВ</v>
      </c>
      <c r="S278" s="3144"/>
      <c r="T278" s="3144"/>
      <c r="U278" s="3144"/>
      <c r="V278" s="3144"/>
      <c r="W278" s="3144"/>
      <c r="X278" s="3144"/>
      <c r="Y278" s="3144"/>
      <c r="Z278" s="3144"/>
      <c r="AA278" s="3144"/>
      <c r="AB278" s="121"/>
      <c r="AC278" s="180"/>
      <c r="AD278" s="121"/>
      <c r="AE278" s="3146"/>
      <c r="AF278" s="121"/>
      <c r="AG278" s="606"/>
      <c r="AH278" s="121"/>
      <c r="AI278" s="121"/>
      <c r="AJ278" s="3144"/>
      <c r="AK278" s="2515"/>
      <c r="AL278" s="196"/>
      <c r="AM278" s="196"/>
      <c r="AN278" s="196"/>
      <c r="AO278" s="196"/>
      <c r="AP278" s="196"/>
      <c r="AQ278" s="196"/>
      <c r="AR278" s="19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21.75" thickBot="1">
      <c r="B279" s="654" t="str">
        <f>B62</f>
        <v xml:space="preserve">  Возрастная категория: 12 лет и старше</v>
      </c>
      <c r="C279" s="26"/>
      <c r="D279"/>
      <c r="F279" s="32" t="s">
        <v>409</v>
      </c>
      <c r="J279" s="3" t="str">
        <f>J62</f>
        <v>Сезон :   ЗИМА - ВЕСНА  2025 -____г.г.</v>
      </c>
      <c r="K279"/>
      <c r="M279" s="80"/>
      <c r="N279" s="26"/>
      <c r="O279" s="33"/>
      <c r="S279" s="3144"/>
      <c r="T279" s="3144"/>
      <c r="U279" s="3144"/>
      <c r="V279" s="3144"/>
      <c r="W279" s="3144"/>
      <c r="X279" s="3144"/>
      <c r="Y279" s="3144"/>
      <c r="Z279" s="3144"/>
      <c r="AA279" s="3144"/>
      <c r="AB279" s="3144"/>
      <c r="AC279" s="3144"/>
      <c r="AD279" s="3144"/>
      <c r="AE279" s="3144"/>
      <c r="AF279" s="121"/>
      <c r="AG279" s="606"/>
      <c r="AH279" s="121"/>
      <c r="AI279" s="121"/>
      <c r="AJ279" s="121"/>
      <c r="AK279" s="189"/>
      <c r="AL279" s="3144"/>
      <c r="AM279" s="183"/>
      <c r="AN279" s="183"/>
      <c r="AO279" s="106"/>
      <c r="AP279" s="101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16.5" thickBot="1">
      <c r="B280" s="779" t="s">
        <v>248</v>
      </c>
      <c r="C280" s="815" t="s">
        <v>365</v>
      </c>
      <c r="D280" s="777" t="s">
        <v>140</v>
      </c>
      <c r="E280" s="784" t="s">
        <v>141</v>
      </c>
      <c r="F280" s="332"/>
      <c r="G280" s="332"/>
      <c r="H280" s="39"/>
      <c r="I280" s="551" t="s">
        <v>229</v>
      </c>
      <c r="J280" s="39"/>
      <c r="K280" s="685"/>
      <c r="L280" s="442"/>
      <c r="M280" s="786" t="s">
        <v>257</v>
      </c>
      <c r="N280" s="39"/>
      <c r="O280" s="39"/>
      <c r="P280" s="73"/>
      <c r="Q280" s="720" t="s">
        <v>255</v>
      </c>
      <c r="S280" s="3144"/>
      <c r="T280" s="3144"/>
      <c r="U280" s="3144"/>
      <c r="V280" s="3144"/>
      <c r="W280" s="3144"/>
      <c r="X280" s="3144"/>
      <c r="Y280" s="3144"/>
      <c r="Z280" s="3144"/>
      <c r="AA280" s="3144"/>
      <c r="AB280" s="3144"/>
      <c r="AC280" s="3144"/>
      <c r="AD280" s="3144"/>
      <c r="AE280" s="3144"/>
      <c r="AF280" s="121"/>
      <c r="AG280" s="803"/>
      <c r="AH280" s="803"/>
      <c r="AI280" s="803"/>
      <c r="AJ280" s="803"/>
      <c r="AK280" s="189"/>
      <c r="AL280" s="496"/>
      <c r="AM280" s="496"/>
      <c r="AN280" s="496"/>
      <c r="AO280" s="496"/>
      <c r="AP280" s="496"/>
      <c r="AQ280" s="492"/>
      <c r="AR280" s="492"/>
      <c r="AS280" s="497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 ht="15.75" thickBot="1">
      <c r="B281" s="780" t="s">
        <v>231</v>
      </c>
      <c r="C281" s="390"/>
      <c r="D281" s="781" t="s">
        <v>147</v>
      </c>
      <c r="E281" s="587"/>
      <c r="F281" s="783"/>
      <c r="G281" s="1322" t="s">
        <v>368</v>
      </c>
      <c r="H281" s="1258" t="s">
        <v>352</v>
      </c>
      <c r="I281" s="787"/>
      <c r="J281" s="787"/>
      <c r="K281" s="787"/>
      <c r="L281" s="788"/>
      <c r="M281" s="789" t="s">
        <v>256</v>
      </c>
      <c r="N281" s="787"/>
      <c r="O281" s="787"/>
      <c r="P281" s="788"/>
      <c r="Q281" s="760" t="s">
        <v>253</v>
      </c>
      <c r="S281" s="3144"/>
      <c r="T281" s="3144"/>
      <c r="U281" s="3144"/>
      <c r="V281" s="3144"/>
      <c r="W281" s="3144"/>
      <c r="X281" s="3144"/>
      <c r="Y281" s="3144"/>
      <c r="Z281" s="3144"/>
      <c r="AA281" s="3144"/>
      <c r="AB281" s="3144"/>
      <c r="AC281" s="3144"/>
      <c r="AD281" s="3144"/>
      <c r="AE281" s="3144"/>
      <c r="AF281" s="346"/>
      <c r="AG281" s="346"/>
      <c r="AH281" s="346"/>
      <c r="AI281" s="346"/>
      <c r="AJ281" s="346"/>
      <c r="AK281" s="3144"/>
      <c r="AL281" s="207"/>
      <c r="AM281" s="207"/>
      <c r="AN281" s="207"/>
      <c r="AO281" s="207"/>
      <c r="AP281" s="207"/>
      <c r="AQ281" s="207"/>
      <c r="AR281" s="207"/>
      <c r="AS281" s="207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>
      <c r="B282" s="780" t="s">
        <v>240</v>
      </c>
      <c r="C282" s="390" t="s">
        <v>146</v>
      </c>
      <c r="D282" s="653"/>
      <c r="E282" s="781" t="s">
        <v>148</v>
      </c>
      <c r="F282" s="778" t="s">
        <v>53</v>
      </c>
      <c r="G282" s="1322" t="s">
        <v>369</v>
      </c>
      <c r="H282" s="1260" t="s">
        <v>151</v>
      </c>
      <c r="I282" s="587"/>
      <c r="J282" s="1272"/>
      <c r="K282" s="39"/>
      <c r="L282" s="1272"/>
      <c r="M282" s="1273" t="s">
        <v>241</v>
      </c>
      <c r="N282" s="1274" t="s">
        <v>242</v>
      </c>
      <c r="O282" s="1275" t="s">
        <v>243</v>
      </c>
      <c r="P282" s="1276" t="s">
        <v>244</v>
      </c>
      <c r="Q282" s="759" t="s">
        <v>222</v>
      </c>
      <c r="S282" s="3144"/>
      <c r="T282" s="3144"/>
      <c r="U282" s="3144"/>
      <c r="V282" s="3144"/>
      <c r="W282" s="3144"/>
      <c r="X282" s="3144"/>
      <c r="Y282" s="3144"/>
      <c r="Z282" s="3144"/>
      <c r="AA282" s="3144"/>
      <c r="AB282" s="3144"/>
      <c r="AC282" s="3144"/>
      <c r="AD282" s="3144"/>
      <c r="AE282" s="3144"/>
      <c r="AF282" s="121"/>
      <c r="AG282" s="121"/>
      <c r="AH282" s="121"/>
      <c r="AI282" s="121"/>
      <c r="AJ282" s="3144"/>
      <c r="AK282" s="540"/>
      <c r="AL282" s="176"/>
      <c r="AM282" s="176"/>
      <c r="AN282" s="176"/>
      <c r="AO282" s="176"/>
      <c r="AP282" s="176"/>
      <c r="AQ282" s="176"/>
      <c r="AR282" s="176"/>
      <c r="AS282" s="17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 ht="15.75" thickBot="1">
      <c r="B283" s="63"/>
      <c r="C283" s="677"/>
      <c r="D283" s="420"/>
      <c r="E283" s="782" t="s">
        <v>5</v>
      </c>
      <c r="F283" s="398" t="s">
        <v>6</v>
      </c>
      <c r="G283" s="1214" t="s">
        <v>7</v>
      </c>
      <c r="H283" s="1259" t="s">
        <v>315</v>
      </c>
      <c r="I283" s="1277" t="s">
        <v>232</v>
      </c>
      <c r="J283" s="1278" t="s">
        <v>233</v>
      </c>
      <c r="K283" s="1279" t="s">
        <v>234</v>
      </c>
      <c r="L283" s="1278" t="s">
        <v>235</v>
      </c>
      <c r="M283" s="1280" t="s">
        <v>236</v>
      </c>
      <c r="N283" s="1278" t="s">
        <v>237</v>
      </c>
      <c r="O283" s="1279" t="s">
        <v>238</v>
      </c>
      <c r="P283" s="1281" t="s">
        <v>239</v>
      </c>
      <c r="Q283" s="677"/>
      <c r="S283" s="3144"/>
      <c r="T283" s="3144"/>
      <c r="U283" s="3144"/>
      <c r="V283" s="3144"/>
      <c r="W283" s="3144"/>
      <c r="X283" s="3144"/>
      <c r="Y283" s="3144"/>
      <c r="Z283" s="3144"/>
      <c r="AA283" s="3144"/>
      <c r="AB283" s="3144"/>
      <c r="AC283" s="3144"/>
      <c r="AD283" s="3144"/>
      <c r="AE283" s="3144"/>
      <c r="AF283" s="177"/>
      <c r="AG283" s="517"/>
      <c r="AH283" s="2084"/>
      <c r="AI283" s="151"/>
      <c r="AJ283" s="151"/>
      <c r="AK283" s="588"/>
      <c r="AL283" s="509"/>
      <c r="AM283" s="509"/>
      <c r="AN283" s="509"/>
      <c r="AO283" s="510"/>
      <c r="AP283" s="510"/>
      <c r="AQ283" s="509"/>
      <c r="AR283" s="509"/>
      <c r="AS283" s="509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16.5" customHeight="1">
      <c r="B284" s="84"/>
      <c r="C284" s="550" t="s">
        <v>128</v>
      </c>
      <c r="D284" s="1316"/>
      <c r="E284" s="2942"/>
      <c r="F284" s="2938"/>
      <c r="G284" s="2938"/>
      <c r="H284" s="2939"/>
      <c r="I284" s="698"/>
      <c r="J284" s="698"/>
      <c r="K284" s="2940"/>
      <c r="L284" s="698"/>
      <c r="M284" s="698"/>
      <c r="N284" s="698"/>
      <c r="O284" s="698"/>
      <c r="P284" s="766"/>
      <c r="Q284" s="764"/>
      <c r="R284" s="11"/>
      <c r="S284" s="3141"/>
      <c r="T284" s="3144"/>
      <c r="U284" s="330"/>
      <c r="V284" s="330"/>
      <c r="W284" s="330"/>
      <c r="X284" s="177"/>
      <c r="Y284" s="151"/>
      <c r="Z284" s="151"/>
      <c r="AA284" s="151"/>
      <c r="AB284" s="151"/>
      <c r="AC284" s="151"/>
      <c r="AD284" s="151"/>
      <c r="AE284" s="151"/>
      <c r="AF284" s="177"/>
      <c r="AG284" s="517"/>
      <c r="AH284" s="517"/>
      <c r="AI284" s="151"/>
      <c r="AJ284" s="151"/>
      <c r="AK284" s="588"/>
      <c r="AL284" s="3144"/>
      <c r="AM284" s="3144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0.5" customHeight="1">
      <c r="B285" s="3248">
        <f>'12-18л. МЕНЮ '!J289</f>
        <v>0</v>
      </c>
      <c r="C285" s="260" t="str">
        <f>'12-18л. МЕНЮ '!C289</f>
        <v>Овощи консервированные</v>
      </c>
      <c r="D285" s="2294">
        <f>'12-18л. МЕНЮ '!D289</f>
        <v>0</v>
      </c>
      <c r="E285" s="3249">
        <f>'12-18л. МЕНЮ '!E289</f>
        <v>0</v>
      </c>
      <c r="F285" s="2909">
        <f>'12-18л. МЕНЮ '!F289</f>
        <v>0</v>
      </c>
      <c r="G285" s="2909">
        <f>'12-18л. МЕНЮ '!G289</f>
        <v>0</v>
      </c>
      <c r="H285" s="3250">
        <f>'12-18л. МЕНЮ '!H289</f>
        <v>0</v>
      </c>
      <c r="I285" s="1268"/>
      <c r="J285" s="739"/>
      <c r="K285" s="1159"/>
      <c r="L285" s="739"/>
      <c r="M285" s="1159"/>
      <c r="N285" s="739"/>
      <c r="O285" s="1159"/>
      <c r="P285" s="1268"/>
      <c r="Q285" s="2319">
        <f>'12-18л. МЕНЮ '!I289</f>
        <v>0</v>
      </c>
      <c r="R285" s="170"/>
      <c r="S285" s="749"/>
      <c r="T285" s="3144"/>
      <c r="U285" s="3144"/>
      <c r="V285" s="330"/>
      <c r="W285" s="330"/>
      <c r="X285" s="177"/>
      <c r="Y285" s="151"/>
      <c r="Z285" s="151"/>
      <c r="AA285" s="151"/>
      <c r="AB285" s="151"/>
      <c r="AC285" s="330"/>
      <c r="AD285" s="330"/>
      <c r="AE285" s="330"/>
      <c r="AF285" s="177"/>
      <c r="AG285" s="151"/>
      <c r="AH285" s="151"/>
      <c r="AI285" s="151"/>
      <c r="AJ285" s="151"/>
      <c r="AK285" s="588"/>
      <c r="AL285" s="3144"/>
      <c r="AM285" s="3144"/>
      <c r="AN285" s="106"/>
      <c r="AO285" s="106"/>
      <c r="AP285" s="488"/>
      <c r="AQ285" s="106"/>
      <c r="AR285" s="488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2" customHeight="1">
      <c r="B286" s="3244" t="str">
        <f>'12-18л. МЕНЮ '!J290</f>
        <v>149 /21</v>
      </c>
      <c r="C286" s="168" t="str">
        <f>'12-18л. МЕНЮ '!C290</f>
        <v>порциями (капуста квашеная)</v>
      </c>
      <c r="D286" s="3080">
        <f>'12-18л. МЕНЮ '!D290</f>
        <v>100</v>
      </c>
      <c r="E286" s="1867">
        <f>'12-18л. МЕНЮ '!E290</f>
        <v>1.7067000000000001</v>
      </c>
      <c r="F286" s="1441">
        <f>'12-18л. МЕНЮ '!F290</f>
        <v>5.0033000000000003</v>
      </c>
      <c r="G286" s="1441">
        <f>'12-18л. МЕНЮ '!G290</f>
        <v>8.24</v>
      </c>
      <c r="H286" s="3238">
        <f>'12-18л. МЕНЮ '!H290</f>
        <v>84.816999999999993</v>
      </c>
      <c r="I286" s="1541">
        <v>19.809999999999999</v>
      </c>
      <c r="J286" s="1541">
        <v>2.1999999999999999E-2</v>
      </c>
      <c r="K286" s="1658">
        <v>2.6700000000000002E-2</v>
      </c>
      <c r="L286" s="1483">
        <v>0</v>
      </c>
      <c r="M286" s="2292">
        <v>52.243299999999998</v>
      </c>
      <c r="N286" s="1664">
        <v>33.951700000000002</v>
      </c>
      <c r="O286" s="1659">
        <v>16.011700000000001</v>
      </c>
      <c r="P286" s="1656">
        <v>0.66700000000000004</v>
      </c>
      <c r="Q286" s="1481">
        <f>'12-18л. МЕНЮ '!I290</f>
        <v>4</v>
      </c>
      <c r="R286" s="554"/>
      <c r="S286" s="3144"/>
      <c r="T286" s="3144"/>
      <c r="U286" s="3144"/>
      <c r="V286" s="3144"/>
      <c r="W286" s="3144"/>
      <c r="X286" s="3144"/>
      <c r="Y286" s="3144"/>
      <c r="Z286" s="3144"/>
      <c r="AA286" s="3144"/>
      <c r="AB286" s="151"/>
      <c r="AC286" s="151"/>
      <c r="AD286" s="151"/>
      <c r="AE286" s="151"/>
      <c r="AF286" s="177"/>
      <c r="AG286" s="151"/>
      <c r="AH286" s="151"/>
      <c r="AI286" s="151"/>
      <c r="AJ286" s="151"/>
      <c r="AK286" s="588"/>
      <c r="AL286" s="3144"/>
      <c r="AM286" s="3144"/>
      <c r="AN286" s="106"/>
      <c r="AO286" s="106"/>
      <c r="AP286" s="106"/>
      <c r="AQ286" s="106"/>
      <c r="AR286" s="488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>
      <c r="B287" s="2941" t="str">
        <f>'12-18л. МЕНЮ '!J291</f>
        <v>307/21</v>
      </c>
      <c r="C287" s="168" t="str">
        <f>'12-18л. МЕНЮ '!C291</f>
        <v xml:space="preserve">Биточки рыбные </v>
      </c>
      <c r="D287" s="263">
        <f>'12-18л. МЕНЮ '!D291</f>
        <v>110</v>
      </c>
      <c r="E287" s="1988">
        <f>'12-18л. МЕНЮ '!E291</f>
        <v>15.154999999999999</v>
      </c>
      <c r="F287" s="330">
        <f>'12-18л. МЕНЮ '!F291</f>
        <v>5.6951700000000001</v>
      </c>
      <c r="G287" s="1986">
        <f>'12-18л. МЕНЮ '!G291</f>
        <v>13.05138</v>
      </c>
      <c r="H287" s="177">
        <f>'12-18л. МЕНЮ '!H291</f>
        <v>149.08080000000001</v>
      </c>
      <c r="I287" s="1171">
        <v>0.26500000000000001</v>
      </c>
      <c r="J287" s="1171">
        <v>9.1300000000000006E-2</v>
      </c>
      <c r="K287" s="1171">
        <v>0.12379999999999999</v>
      </c>
      <c r="L287" s="694">
        <v>18.3553</v>
      </c>
      <c r="M287" s="1323">
        <v>53.48</v>
      </c>
      <c r="N287" s="1323">
        <v>171.61330000000001</v>
      </c>
      <c r="O287" s="1171">
        <v>28.285799999999998</v>
      </c>
      <c r="P287" s="1171">
        <v>0.66</v>
      </c>
      <c r="Q287" s="1481">
        <f>'12-18л. МЕНЮ '!I291</f>
        <v>78</v>
      </c>
      <c r="R287" s="555"/>
      <c r="S287" s="3144"/>
      <c r="T287" s="3144"/>
      <c r="U287" s="3144"/>
      <c r="V287" s="3144"/>
      <c r="W287" s="3144"/>
      <c r="X287" s="3144"/>
      <c r="Y287" s="3144"/>
      <c r="Z287" s="3144"/>
      <c r="AA287" s="3144"/>
      <c r="AB287" s="151"/>
      <c r="AC287" s="151"/>
      <c r="AD287" s="151"/>
      <c r="AE287" s="151"/>
      <c r="AF287" s="177"/>
      <c r="AG287" s="151"/>
      <c r="AH287" s="151"/>
      <c r="AI287" s="151"/>
      <c r="AJ287" s="151"/>
      <c r="AK287" s="588"/>
      <c r="AL287" s="3144"/>
      <c r="AM287" s="3144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1287" t="str">
        <f>'12-18л. МЕНЮ '!J292</f>
        <v>334/22</v>
      </c>
      <c r="C288" s="243" t="str">
        <f>'12-18л. МЕНЮ '!C292</f>
        <v>Рагу из овощей</v>
      </c>
      <c r="D288" s="250">
        <f>'12-18л. МЕНЮ '!D292</f>
        <v>180</v>
      </c>
      <c r="E288" s="1911">
        <f>'12-18л. МЕНЮ '!E292</f>
        <v>3.0005000000000002</v>
      </c>
      <c r="F288" s="1863">
        <f>'12-18л. МЕНЮ '!F292</f>
        <v>4.0190999999999999</v>
      </c>
      <c r="G288" s="1445">
        <f>'12-18л. МЕНЮ '!G292</f>
        <v>28.977900000000002</v>
      </c>
      <c r="H288" s="1912">
        <f>'12-18л. МЕНЮ '!H292</f>
        <v>164.08600000000001</v>
      </c>
      <c r="I288" s="1171">
        <v>9.9929000000000006</v>
      </c>
      <c r="J288" s="1171">
        <v>0.04</v>
      </c>
      <c r="K288" s="1171">
        <v>9.0499999999999997E-2</v>
      </c>
      <c r="L288" s="694">
        <v>47.348739999999999</v>
      </c>
      <c r="M288" s="1325">
        <v>27.818999999999999</v>
      </c>
      <c r="N288" s="1171">
        <v>14.4213</v>
      </c>
      <c r="O288" s="1171">
        <v>16.986899999999999</v>
      </c>
      <c r="P288" s="1171">
        <v>0.32729999999999998</v>
      </c>
      <c r="Q288" s="1474">
        <f>'12-18л. МЕНЮ '!I292</f>
        <v>39</v>
      </c>
      <c r="R288" s="556"/>
      <c r="S288" s="3144"/>
      <c r="T288" s="3144"/>
      <c r="U288" s="3144"/>
      <c r="V288" s="3144"/>
      <c r="W288" s="3144"/>
      <c r="X288" s="3144"/>
      <c r="Y288" s="3144"/>
      <c r="Z288" s="3144"/>
      <c r="AA288" s="3144"/>
      <c r="AB288" s="121"/>
      <c r="AC288" s="330"/>
      <c r="AD288" s="330"/>
      <c r="AE288" s="330"/>
      <c r="AF288" s="177"/>
      <c r="AG288" s="151"/>
      <c r="AH288" s="151"/>
      <c r="AI288" s="330"/>
      <c r="AJ288" s="151"/>
      <c r="AK288" s="588"/>
      <c r="AL288" s="3144"/>
      <c r="AM288" s="3144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1287" t="str">
        <f>'12-18л. МЕНЮ '!J293</f>
        <v>501 /21</v>
      </c>
      <c r="C289" s="260" t="str">
        <f>'12-18л. МЕНЮ '!C293</f>
        <v>Сок фруктовый (яблочный)</v>
      </c>
      <c r="D289" s="250">
        <f>'12-18л. МЕНЮ '!D293</f>
        <v>200</v>
      </c>
      <c r="E289" s="1911">
        <f>'12-18л. МЕНЮ '!E293</f>
        <v>1</v>
      </c>
      <c r="F289" s="1863">
        <f>'12-18л. МЕНЮ '!F293</f>
        <v>0.2</v>
      </c>
      <c r="G289" s="1445">
        <f>'12-18л. МЕНЮ '!G293</f>
        <v>20.2</v>
      </c>
      <c r="H289" s="1912">
        <f>'12-18л. МЕНЮ '!H293</f>
        <v>86</v>
      </c>
      <c r="I289" s="1171">
        <v>4</v>
      </c>
      <c r="J289" s="1171">
        <v>0.02</v>
      </c>
      <c r="K289" s="1171">
        <v>0.02</v>
      </c>
      <c r="L289" s="699">
        <v>0</v>
      </c>
      <c r="M289" s="1171">
        <v>14</v>
      </c>
      <c r="N289" s="1171">
        <v>14</v>
      </c>
      <c r="O289" s="1171">
        <v>8</v>
      </c>
      <c r="P289" s="1171">
        <v>0.28000000000000003</v>
      </c>
      <c r="Q289" s="438">
        <f>'12-18л. МЕНЮ '!I293</f>
        <v>104</v>
      </c>
      <c r="R289" s="556"/>
      <c r="S289" s="3144"/>
      <c r="T289" s="3144"/>
      <c r="U289" s="3144"/>
      <c r="V289" s="3144"/>
      <c r="W289" s="3144"/>
      <c r="X289" s="3144"/>
      <c r="Y289" s="3144"/>
      <c r="Z289" s="3144"/>
      <c r="AA289" s="3144"/>
      <c r="AB289" s="224"/>
      <c r="AC289" s="505"/>
      <c r="AD289" s="505"/>
      <c r="AE289" s="505"/>
      <c r="AF289" s="505"/>
      <c r="AG289" s="506"/>
      <c r="AH289" s="506"/>
      <c r="AI289" s="506"/>
      <c r="AJ289" s="505"/>
      <c r="AK289" s="540"/>
      <c r="AL289" s="3144"/>
      <c r="AM289" s="3144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>
      <c r="B290" s="1287" t="str">
        <f>'12-18л. МЕНЮ '!J294</f>
        <v>Пром.пр.</v>
      </c>
      <c r="C290" s="260" t="str">
        <f>'12-18л. МЕНЮ '!C294</f>
        <v>Хлеб пшеничный</v>
      </c>
      <c r="D290" s="250">
        <f>'12-18л. МЕНЮ '!D294</f>
        <v>50</v>
      </c>
      <c r="E290" s="1911">
        <f>'12-18л. МЕНЮ '!E294</f>
        <v>1.0029999999999999</v>
      </c>
      <c r="F290" s="1863">
        <f>'12-18л. МЕНЮ '!F294</f>
        <v>0.65</v>
      </c>
      <c r="G290" s="1445">
        <f>'12-18л. МЕНЮ '!G294</f>
        <v>27.1</v>
      </c>
      <c r="H290" s="1912">
        <f>'12-18л. МЕНЮ '!H294</f>
        <v>118.262</v>
      </c>
      <c r="I290" s="1171">
        <v>0</v>
      </c>
      <c r="J290" s="1171">
        <v>5.5E-2</v>
      </c>
      <c r="K290" s="1171">
        <v>0.02</v>
      </c>
      <c r="L290" s="694">
        <v>0</v>
      </c>
      <c r="M290" s="1171">
        <v>10</v>
      </c>
      <c r="N290" s="1171">
        <v>3.25</v>
      </c>
      <c r="O290" s="1171">
        <v>0.7</v>
      </c>
      <c r="P290" s="1171">
        <v>5.5E-2</v>
      </c>
      <c r="Q290" s="438">
        <f>'12-18л. МЕНЮ '!I294</f>
        <v>18</v>
      </c>
      <c r="R290" s="11"/>
      <c r="S290" s="3144"/>
      <c r="T290" s="3144"/>
      <c r="U290" s="3144"/>
      <c r="V290" s="3144"/>
      <c r="W290" s="3144"/>
      <c r="X290" s="3144"/>
      <c r="Y290" s="3144"/>
      <c r="Z290" s="3144"/>
      <c r="AA290" s="121"/>
      <c r="AB290" s="151"/>
      <c r="AC290" s="353"/>
      <c r="AD290" s="353"/>
      <c r="AE290" s="353"/>
      <c r="AF290" s="352"/>
      <c r="AG290" s="347"/>
      <c r="AH290" s="347"/>
      <c r="AI290" s="352"/>
      <c r="AJ290" s="353"/>
      <c r="AK290" s="540"/>
      <c r="AL290" s="3144"/>
      <c r="AM290" s="3144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4.25" customHeight="1" thickBot="1">
      <c r="B291" s="773" t="str">
        <f>'12-18л. МЕНЮ '!J295</f>
        <v>Пром.пр.</v>
      </c>
      <c r="C291" s="1295" t="str">
        <f>'12-18л. МЕНЮ '!C295</f>
        <v>Хлеб ржаной</v>
      </c>
      <c r="D291" s="341">
        <f>'12-18л. МЕНЮ '!D295</f>
        <v>30</v>
      </c>
      <c r="E291" s="1911">
        <f>'12-18л. МЕНЮ '!E295</f>
        <v>1.4</v>
      </c>
      <c r="F291" s="1863">
        <f>'12-18л. МЕНЮ '!F295</f>
        <v>0.495</v>
      </c>
      <c r="G291" s="1445">
        <f>'12-18л. МЕНЮ '!G295</f>
        <v>13.031000000000001</v>
      </c>
      <c r="H291" s="1912">
        <f>'12-18л. МЕНЮ '!H295</f>
        <v>62.174999999999997</v>
      </c>
      <c r="I291" s="2344">
        <v>0</v>
      </c>
      <c r="J291" s="2344">
        <v>7.4999999999999997E-2</v>
      </c>
      <c r="K291" s="2344">
        <v>7.4999999999999997E-2</v>
      </c>
      <c r="L291" s="2355">
        <v>0</v>
      </c>
      <c r="M291" s="2344">
        <v>9.9</v>
      </c>
      <c r="N291" s="2344">
        <v>7.02</v>
      </c>
      <c r="O291" s="2344">
        <v>1.98</v>
      </c>
      <c r="P291" s="2344">
        <v>4.2000000000000003E-2</v>
      </c>
      <c r="Q291" s="1474">
        <f>'12-18л. МЕНЮ '!I295</f>
        <v>19</v>
      </c>
      <c r="R291" s="473"/>
      <c r="S291" s="3144"/>
      <c r="T291" s="3144"/>
      <c r="U291" s="3144"/>
      <c r="V291" s="3144"/>
      <c r="W291" s="3144"/>
      <c r="X291" s="3144"/>
      <c r="Y291" s="3144"/>
      <c r="Z291" s="3144"/>
      <c r="AA291" s="357"/>
      <c r="AB291" s="176"/>
      <c r="AC291" s="151"/>
      <c r="AD291" s="151"/>
      <c r="AE291" s="151"/>
      <c r="AF291" s="151"/>
      <c r="AG291" s="151"/>
      <c r="AH291" s="151"/>
      <c r="AI291" s="151"/>
      <c r="AJ291" s="151"/>
      <c r="AK291" s="540"/>
      <c r="AL291" s="3144"/>
      <c r="AM291" s="3144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2.75" customHeight="1">
      <c r="B292" s="1486" t="s">
        <v>167</v>
      </c>
      <c r="C292" s="17"/>
      <c r="D292" s="2274">
        <f>'12-18л. МЕНЮ '!D296</f>
        <v>670</v>
      </c>
      <c r="E292" s="1999">
        <f>'12-18л. МЕНЮ '!E296</f>
        <v>23.265199999999997</v>
      </c>
      <c r="F292" s="2000">
        <f>'12-18л. МЕНЮ '!F296</f>
        <v>16.062570000000001</v>
      </c>
      <c r="G292" s="2001">
        <f>'12-18л. МЕНЮ '!G296</f>
        <v>110.60028</v>
      </c>
      <c r="H292" s="2002">
        <f>'12-18л. МЕНЮ '!H296</f>
        <v>664.42079999999999</v>
      </c>
      <c r="I292" s="1922">
        <f>SUM(I285:I291)</f>
        <v>34.067900000000002</v>
      </c>
      <c r="J292" s="1900">
        <f t="shared" ref="J292:P292" si="72">SUM(J285:J291)</f>
        <v>0.30330000000000001</v>
      </c>
      <c r="K292" s="1900">
        <f t="shared" si="72"/>
        <v>0.35600000000000004</v>
      </c>
      <c r="L292" s="1900">
        <f t="shared" si="72"/>
        <v>65.704039999999992</v>
      </c>
      <c r="M292" s="1983">
        <f t="shared" si="72"/>
        <v>167.44229999999999</v>
      </c>
      <c r="N292" s="1983">
        <f t="shared" si="72"/>
        <v>244.25630000000001</v>
      </c>
      <c r="O292" s="1983">
        <f t="shared" si="72"/>
        <v>71.964400000000012</v>
      </c>
      <c r="P292" s="729">
        <f t="shared" si="72"/>
        <v>2.0312999999999999</v>
      </c>
      <c r="Q292" s="761"/>
      <c r="R292" s="11"/>
      <c r="S292" s="2083"/>
      <c r="T292" s="3141"/>
      <c r="U292" s="3139"/>
      <c r="V292" s="351"/>
      <c r="W292" s="351"/>
      <c r="X292" s="351"/>
      <c r="Y292" s="351"/>
      <c r="Z292" s="351"/>
      <c r="AA292" s="351"/>
      <c r="AB292" s="116"/>
      <c r="AC292" s="176"/>
      <c r="AD292" s="176"/>
      <c r="AE292" s="176"/>
      <c r="AF292" s="176"/>
      <c r="AG292" s="176"/>
      <c r="AH292" s="176"/>
      <c r="AI292" s="176"/>
      <c r="AJ292" s="176"/>
      <c r="AK292" s="540"/>
      <c r="AL292" s="3144"/>
      <c r="AM292" s="3144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>
      <c r="B293" s="724"/>
      <c r="C293" s="725" t="s">
        <v>10</v>
      </c>
      <c r="D293" s="1133">
        <v>0.25</v>
      </c>
      <c r="E293" s="2003">
        <f>'12-18л. МЕНЮ '!E297</f>
        <v>22.5</v>
      </c>
      <c r="F293" s="2004">
        <f>'12-18л. МЕНЮ '!F297</f>
        <v>23</v>
      </c>
      <c r="G293" s="2005">
        <f>'12-18л. МЕНЮ '!G297</f>
        <v>95.75</v>
      </c>
      <c r="H293" s="2006">
        <f>'12-18л. МЕНЮ '!H297</f>
        <v>680</v>
      </c>
      <c r="I293" s="1906">
        <f t="shared" ref="I293:P293" si="73">I739</f>
        <v>17.5</v>
      </c>
      <c r="J293" s="1906">
        <f t="shared" si="73"/>
        <v>0.35</v>
      </c>
      <c r="K293" s="1906">
        <f t="shared" si="73"/>
        <v>0.4</v>
      </c>
      <c r="L293" s="1906">
        <f t="shared" si="73"/>
        <v>225</v>
      </c>
      <c r="M293" s="1984">
        <f t="shared" si="73"/>
        <v>300</v>
      </c>
      <c r="N293" s="1984">
        <f t="shared" si="73"/>
        <v>300</v>
      </c>
      <c r="O293" s="1906">
        <f t="shared" si="73"/>
        <v>75</v>
      </c>
      <c r="P293" s="1815">
        <f t="shared" si="73"/>
        <v>4.5</v>
      </c>
      <c r="Q293" s="761"/>
      <c r="R293" s="11"/>
      <c r="S293" s="3144"/>
      <c r="T293" s="3145"/>
      <c r="U293" s="3144"/>
      <c r="V293" s="176"/>
      <c r="W293" s="177"/>
      <c r="X293" s="176"/>
      <c r="Y293" s="176"/>
      <c r="Z293" s="176"/>
      <c r="AA293" s="345"/>
      <c r="AB293" s="176"/>
      <c r="AC293" s="151"/>
      <c r="AD293" s="151"/>
      <c r="AE293" s="151"/>
      <c r="AF293" s="177"/>
      <c r="AG293" s="151"/>
      <c r="AH293" s="151"/>
      <c r="AI293" s="151"/>
      <c r="AJ293" s="151"/>
      <c r="AK293" s="588"/>
      <c r="AL293" s="3144"/>
      <c r="AM293" s="3144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 thickBot="1">
      <c r="B294" s="230"/>
      <c r="C294" s="722" t="s">
        <v>319</v>
      </c>
      <c r="D294" s="744"/>
      <c r="E294" s="1810">
        <f>'12-18л. МЕНЮ '!E298</f>
        <v>0.85022222222221799</v>
      </c>
      <c r="F294" s="2007">
        <f>'12-18л. МЕНЮ '!F298</f>
        <v>-7.5406847826086967</v>
      </c>
      <c r="G294" s="1818">
        <f>'12-18л. МЕНЮ '!G298</f>
        <v>3.8773577023498689</v>
      </c>
      <c r="H294" s="2008">
        <f>'12-18л. МЕНЮ '!H298</f>
        <v>-0.57276470588235284</v>
      </c>
      <c r="I294" s="1827">
        <f t="shared" ref="I294:P294" si="74">(I292*100/I737)-25</f>
        <v>23.668428571428571</v>
      </c>
      <c r="J294" s="1827">
        <f t="shared" si="74"/>
        <v>-3.3357142857142819</v>
      </c>
      <c r="K294" s="1827">
        <f t="shared" si="74"/>
        <v>-2.75</v>
      </c>
      <c r="L294" s="1827">
        <f t="shared" si="74"/>
        <v>-17.699551111111113</v>
      </c>
      <c r="M294" s="1827">
        <f t="shared" si="74"/>
        <v>-11.046475000000001</v>
      </c>
      <c r="N294" s="1827">
        <f t="shared" si="74"/>
        <v>-4.6453083333333325</v>
      </c>
      <c r="O294" s="1827">
        <f t="shared" si="74"/>
        <v>-1.0118666666666627</v>
      </c>
      <c r="P294" s="2020">
        <f t="shared" si="74"/>
        <v>-13.715</v>
      </c>
      <c r="Q294" s="765"/>
      <c r="R294" s="170"/>
      <c r="S294" s="3144"/>
      <c r="T294" s="3144"/>
      <c r="U294" s="3144"/>
      <c r="V294" s="3144"/>
      <c r="W294" s="3144"/>
      <c r="X294" s="3144"/>
      <c r="Y294" s="3144"/>
      <c r="Z294" s="3144"/>
      <c r="AA294" s="3144"/>
      <c r="AB294" s="3144"/>
      <c r="AC294" s="3144"/>
      <c r="AD294" s="3144"/>
      <c r="AE294" s="3144"/>
      <c r="AF294" s="151"/>
      <c r="AG294" s="151"/>
      <c r="AH294" s="151"/>
      <c r="AI294" s="151"/>
      <c r="AJ294" s="151"/>
      <c r="AK294" s="588"/>
      <c r="AL294" s="3144"/>
      <c r="AM294" s="3144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>
      <c r="B295" s="84"/>
      <c r="C295" s="1283" t="s">
        <v>106</v>
      </c>
      <c r="D295" s="61"/>
      <c r="E295" s="176"/>
      <c r="F295" s="2009"/>
      <c r="G295" s="2009"/>
      <c r="H295" s="2009"/>
      <c r="I295" s="1965"/>
      <c r="J295" s="1965"/>
      <c r="K295" s="1965"/>
      <c r="L295" s="1965"/>
      <c r="M295" s="1965"/>
      <c r="N295" s="1965"/>
      <c r="O295" s="1965"/>
      <c r="P295" s="763"/>
      <c r="Q295" s="764"/>
      <c r="R295" s="554"/>
      <c r="S295" s="3144"/>
      <c r="T295" s="3144"/>
      <c r="U295" s="3144"/>
      <c r="V295" s="3144"/>
      <c r="W295" s="3144"/>
      <c r="X295" s="3144"/>
      <c r="Y295" s="3144"/>
      <c r="Z295" s="3144"/>
      <c r="AA295" s="3144"/>
      <c r="AB295" s="3144"/>
      <c r="AC295" s="3144"/>
      <c r="AD295" s="3144"/>
      <c r="AE295" s="3144"/>
      <c r="AF295" s="177"/>
      <c r="AG295" s="525"/>
      <c r="AH295" s="525"/>
      <c r="AI295" s="525"/>
      <c r="AJ295" s="525"/>
      <c r="AK295" s="588"/>
      <c r="AL295" s="3144"/>
      <c r="AM295" s="3144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1290" t="str">
        <f>'12-18л. МЕНЮ '!J300</f>
        <v>22 / 21</v>
      </c>
      <c r="C296" s="233" t="str">
        <f>'12-18л. МЕНЮ '!C300</f>
        <v xml:space="preserve">Морковь с яблоком </v>
      </c>
      <c r="D296" s="232">
        <f>'12-18л. МЕНЮ '!D300</f>
        <v>100</v>
      </c>
      <c r="E296" s="1911">
        <f>'12-18л. МЕНЮ '!E300</f>
        <v>0.97299999999999998</v>
      </c>
      <c r="F296" s="1445">
        <f>'12-18л. МЕНЮ '!F300</f>
        <v>4.8170000000000002</v>
      </c>
      <c r="G296" s="1445">
        <f>'12-18л. МЕНЮ '!G300</f>
        <v>8.1969999999999992</v>
      </c>
      <c r="H296" s="1446">
        <f>'12-18л. МЕНЮ '!H300</f>
        <v>78.292000000000002</v>
      </c>
      <c r="I296" s="1171">
        <v>7.2530000000000001</v>
      </c>
      <c r="J296" s="1171">
        <v>5.6000000000000001E-2</v>
      </c>
      <c r="K296" s="1171">
        <v>4.1000000000000002E-2</v>
      </c>
      <c r="L296" s="3047">
        <v>100.3573</v>
      </c>
      <c r="M296" s="1171">
        <v>20.73</v>
      </c>
      <c r="N296" s="1171">
        <v>33.216999999999999</v>
      </c>
      <c r="O296" s="1171">
        <v>23.15</v>
      </c>
      <c r="P296" s="1657">
        <v>1.0414000000000001</v>
      </c>
      <c r="Q296" s="1477">
        <f>'12-18л. МЕНЮ '!I300</f>
        <v>7</v>
      </c>
      <c r="R296" s="555"/>
      <c r="S296" s="3144"/>
      <c r="T296" s="3144"/>
      <c r="U296" s="3144"/>
      <c r="V296" s="3144"/>
      <c r="W296" s="3144"/>
      <c r="X296" s="3144"/>
      <c r="Y296" s="3144"/>
      <c r="Z296" s="3144"/>
      <c r="AA296" s="3144"/>
      <c r="AB296" s="3144"/>
      <c r="AC296" s="3144"/>
      <c r="AD296" s="3144"/>
      <c r="AE296" s="3144"/>
      <c r="AF296" s="151"/>
      <c r="AG296" s="517"/>
      <c r="AH296" s="517"/>
      <c r="AI296" s="151"/>
      <c r="AJ296" s="151"/>
      <c r="AK296" s="588"/>
      <c r="AL296" s="3144"/>
      <c r="AM296" s="3144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>
      <c r="B297" s="1173" t="str">
        <f>'12-18л. МЕНЮ '!J301</f>
        <v>278/22</v>
      </c>
      <c r="C297" s="247" t="str">
        <f>'12-18л. МЕНЮ '!C301</f>
        <v>Суп куриный</v>
      </c>
      <c r="D297" s="167">
        <f>'12-18л. МЕНЮ '!D301</f>
        <v>250</v>
      </c>
      <c r="E297" s="1863">
        <f>'12-18л. МЕНЮ '!E301</f>
        <v>4.8784000000000001</v>
      </c>
      <c r="F297" s="1445">
        <f>'12-18л. МЕНЮ '!F301</f>
        <v>3.84463</v>
      </c>
      <c r="G297" s="1863">
        <f>'12-18л. МЕНЮ '!G301</f>
        <v>12.055249999999999</v>
      </c>
      <c r="H297" s="1444">
        <f>'12-18л. МЕНЮ '!H301</f>
        <v>102.336</v>
      </c>
      <c r="I297" s="739">
        <v>1.8740000000000001</v>
      </c>
      <c r="J297" s="739">
        <v>0.05</v>
      </c>
      <c r="K297" s="739">
        <v>4.5499999999999999E-2</v>
      </c>
      <c r="L297" s="739">
        <v>25.4312</v>
      </c>
      <c r="M297" s="739">
        <v>16.9618</v>
      </c>
      <c r="N297" s="739">
        <v>52.112900000000003</v>
      </c>
      <c r="O297" s="739">
        <v>15.5219</v>
      </c>
      <c r="P297" s="1268">
        <v>0.80389999999999995</v>
      </c>
      <c r="Q297" s="1491">
        <f>'12-18л. МЕНЮ '!I301</f>
        <v>31</v>
      </c>
      <c r="R297" s="556"/>
      <c r="S297" s="3144"/>
      <c r="T297" s="3144"/>
      <c r="U297" s="3144"/>
      <c r="V297" s="3144"/>
      <c r="W297" s="3144"/>
      <c r="X297" s="3144"/>
      <c r="Y297" s="3144"/>
      <c r="Z297" s="3144"/>
      <c r="AA297" s="3144"/>
      <c r="AB297" s="3144"/>
      <c r="AC297" s="3144"/>
      <c r="AD297" s="3144"/>
      <c r="AE297" s="3144"/>
      <c r="AF297" s="177"/>
      <c r="AG297" s="525"/>
      <c r="AH297" s="525"/>
      <c r="AI297" s="525"/>
      <c r="AJ297" s="525"/>
      <c r="AK297" s="588"/>
      <c r="AL297" s="3144"/>
      <c r="AM297" s="3144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5.75" customHeight="1">
      <c r="B298" s="1173" t="str">
        <f>'12-18л. МЕНЮ '!J302</f>
        <v>224/22</v>
      </c>
      <c r="C298" s="247" t="str">
        <f>'12-18л. МЕНЮ '!C302</f>
        <v>Запеканка из творога с какао</v>
      </c>
      <c r="D298" s="167">
        <f>'12-18л. МЕНЮ '!D302</f>
        <v>230</v>
      </c>
      <c r="E298" s="1863">
        <f>'12-18л. МЕНЮ '!E302</f>
        <v>28.668700000000001</v>
      </c>
      <c r="F298" s="1445">
        <f>'12-18л. МЕНЮ '!F302</f>
        <v>10.81155</v>
      </c>
      <c r="G298" s="1863">
        <f>'12-18л. МЕНЮ '!G302</f>
        <v>35.174169999999997</v>
      </c>
      <c r="H298" s="1446">
        <f>'12-18л. МЕНЮ '!H302</f>
        <v>370.7176</v>
      </c>
      <c r="I298" s="1268">
        <v>1.5787</v>
      </c>
      <c r="J298" s="739">
        <v>6.5000000000000002E-2</v>
      </c>
      <c r="K298" s="1159">
        <v>0.26</v>
      </c>
      <c r="L298" s="739">
        <v>50.703899999999997</v>
      </c>
      <c r="M298" s="2313">
        <v>410.33</v>
      </c>
      <c r="N298" s="1452">
        <v>165.36</v>
      </c>
      <c r="O298" s="1159">
        <v>13.23</v>
      </c>
      <c r="P298" s="1268">
        <v>1.0653999999999999</v>
      </c>
      <c r="Q298" s="1491">
        <f>'12-18л. МЕНЮ '!I302</f>
        <v>54</v>
      </c>
      <c r="R298" s="554"/>
      <c r="S298" s="3144"/>
      <c r="T298" s="3144"/>
      <c r="U298" s="3144"/>
      <c r="V298" s="3144"/>
      <c r="W298" s="3144"/>
      <c r="X298" s="3144"/>
      <c r="Y298" s="3144"/>
      <c r="Z298" s="3144"/>
      <c r="AA298" s="3144"/>
      <c r="AB298" s="3144"/>
      <c r="AC298" s="3144"/>
      <c r="AD298" s="3144"/>
      <c r="AE298" s="3144"/>
      <c r="AF298" s="177"/>
      <c r="AG298" s="517"/>
      <c r="AH298" s="517"/>
      <c r="AI298" s="151"/>
      <c r="AJ298" s="151"/>
      <c r="AK298" s="588"/>
      <c r="AL298" s="3144"/>
      <c r="AM298" s="3144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1480" t="str">
        <f>'12-18л. МЕНЮ '!J303</f>
        <v>687 /22</v>
      </c>
      <c r="C299" s="318" t="str">
        <f>'12-18л. МЕНЮ '!C303</f>
        <v>и  /  соус абрикосовый</v>
      </c>
      <c r="D299" s="1618">
        <f>'12-18л. МЕНЮ '!D303</f>
        <v>20</v>
      </c>
      <c r="E299" s="1867">
        <f>'12-18л. МЕНЮ '!E303</f>
        <v>0.255</v>
      </c>
      <c r="F299" s="1441">
        <f>'12-18л. МЕНЮ '!F303</f>
        <v>0</v>
      </c>
      <c r="G299" s="1867">
        <f>'12-18л. МЕНЮ '!G303</f>
        <v>6.7845000000000004</v>
      </c>
      <c r="H299" s="1866">
        <f>'12-18л. МЕНЮ '!H303</f>
        <v>31.158000000000001</v>
      </c>
      <c r="I299" s="1656">
        <v>0.123</v>
      </c>
      <c r="J299" s="1538">
        <v>0</v>
      </c>
      <c r="K299" s="1659">
        <v>0.01</v>
      </c>
      <c r="L299" s="1483">
        <v>26.234999999999999</v>
      </c>
      <c r="M299" s="2066">
        <v>10.378</v>
      </c>
      <c r="N299" s="2058">
        <v>5.0449999999999999</v>
      </c>
      <c r="O299" s="2066">
        <v>4.3099999999999996</v>
      </c>
      <c r="P299" s="3700">
        <v>0.183</v>
      </c>
      <c r="Q299" s="1493">
        <f>'12-18л. МЕНЮ '!I303</f>
        <v>54</v>
      </c>
      <c r="R299" s="555"/>
      <c r="S299" s="3144"/>
      <c r="T299" s="3144"/>
      <c r="U299" s="3144"/>
      <c r="V299" s="3144"/>
      <c r="W299" s="3144"/>
      <c r="X299" s="3144"/>
      <c r="Y299" s="3144"/>
      <c r="Z299" s="3144"/>
      <c r="AA299" s="3144"/>
      <c r="AB299" s="3144"/>
      <c r="AC299" s="3144"/>
      <c r="AD299" s="3144"/>
      <c r="AE299" s="3144"/>
      <c r="AF299" s="177"/>
      <c r="AG299" s="151"/>
      <c r="AH299" s="151"/>
      <c r="AI299" s="151"/>
      <c r="AJ299" s="151"/>
      <c r="AK299" s="588"/>
      <c r="AL299" s="3144"/>
      <c r="AM299" s="3144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2.75" customHeight="1">
      <c r="B300" s="1480" t="str">
        <f>'12-18л. МЕНЮ '!J304</f>
        <v>469 / 21</v>
      </c>
      <c r="C300" s="318" t="str">
        <f>'12-18л. МЕНЮ '!C304</f>
        <v>Молоко кипячёное</v>
      </c>
      <c r="D300" s="1618">
        <f>'12-18л. МЕНЮ '!D304</f>
        <v>200</v>
      </c>
      <c r="E300" s="1867">
        <f>'12-18л. МЕНЮ '!E304</f>
        <v>5.8</v>
      </c>
      <c r="F300" s="1441">
        <f>'12-18л. МЕНЮ '!F304</f>
        <v>5.3</v>
      </c>
      <c r="G300" s="1867">
        <f>'12-18л. МЕНЮ '!G304</f>
        <v>9.1</v>
      </c>
      <c r="H300" s="1866">
        <f>'12-18л. МЕНЮ '!H304</f>
        <v>107</v>
      </c>
      <c r="I300" s="1171">
        <v>1.4</v>
      </c>
      <c r="J300" s="1171">
        <v>7.0000000000000007E-2</v>
      </c>
      <c r="K300" s="1171">
        <v>0.03</v>
      </c>
      <c r="L300" s="694">
        <v>40.1</v>
      </c>
      <c r="M300" s="1323">
        <v>227.9</v>
      </c>
      <c r="N300" s="1323">
        <v>161.4</v>
      </c>
      <c r="O300" s="1171">
        <v>26.6</v>
      </c>
      <c r="P300" s="1171">
        <v>0.19</v>
      </c>
      <c r="Q300" s="1493">
        <f>'12-18л. МЕНЮ '!I304</f>
        <v>102</v>
      </c>
      <c r="R300" s="556"/>
      <c r="S300" s="3144"/>
      <c r="T300" s="3144"/>
      <c r="U300" s="3144"/>
      <c r="V300" s="3144"/>
      <c r="W300" s="3144"/>
      <c r="X300" s="3144"/>
      <c r="Y300" s="3144"/>
      <c r="Z300" s="3144"/>
      <c r="AA300" s="3144"/>
      <c r="AB300" s="3144"/>
      <c r="AC300" s="3144"/>
      <c r="AD300" s="3144"/>
      <c r="AE300" s="3144"/>
      <c r="AF300" s="177"/>
      <c r="AG300" s="151"/>
      <c r="AH300" s="151"/>
      <c r="AI300" s="151"/>
      <c r="AJ300" s="151"/>
      <c r="AK300" s="588"/>
      <c r="AL300" s="3144"/>
      <c r="AM300" s="3144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>
      <c r="B301" s="1290" t="str">
        <f>'12-18л. МЕНЮ '!J305</f>
        <v>Пром.пр.</v>
      </c>
      <c r="C301" s="233" t="str">
        <f>'12-18л. МЕНЮ '!C305</f>
        <v>Хлеб пшеничный</v>
      </c>
      <c r="D301" s="232">
        <f>'12-18л. МЕНЮ '!D305</f>
        <v>50</v>
      </c>
      <c r="E301" s="2275">
        <f>'12-18л. МЕНЮ '!E305</f>
        <v>1.0029999999999999</v>
      </c>
      <c r="F301" s="1441">
        <f>'12-18л. МЕНЮ '!F305</f>
        <v>0.65</v>
      </c>
      <c r="G301" s="1441">
        <f>'12-18л. МЕНЮ '!G305</f>
        <v>27.1</v>
      </c>
      <c r="H301" s="1866">
        <f>'12-18л. МЕНЮ '!H305</f>
        <v>118.262</v>
      </c>
      <c r="I301" s="1171">
        <v>0</v>
      </c>
      <c r="J301" s="1171">
        <v>5.5E-2</v>
      </c>
      <c r="K301" s="1171">
        <v>0.02</v>
      </c>
      <c r="L301" s="694">
        <v>0</v>
      </c>
      <c r="M301" s="1171">
        <v>10</v>
      </c>
      <c r="N301" s="1171">
        <v>3.25</v>
      </c>
      <c r="O301" s="1171">
        <v>0.7</v>
      </c>
      <c r="P301" s="1657">
        <v>5.5E-2</v>
      </c>
      <c r="Q301" s="1477">
        <f>'12-18л. МЕНЮ '!I305</f>
        <v>18</v>
      </c>
      <c r="R301" s="11"/>
      <c r="S301" s="3144"/>
      <c r="T301" s="3144"/>
      <c r="U301" s="3144"/>
      <c r="V301" s="3144"/>
      <c r="W301" s="3144"/>
      <c r="X301" s="3144"/>
      <c r="Y301" s="3144"/>
      <c r="Z301" s="3144"/>
      <c r="AA301" s="3144"/>
      <c r="AB301" s="3144"/>
      <c r="AC301" s="505"/>
      <c r="AD301" s="505"/>
      <c r="AE301" s="505"/>
      <c r="AF301" s="505"/>
      <c r="AG301" s="506"/>
      <c r="AH301" s="506"/>
      <c r="AI301" s="505"/>
      <c r="AJ301" s="505"/>
      <c r="AK301" s="540"/>
      <c r="AL301" s="3144"/>
      <c r="AM301" s="3144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>
      <c r="B302" s="1475" t="str">
        <f>'12-18л. МЕНЮ '!J306</f>
        <v>Пром.пр.</v>
      </c>
      <c r="C302" s="247" t="str">
        <f>'12-18л. МЕНЮ '!C306</f>
        <v>Хлеб ржаной</v>
      </c>
      <c r="D302" s="167">
        <f>'12-18л. МЕНЮ '!D306</f>
        <v>40</v>
      </c>
      <c r="E302" s="1439">
        <f>'12-18л. МЕНЮ '!E306</f>
        <v>1.8660000000000001</v>
      </c>
      <c r="F302" s="1440">
        <f>'12-18л. МЕНЮ '!F306</f>
        <v>0.66</v>
      </c>
      <c r="G302" s="1440">
        <f>'12-18л. МЕНЮ '!G306</f>
        <v>17.373999999999999</v>
      </c>
      <c r="H302" s="1300">
        <f>'12-18л. МЕНЮ '!H306</f>
        <v>82.9</v>
      </c>
      <c r="I302" s="1171">
        <v>0</v>
      </c>
      <c r="J302" s="4260">
        <v>8.7999999999999995E-2</v>
      </c>
      <c r="K302" s="4260">
        <v>8.7999999999999995E-2</v>
      </c>
      <c r="L302" s="694">
        <v>0</v>
      </c>
      <c r="M302" s="1171">
        <v>13.2</v>
      </c>
      <c r="N302" s="1171">
        <v>9.36</v>
      </c>
      <c r="O302" s="1171">
        <v>2.64</v>
      </c>
      <c r="P302" s="1657">
        <v>5.6000000000000001E-2</v>
      </c>
      <c r="Q302" s="1477">
        <f>'12-18л. МЕНЮ '!I306</f>
        <v>19</v>
      </c>
      <c r="R302" s="11"/>
      <c r="S302" s="3144"/>
      <c r="T302" s="3144"/>
      <c r="U302" s="3144"/>
      <c r="V302" s="3144"/>
      <c r="W302" s="3144"/>
      <c r="X302" s="3144"/>
      <c r="Y302" s="3144"/>
      <c r="Z302" s="3144"/>
      <c r="AA302" s="3144"/>
      <c r="AB302" s="3144"/>
      <c r="AC302" s="808"/>
      <c r="AD302" s="808"/>
      <c r="AE302" s="808"/>
      <c r="AF302" s="808"/>
      <c r="AG302" s="809"/>
      <c r="AH302" s="809"/>
      <c r="AI302" s="809"/>
      <c r="AJ302" s="808"/>
      <c r="AK302" s="540"/>
      <c r="AL302" s="3144"/>
      <c r="AM302" s="3144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6.5" customHeight="1" thickBot="1">
      <c r="B303" s="1476" t="str">
        <f>'12-18л. МЕНЮ '!J307</f>
        <v>749 / 22</v>
      </c>
      <c r="C303" s="187" t="str">
        <f>'12-18л. МЕНЮ '!C307</f>
        <v xml:space="preserve">Плоды свежие (яблоко) </v>
      </c>
      <c r="D303" s="1489">
        <f>'12-18л. МЕНЮ '!D307</f>
        <v>100</v>
      </c>
      <c r="E303" s="1439">
        <f>'12-18л. МЕНЮ '!E307</f>
        <v>0.4</v>
      </c>
      <c r="F303" s="1440">
        <f>'12-18л. МЕНЮ '!F307</f>
        <v>0.4</v>
      </c>
      <c r="G303" s="1440">
        <f>'12-18л. МЕНЮ '!G307</f>
        <v>9.8000000000000007</v>
      </c>
      <c r="H303" s="1300">
        <f>'12-18л. МЕНЮ '!H307</f>
        <v>47</v>
      </c>
      <c r="I303" s="1171">
        <v>10</v>
      </c>
      <c r="J303" s="1171">
        <v>0.03</v>
      </c>
      <c r="K303" s="1171">
        <v>0.02</v>
      </c>
      <c r="L303" s="699">
        <v>0</v>
      </c>
      <c r="M303" s="1171">
        <v>16</v>
      </c>
      <c r="N303" s="1171">
        <v>11</v>
      </c>
      <c r="O303" s="1171">
        <v>9</v>
      </c>
      <c r="P303" s="1171">
        <v>2.2000000000000002</v>
      </c>
      <c r="Q303" s="1477">
        <f>'12-18л. МЕНЮ '!I307</f>
        <v>105</v>
      </c>
      <c r="R303" s="473"/>
      <c r="S303" s="3144"/>
      <c r="T303" s="3144"/>
      <c r="U303" s="3144"/>
      <c r="V303" s="3144"/>
      <c r="W303" s="3144"/>
      <c r="X303" s="3144"/>
      <c r="Y303" s="3144"/>
      <c r="Z303" s="3144"/>
      <c r="AA303" s="3144"/>
      <c r="AB303" s="3144"/>
      <c r="AC303" s="151"/>
      <c r="AD303" s="151"/>
      <c r="AE303" s="151"/>
      <c r="AF303" s="151"/>
      <c r="AG303" s="151"/>
      <c r="AH303" s="151"/>
      <c r="AI303" s="151"/>
      <c r="AJ303" s="151"/>
      <c r="AK303" s="540"/>
      <c r="AL303" s="3144"/>
      <c r="AM303" s="3144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2.75" customHeight="1">
      <c r="B304" s="417" t="s">
        <v>156</v>
      </c>
      <c r="C304" s="706"/>
      <c r="D304" s="2277">
        <f>'12-18л. МЕНЮ '!D308</f>
        <v>990</v>
      </c>
      <c r="E304" s="1812">
        <f>'12-18л. МЕНЮ '!E308</f>
        <v>43.844099999999997</v>
      </c>
      <c r="F304" s="1816">
        <f>'12-18л. МЕНЮ '!F308</f>
        <v>26.483179999999997</v>
      </c>
      <c r="G304" s="1816">
        <f>'12-18л. МЕНЮ '!G308</f>
        <v>125.58492</v>
      </c>
      <c r="H304" s="1813">
        <f>'12-18л. МЕНЮ '!H308</f>
        <v>937.66559999999993</v>
      </c>
      <c r="I304" s="1900">
        <f>SUM(I296:I303)</f>
        <v>22.2287</v>
      </c>
      <c r="J304" s="1900">
        <f t="shared" ref="J304:O304" si="75">SUM(J296:J303)</f>
        <v>0.41400000000000003</v>
      </c>
      <c r="K304" s="1900">
        <f t="shared" si="75"/>
        <v>0.51450000000000007</v>
      </c>
      <c r="L304" s="1900">
        <f t="shared" si="75"/>
        <v>242.82739999999998</v>
      </c>
      <c r="M304" s="1983">
        <f>SUM(M296:M303)</f>
        <v>725.49980000000005</v>
      </c>
      <c r="N304" s="1983">
        <f t="shared" si="75"/>
        <v>440.74490000000003</v>
      </c>
      <c r="O304" s="1983">
        <f t="shared" si="75"/>
        <v>95.151900000000012</v>
      </c>
      <c r="P304" s="729">
        <f>SUM(P296:P303)</f>
        <v>5.5946999999999996</v>
      </c>
      <c r="Q304" s="761"/>
      <c r="R304" s="11"/>
      <c r="S304" s="2083"/>
      <c r="T304" s="3141"/>
      <c r="U304" s="3139"/>
      <c r="V304" s="116"/>
      <c r="W304" s="116"/>
      <c r="X304" s="116"/>
      <c r="Y304" s="1297"/>
      <c r="Z304" s="527"/>
      <c r="AA304" s="3144"/>
      <c r="AB304" s="116"/>
      <c r="AC304" s="284"/>
      <c r="AD304" s="284"/>
      <c r="AE304" s="275"/>
      <c r="AF304" s="284"/>
      <c r="AG304" s="284"/>
      <c r="AH304" s="284"/>
      <c r="AI304" s="284"/>
      <c r="AJ304" s="2511"/>
      <c r="AK304" s="540"/>
      <c r="AL304" s="3144"/>
      <c r="AM304" s="3144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>
      <c r="B305" s="724"/>
      <c r="C305" s="725" t="s">
        <v>10</v>
      </c>
      <c r="D305" s="1133">
        <v>0.35</v>
      </c>
      <c r="E305" s="1814">
        <f>'12-18л. МЕНЮ '!E309</f>
        <v>31.5</v>
      </c>
      <c r="F305" s="1817">
        <f>'12-18л. МЕНЮ '!F309</f>
        <v>32.200000000000003</v>
      </c>
      <c r="G305" s="1817">
        <f>'12-18л. МЕНЮ '!G309</f>
        <v>134.05000000000001</v>
      </c>
      <c r="H305" s="1815">
        <f>'12-18л. МЕНЮ '!H309</f>
        <v>952</v>
      </c>
      <c r="I305" s="1906">
        <f t="shared" ref="I305:P305" si="76">I743</f>
        <v>24.5</v>
      </c>
      <c r="J305" s="1906">
        <f t="shared" si="76"/>
        <v>0.49</v>
      </c>
      <c r="K305" s="1906">
        <f t="shared" si="76"/>
        <v>0.56000000000000005</v>
      </c>
      <c r="L305" s="1906">
        <f t="shared" si="76"/>
        <v>315</v>
      </c>
      <c r="M305" s="1984">
        <f t="shared" si="76"/>
        <v>420</v>
      </c>
      <c r="N305" s="1984">
        <f t="shared" si="76"/>
        <v>420</v>
      </c>
      <c r="O305" s="1984">
        <f t="shared" si="76"/>
        <v>105</v>
      </c>
      <c r="P305" s="1815">
        <f t="shared" si="76"/>
        <v>6.3</v>
      </c>
      <c r="Q305" s="761"/>
      <c r="R305" s="170"/>
      <c r="S305" s="488"/>
      <c r="T305" s="3144"/>
      <c r="U305" s="611"/>
      <c r="V305" s="505"/>
      <c r="W305" s="812"/>
      <c r="X305" s="813"/>
      <c r="Y305" s="814"/>
      <c r="Z305" s="213"/>
      <c r="AA305" s="357"/>
      <c r="AB305" s="218"/>
      <c r="AC305" s="330"/>
      <c r="AD305" s="330"/>
      <c r="AE305" s="330"/>
      <c r="AF305" s="177"/>
      <c r="AG305" s="517"/>
      <c r="AH305" s="517"/>
      <c r="AI305" s="151"/>
      <c r="AJ305" s="151"/>
      <c r="AK305" s="588"/>
      <c r="AL305" s="3144"/>
      <c r="AM305" s="3144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 ht="15.75" thickBot="1">
      <c r="B306" s="230"/>
      <c r="C306" s="722" t="s">
        <v>319</v>
      </c>
      <c r="D306" s="744"/>
      <c r="E306" s="1810">
        <f>'12-18л. МЕНЮ '!E310</f>
        <v>13.715666666666664</v>
      </c>
      <c r="F306" s="1818">
        <f>'12-18л. МЕНЮ '!F310</f>
        <v>-6.2139347826086997</v>
      </c>
      <c r="G306" s="1818">
        <f>'12-18л. МЕНЮ '!G310</f>
        <v>-2.2102036553524798</v>
      </c>
      <c r="H306" s="1811">
        <f>'12-18л. МЕНЮ '!H310</f>
        <v>-0.52700000000000102</v>
      </c>
      <c r="I306" s="1827">
        <f t="shared" ref="I306:P306" si="77">(I304*100/I737)-35</f>
        <v>-3.2447142857142879</v>
      </c>
      <c r="J306" s="1827">
        <f t="shared" si="77"/>
        <v>-5.4285714285714235</v>
      </c>
      <c r="K306" s="1827">
        <f t="shared" si="77"/>
        <v>-2.8437499999999929</v>
      </c>
      <c r="L306" s="1827">
        <f t="shared" si="77"/>
        <v>-8.0191777777777808</v>
      </c>
      <c r="M306" s="1827">
        <f t="shared" si="77"/>
        <v>25.458316666666676</v>
      </c>
      <c r="N306" s="3387">
        <f t="shared" si="77"/>
        <v>1.7287416666666715</v>
      </c>
      <c r="O306" s="1827">
        <f t="shared" si="77"/>
        <v>-3.2826999999999984</v>
      </c>
      <c r="P306" s="2020">
        <f t="shared" si="77"/>
        <v>-3.9183333333333366</v>
      </c>
      <c r="Q306" s="765"/>
      <c r="R306" s="554"/>
      <c r="S306" s="151"/>
      <c r="T306" s="351"/>
      <c r="U306" s="351"/>
      <c r="V306" s="351"/>
      <c r="W306" s="351"/>
      <c r="X306" s="351"/>
      <c r="Y306" s="351"/>
      <c r="Z306" s="351"/>
      <c r="AA306" s="351"/>
      <c r="AB306" s="3144"/>
      <c r="AC306" s="330"/>
      <c r="AD306" s="330"/>
      <c r="AE306" s="330"/>
      <c r="AF306" s="177"/>
      <c r="AG306" s="151"/>
      <c r="AH306" s="517"/>
      <c r="AI306" s="151"/>
      <c r="AJ306" s="151"/>
      <c r="AK306" s="588"/>
      <c r="AL306" s="3144"/>
      <c r="AM306" s="3144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3.5" customHeight="1">
      <c r="B307" s="678"/>
      <c r="C307" s="550" t="s">
        <v>192</v>
      </c>
      <c r="D307" s="61"/>
      <c r="E307" s="1962"/>
      <c r="F307" s="1963"/>
      <c r="G307" s="1963"/>
      <c r="H307" s="1963"/>
      <c r="I307" s="1992"/>
      <c r="J307" s="1992"/>
      <c r="K307" s="1191"/>
      <c r="L307" s="1992"/>
      <c r="M307" s="1992"/>
      <c r="N307" s="1992"/>
      <c r="O307" s="1992"/>
      <c r="P307" s="2059"/>
      <c r="Q307" s="764"/>
      <c r="R307" s="555"/>
      <c r="S307" s="257"/>
      <c r="T307" s="151"/>
      <c r="U307" s="151"/>
      <c r="V307" s="151"/>
      <c r="W307" s="177"/>
      <c r="X307" s="151"/>
      <c r="Y307" s="151"/>
      <c r="Z307" s="151"/>
      <c r="AA307" s="151"/>
      <c r="AB307" s="347"/>
      <c r="AC307" s="330"/>
      <c r="AD307" s="330"/>
      <c r="AE307" s="330"/>
      <c r="AF307" s="177"/>
      <c r="AG307" s="151"/>
      <c r="AH307" s="151"/>
      <c r="AI307" s="151"/>
      <c r="AJ307" s="151"/>
      <c r="AK307" s="588"/>
      <c r="AL307" s="3144"/>
      <c r="AM307" s="3144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3.5" customHeight="1">
      <c r="B308" s="1173" t="str">
        <f>'12-18л. МЕНЮ '!J312</f>
        <v>827/22</v>
      </c>
      <c r="C308" s="260" t="str">
        <f>'12-18л. МЕНЮ '!C312</f>
        <v>Компот из яблок с лимоном</v>
      </c>
      <c r="D308" s="250">
        <f>'12-18л. МЕНЮ '!D312</f>
        <v>200</v>
      </c>
      <c r="E308" s="1809">
        <f>'12-18л. МЕНЮ '!E312</f>
        <v>0.28999999999999998</v>
      </c>
      <c r="F308" s="1445">
        <f>'12-18л. МЕНЮ '!F312</f>
        <v>0.22</v>
      </c>
      <c r="G308" s="1445">
        <f>'12-18л. МЕНЮ '!G312</f>
        <v>9.2799999999999994</v>
      </c>
      <c r="H308" s="1445">
        <f>'12-18л. МЕНЮ '!H312</f>
        <v>39.15</v>
      </c>
      <c r="I308" s="324">
        <v>2.8</v>
      </c>
      <c r="J308" s="324">
        <v>4.0000000000000001E-3</v>
      </c>
      <c r="K308" s="324">
        <v>4.0000000000000001E-3</v>
      </c>
      <c r="L308" s="694">
        <v>1.56</v>
      </c>
      <c r="M308" s="1171">
        <v>8.81</v>
      </c>
      <c r="N308" s="1171">
        <v>5.71</v>
      </c>
      <c r="O308" s="1171">
        <v>4.41</v>
      </c>
      <c r="P308" s="1657">
        <v>0.64</v>
      </c>
      <c r="Q308" s="438">
        <f>'12-18л. МЕНЮ '!I312</f>
        <v>93</v>
      </c>
      <c r="R308" s="556"/>
      <c r="S308" s="2541"/>
      <c r="T308" s="3154"/>
      <c r="U308" s="3154"/>
      <c r="V308" s="3154"/>
      <c r="W308" s="3154"/>
      <c r="X308" s="3154"/>
      <c r="Y308" s="3154"/>
      <c r="Z308" s="3154"/>
      <c r="AA308" s="3154"/>
      <c r="AB308" s="121"/>
      <c r="AC308" s="505"/>
      <c r="AD308" s="505"/>
      <c r="AE308" s="505"/>
      <c r="AF308" s="505"/>
      <c r="AG308" s="506"/>
      <c r="AH308" s="506"/>
      <c r="AI308" s="505"/>
      <c r="AJ308" s="505"/>
      <c r="AK308" s="540"/>
      <c r="AL308" s="3144"/>
      <c r="AM308" s="3144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4.25" customHeight="1">
      <c r="B309" s="1173" t="str">
        <f>'12-18л. МЕНЮ '!J313</f>
        <v>301 / 21</v>
      </c>
      <c r="C309" s="260" t="str">
        <f>'12-18л. МЕНЮ '!C313</f>
        <v>Рыба, запечённая с яйцом</v>
      </c>
      <c r="D309" s="250">
        <f>'12-18л. МЕНЮ '!D313</f>
        <v>140</v>
      </c>
      <c r="E309" s="1809">
        <f>'12-18л. МЕНЮ '!E313</f>
        <v>15.3118</v>
      </c>
      <c r="F309" s="1445">
        <f>'12-18л. МЕНЮ '!F313</f>
        <v>7.1712999999999996</v>
      </c>
      <c r="G309" s="1445">
        <f>'12-18л. МЕНЮ '!G313</f>
        <v>7.1505000000000001</v>
      </c>
      <c r="H309" s="1445">
        <f>'12-18л. МЕНЮ '!H313</f>
        <v>170.22370000000001</v>
      </c>
      <c r="I309" s="1246">
        <v>1.3169999999999999</v>
      </c>
      <c r="J309" s="325">
        <v>0.113</v>
      </c>
      <c r="K309" s="1246">
        <v>8.4000000000000005E-2</v>
      </c>
      <c r="L309" s="728">
        <v>48.154000000000003</v>
      </c>
      <c r="M309" s="1159">
        <v>48.006999999999998</v>
      </c>
      <c r="N309" s="1452">
        <v>213</v>
      </c>
      <c r="O309" s="1159">
        <v>28.248000000000001</v>
      </c>
      <c r="P309" s="1268">
        <v>1.3740000000000001</v>
      </c>
      <c r="Q309" s="438">
        <f>'12-18л. МЕНЮ '!I313</f>
        <v>77</v>
      </c>
      <c r="R309" s="11"/>
      <c r="S309" s="3154"/>
      <c r="T309" s="1797"/>
      <c r="U309" s="1797"/>
      <c r="V309" s="1797"/>
      <c r="W309" s="1797"/>
      <c r="X309" s="1797"/>
      <c r="Y309" s="1797"/>
      <c r="Z309" s="1797"/>
      <c r="AA309" s="1797"/>
      <c r="AB309" s="468"/>
      <c r="AC309" s="808"/>
      <c r="AD309" s="808"/>
      <c r="AE309" s="808"/>
      <c r="AF309" s="808"/>
      <c r="AG309" s="809"/>
      <c r="AH309" s="809"/>
      <c r="AI309" s="808"/>
      <c r="AJ309" s="808"/>
      <c r="AK309" s="540"/>
      <c r="AL309" s="3144"/>
      <c r="AM309" s="3144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6.5" customHeight="1" thickBot="1">
      <c r="B310" s="1476" t="str">
        <f>'12-18л. МЕНЮ '!J314</f>
        <v>Пром.пр.</v>
      </c>
      <c r="C310" s="1295" t="str">
        <f>'12-18л. МЕНЮ '!C314</f>
        <v>Хлеб пшеничный</v>
      </c>
      <c r="D310" s="341">
        <f>'12-18л. МЕНЮ '!D314</f>
        <v>20</v>
      </c>
      <c r="E310" s="1809">
        <f>'12-18л. МЕНЮ '!E314</f>
        <v>0.4012</v>
      </c>
      <c r="F310" s="1445">
        <f>'12-18л. МЕНЮ '!F314</f>
        <v>0.26</v>
      </c>
      <c r="G310" s="1445">
        <f>'12-18л. МЕНЮ '!G314</f>
        <v>10.84</v>
      </c>
      <c r="H310" s="1445">
        <f>'12-18л. МЕНЮ '!H314</f>
        <v>47.3048</v>
      </c>
      <c r="I310" s="1171">
        <v>0</v>
      </c>
      <c r="J310" s="1171">
        <v>2.1999999999999999E-2</v>
      </c>
      <c r="K310" s="1171">
        <v>8.0000000000000002E-3</v>
      </c>
      <c r="L310" s="694">
        <v>0</v>
      </c>
      <c r="M310" s="1171">
        <v>4</v>
      </c>
      <c r="N310" s="1171">
        <v>1.3</v>
      </c>
      <c r="O310" s="1171">
        <v>0.28000000000000003</v>
      </c>
      <c r="P310" s="1657">
        <v>2.1999999999999999E-2</v>
      </c>
      <c r="Q310" s="438">
        <f>'12-18л. МЕНЮ '!I314</f>
        <v>18</v>
      </c>
      <c r="R310" s="11"/>
      <c r="S310" s="3144"/>
      <c r="T310" s="346"/>
      <c r="U310" s="346"/>
      <c r="V310" s="346"/>
      <c r="W310" s="346"/>
      <c r="X310" s="346"/>
      <c r="Y310" s="346"/>
      <c r="Z310" s="346"/>
      <c r="AA310" s="346"/>
      <c r="AB310" s="478"/>
      <c r="AC310" s="151"/>
      <c r="AD310" s="151"/>
      <c r="AE310" s="151"/>
      <c r="AF310" s="151"/>
      <c r="AG310" s="151"/>
      <c r="AH310" s="151"/>
      <c r="AI310" s="151"/>
      <c r="AJ310" s="151"/>
      <c r="AK310" s="540"/>
      <c r="AL310" s="3144"/>
      <c r="AM310" s="3144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4.25" customHeight="1">
      <c r="B311" s="417" t="s">
        <v>197</v>
      </c>
      <c r="C311" s="569"/>
      <c r="D311" s="2263">
        <f>'12-18л. МЕНЮ '!D315</f>
        <v>360</v>
      </c>
      <c r="E311" s="2010">
        <f>'12-18л. МЕНЮ '!E315</f>
        <v>16.003</v>
      </c>
      <c r="F311" s="2001">
        <f>'12-18л. МЕНЮ '!F315</f>
        <v>7.6512999999999991</v>
      </c>
      <c r="G311" s="2001">
        <f>'12-18л. МЕНЮ '!G315</f>
        <v>27.270499999999998</v>
      </c>
      <c r="H311" s="2011">
        <f>'12-18л. МЕНЮ '!H315</f>
        <v>256.67849999999999</v>
      </c>
      <c r="I311" s="1922">
        <f>SUM(I308:I310)</f>
        <v>4.117</v>
      </c>
      <c r="J311" s="1922">
        <f t="shared" ref="J311:P311" si="78">SUM(J308:J310)</f>
        <v>0.13900000000000001</v>
      </c>
      <c r="K311" s="1922">
        <f t="shared" si="78"/>
        <v>9.6000000000000002E-2</v>
      </c>
      <c r="L311" s="1922">
        <f t="shared" si="78"/>
        <v>49.714000000000006</v>
      </c>
      <c r="M311" s="1990">
        <f t="shared" si="78"/>
        <v>60.817</v>
      </c>
      <c r="N311" s="1990">
        <f t="shared" si="78"/>
        <v>220.01000000000002</v>
      </c>
      <c r="O311" s="1922">
        <f t="shared" si="78"/>
        <v>32.938000000000002</v>
      </c>
      <c r="P311" s="2018">
        <f t="shared" si="78"/>
        <v>2.036</v>
      </c>
      <c r="Q311" s="671"/>
      <c r="S311" s="3282"/>
      <c r="T311" s="116"/>
      <c r="U311" s="116"/>
      <c r="V311" s="116"/>
      <c r="W311" s="177"/>
      <c r="X311" s="176"/>
      <c r="Y311" s="176"/>
      <c r="Z311" s="116"/>
      <c r="AA311" s="176"/>
      <c r="AB311" s="121"/>
      <c r="AC311" s="284"/>
      <c r="AD311" s="284"/>
      <c r="AE311" s="284"/>
      <c r="AF311" s="284"/>
      <c r="AG311" s="284"/>
      <c r="AH311" s="284"/>
      <c r="AI311" s="284"/>
      <c r="AJ311" s="284"/>
      <c r="AK311" s="3144"/>
      <c r="AL311" s="3144"/>
      <c r="AM311" s="3144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2.75" customHeight="1">
      <c r="B312" s="724"/>
      <c r="C312" s="725" t="s">
        <v>10</v>
      </c>
      <c r="D312" s="1133">
        <v>0.1</v>
      </c>
      <c r="E312" s="1707">
        <f>'12-18л. МЕНЮ '!E316</f>
        <v>9</v>
      </c>
      <c r="F312" s="1708">
        <f>'12-18л. МЕНЮ '!F316</f>
        <v>9.1999999999999993</v>
      </c>
      <c r="G312" s="1708">
        <f>'12-18л. МЕНЮ '!G316</f>
        <v>38.299999999999997</v>
      </c>
      <c r="H312" s="1808">
        <f>'12-18л. МЕНЮ '!H316</f>
        <v>272</v>
      </c>
      <c r="I312" s="1778">
        <f t="shared" ref="I312:P312" si="79">I747</f>
        <v>7</v>
      </c>
      <c r="J312" s="1778">
        <f t="shared" si="79"/>
        <v>0.14000000000000001</v>
      </c>
      <c r="K312" s="1778">
        <f t="shared" si="79"/>
        <v>0.16</v>
      </c>
      <c r="L312" s="1778">
        <f t="shared" si="79"/>
        <v>90</v>
      </c>
      <c r="M312" s="1779">
        <f t="shared" si="79"/>
        <v>120</v>
      </c>
      <c r="N312" s="1779">
        <f t="shared" si="79"/>
        <v>120</v>
      </c>
      <c r="O312" s="1778">
        <f t="shared" si="79"/>
        <v>30</v>
      </c>
      <c r="P312" s="2019">
        <f t="shared" si="79"/>
        <v>1.8</v>
      </c>
      <c r="Q312" s="761"/>
      <c r="S312" s="3283"/>
      <c r="T312" s="3144"/>
      <c r="U312" s="611"/>
      <c r="V312" s="505"/>
      <c r="W312" s="812"/>
      <c r="X312" s="813"/>
      <c r="Y312" s="814"/>
      <c r="Z312" s="213"/>
      <c r="AA312" s="357"/>
      <c r="AB312" s="480"/>
      <c r="AC312" s="121"/>
      <c r="AD312" s="121"/>
      <c r="AE312" s="121"/>
      <c r="AF312" s="121"/>
      <c r="AG312" s="121"/>
      <c r="AH312" s="121"/>
      <c r="AI312" s="121"/>
      <c r="AJ312" s="121"/>
      <c r="AK312" s="3144"/>
      <c r="AL312" s="3144"/>
      <c r="AM312" s="3144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 thickBot="1">
      <c r="B313" s="230"/>
      <c r="C313" s="722" t="s">
        <v>319</v>
      </c>
      <c r="D313" s="744"/>
      <c r="E313" s="1702">
        <f>'12-18л. МЕНЮ '!E317</f>
        <v>7.7811111111111089</v>
      </c>
      <c r="F313" s="431">
        <f>'12-18л. МЕНЮ '!F317</f>
        <v>-1.6833695652173919</v>
      </c>
      <c r="G313" s="431">
        <f>'12-18л. МЕНЮ '!G317</f>
        <v>-2.8797650130548309</v>
      </c>
      <c r="H313" s="769">
        <f>'12-18л. МЕНЮ '!H317</f>
        <v>-0.56329044117647165</v>
      </c>
      <c r="I313" s="734">
        <f t="shared" ref="I313:P313" si="80">(I311*100/I737)-10</f>
        <v>-4.1185714285714283</v>
      </c>
      <c r="J313" s="734">
        <f t="shared" si="80"/>
        <v>-7.1428571428569398E-2</v>
      </c>
      <c r="K313" s="734">
        <f t="shared" si="80"/>
        <v>-4.0000000000000009</v>
      </c>
      <c r="L313" s="734">
        <f t="shared" si="80"/>
        <v>-4.4762222222222219</v>
      </c>
      <c r="M313" s="734">
        <f t="shared" si="80"/>
        <v>-4.9319166666666669</v>
      </c>
      <c r="N313" s="734">
        <f t="shared" si="80"/>
        <v>8.3341666666666683</v>
      </c>
      <c r="O313" s="734">
        <f t="shared" si="80"/>
        <v>0.97933333333333472</v>
      </c>
      <c r="P313" s="2020">
        <f t="shared" si="80"/>
        <v>1.31111111111111</v>
      </c>
      <c r="Q313" s="765"/>
      <c r="S313" s="4361"/>
      <c r="T313" s="351"/>
      <c r="U313" s="351"/>
      <c r="V313" s="351"/>
      <c r="W313" s="351"/>
      <c r="X313" s="351"/>
      <c r="Y313" s="351"/>
      <c r="Z313" s="351"/>
      <c r="AA313" s="351"/>
      <c r="AB313" s="224"/>
      <c r="AC313" s="284"/>
      <c r="AD313" s="284"/>
      <c r="AE313" s="284"/>
      <c r="AF313" s="284"/>
      <c r="AG313" s="284"/>
      <c r="AH313" s="284"/>
      <c r="AI313" s="284"/>
      <c r="AJ313" s="284"/>
      <c r="AK313" s="540"/>
      <c r="AL313" s="3144"/>
      <c r="AM313" s="3144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>
      <c r="I314" s="737"/>
      <c r="J314" s="737"/>
      <c r="K314" s="737"/>
      <c r="L314" s="737"/>
      <c r="M314" s="737"/>
      <c r="N314" s="737"/>
      <c r="O314" s="737"/>
      <c r="P314" s="737"/>
      <c r="S314" s="4362"/>
      <c r="T314" s="330"/>
      <c r="U314" s="330"/>
      <c r="V314" s="330"/>
      <c r="W314" s="177"/>
      <c r="X314" s="151"/>
      <c r="Y314" s="151"/>
      <c r="Z314" s="330"/>
      <c r="AA314" s="151"/>
      <c r="AB314" s="224"/>
      <c r="AC314" s="505"/>
      <c r="AD314" s="505"/>
      <c r="AE314" s="505"/>
      <c r="AF314" s="505"/>
      <c r="AG314" s="2531"/>
      <c r="AH314" s="506"/>
      <c r="AI314" s="506"/>
      <c r="AJ314" s="505"/>
      <c r="AK314" s="540"/>
      <c r="AL314" s="3144"/>
      <c r="AM314" s="3144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 ht="15.75" thickBot="1">
      <c r="E315" s="1789"/>
      <c r="F315" s="1789"/>
      <c r="G315" s="1789"/>
      <c r="H315" s="1789"/>
      <c r="I315" s="1789"/>
      <c r="J315" s="1789"/>
      <c r="K315" s="1789"/>
      <c r="L315" s="1789"/>
      <c r="M315" s="1789"/>
      <c r="N315" s="1789"/>
      <c r="O315" s="1789"/>
      <c r="P315" s="1789"/>
      <c r="Q315" s="289"/>
      <c r="S315" s="4363"/>
      <c r="T315" s="3154"/>
      <c r="U315" s="3154"/>
      <c r="V315" s="3154"/>
      <c r="W315" s="3154"/>
      <c r="X315" s="3154"/>
      <c r="Y315" s="3154"/>
      <c r="Z315" s="3154"/>
      <c r="AA315" s="3154"/>
      <c r="AB315" s="116"/>
      <c r="AC315" s="808"/>
      <c r="AD315" s="808"/>
      <c r="AE315" s="808"/>
      <c r="AF315" s="808"/>
      <c r="AG315" s="809"/>
      <c r="AH315" s="809"/>
      <c r="AI315" s="809"/>
      <c r="AJ315" s="808"/>
      <c r="AK315" s="540"/>
      <c r="AL315" s="3144"/>
      <c r="AM315" s="3144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>
      <c r="B316" s="649"/>
      <c r="C316" s="42" t="s">
        <v>220</v>
      </c>
      <c r="D316" s="43"/>
      <c r="E316" s="146">
        <f t="shared" ref="E316:P316" si="81">E292+E304</f>
        <v>67.10929999999999</v>
      </c>
      <c r="F316" s="236">
        <f t="shared" si="81"/>
        <v>42.545749999999998</v>
      </c>
      <c r="G316" s="236">
        <f t="shared" si="81"/>
        <v>236.18520000000001</v>
      </c>
      <c r="H316" s="236">
        <f t="shared" si="81"/>
        <v>1602.0863999999999</v>
      </c>
      <c r="I316" s="236">
        <f t="shared" si="81"/>
        <v>56.296599999999998</v>
      </c>
      <c r="J316" s="236">
        <f t="shared" si="81"/>
        <v>0.71730000000000005</v>
      </c>
      <c r="K316" s="236">
        <f t="shared" si="81"/>
        <v>0.87050000000000005</v>
      </c>
      <c r="L316" s="236">
        <f t="shared" si="81"/>
        <v>308.53143999999998</v>
      </c>
      <c r="M316" s="696">
        <f t="shared" si="81"/>
        <v>892.94209999999998</v>
      </c>
      <c r="N316" s="697">
        <f t="shared" si="81"/>
        <v>685.00120000000004</v>
      </c>
      <c r="O316" s="697">
        <f t="shared" si="81"/>
        <v>167.11630000000002</v>
      </c>
      <c r="P316" s="650">
        <f t="shared" si="81"/>
        <v>7.6259999999999994</v>
      </c>
      <c r="Q316" s="289"/>
      <c r="S316" s="3154"/>
      <c r="T316" s="2312"/>
      <c r="U316" s="2312"/>
      <c r="V316" s="2312"/>
      <c r="W316" s="2312"/>
      <c r="X316" s="2312"/>
      <c r="Y316" s="2312"/>
      <c r="Z316" s="2312"/>
      <c r="AA316" s="2312"/>
      <c r="AB316" s="116"/>
      <c r="AC316" s="151"/>
      <c r="AD316" s="151"/>
      <c r="AE316" s="151"/>
      <c r="AF316" s="151"/>
      <c r="AG316" s="151"/>
      <c r="AH316" s="151"/>
      <c r="AI316" s="151"/>
      <c r="AJ316" s="151"/>
      <c r="AK316" s="540"/>
      <c r="AL316" s="3144"/>
      <c r="AM316" s="3144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>
      <c r="B317" s="382"/>
      <c r="C317" s="674" t="s">
        <v>10</v>
      </c>
      <c r="D317" s="1133">
        <v>0.6</v>
      </c>
      <c r="E317" s="1782">
        <f t="shared" ref="E317:P317" si="82">E751</f>
        <v>54</v>
      </c>
      <c r="F317" s="1778">
        <f t="shared" si="82"/>
        <v>55.2</v>
      </c>
      <c r="G317" s="1778">
        <f t="shared" si="82"/>
        <v>229.8</v>
      </c>
      <c r="H317" s="1778">
        <f t="shared" si="82"/>
        <v>1632</v>
      </c>
      <c r="I317" s="1778">
        <f t="shared" si="82"/>
        <v>42</v>
      </c>
      <c r="J317" s="1778">
        <f t="shared" si="82"/>
        <v>0.84</v>
      </c>
      <c r="K317" s="1778">
        <f t="shared" si="82"/>
        <v>0.96</v>
      </c>
      <c r="L317" s="1778">
        <f t="shared" si="82"/>
        <v>540</v>
      </c>
      <c r="M317" s="1779">
        <f t="shared" si="82"/>
        <v>720</v>
      </c>
      <c r="N317" s="1779">
        <f t="shared" si="82"/>
        <v>720</v>
      </c>
      <c r="O317" s="1779">
        <f t="shared" si="82"/>
        <v>180</v>
      </c>
      <c r="P317" s="1781">
        <f t="shared" si="82"/>
        <v>10.8</v>
      </c>
      <c r="Q317" s="289"/>
      <c r="S317" s="3144"/>
      <c r="T317" s="346"/>
      <c r="U317" s="346"/>
      <c r="V317" s="346"/>
      <c r="W317" s="346"/>
      <c r="X317" s="346"/>
      <c r="Y317" s="346"/>
      <c r="Z317" s="346"/>
      <c r="AA317" s="346"/>
      <c r="AB317" s="218"/>
      <c r="AC317" s="284"/>
      <c r="AD317" s="284"/>
      <c r="AE317" s="284"/>
      <c r="AF317" s="284"/>
      <c r="AG317" s="284"/>
      <c r="AH317" s="284"/>
      <c r="AI317" s="284"/>
      <c r="AJ317" s="284"/>
      <c r="AK317" s="540"/>
      <c r="AL317" s="3144"/>
      <c r="AM317" s="3144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 thickBot="1">
      <c r="B318" s="230"/>
      <c r="C318" s="722" t="s">
        <v>319</v>
      </c>
      <c r="D318" s="744"/>
      <c r="E318" s="733">
        <f t="shared" ref="E318:P318" si="83">(E316*100/E737)-60</f>
        <v>14.565888888888878</v>
      </c>
      <c r="F318" s="734">
        <f t="shared" si="83"/>
        <v>-13.754619565217396</v>
      </c>
      <c r="G318" s="734">
        <f t="shared" si="83"/>
        <v>1.6671540469973891</v>
      </c>
      <c r="H318" s="734">
        <f t="shared" si="83"/>
        <v>-1.0997647058823574</v>
      </c>
      <c r="I318" s="734">
        <f t="shared" si="83"/>
        <v>20.423714285714283</v>
      </c>
      <c r="J318" s="734">
        <f t="shared" si="83"/>
        <v>-8.7642857142857054</v>
      </c>
      <c r="K318" s="734">
        <f t="shared" si="83"/>
        <v>-5.5937499999999929</v>
      </c>
      <c r="L318" s="734">
        <f t="shared" si="83"/>
        <v>-25.71872888888889</v>
      </c>
      <c r="M318" s="734">
        <f t="shared" si="83"/>
        <v>14.41184166666666</v>
      </c>
      <c r="N318" s="735">
        <f t="shared" si="83"/>
        <v>-2.916566666666661</v>
      </c>
      <c r="O318" s="734">
        <f t="shared" si="83"/>
        <v>-4.2945666666666611</v>
      </c>
      <c r="P318" s="738">
        <f t="shared" si="83"/>
        <v>-17.63333333333334</v>
      </c>
      <c r="Q318" s="289"/>
      <c r="S318" s="3144"/>
      <c r="T318" s="3144"/>
      <c r="U318" s="3144"/>
      <c r="V318" s="3144"/>
      <c r="W318" s="3144"/>
      <c r="X318" s="3144"/>
      <c r="Y318" s="3144"/>
      <c r="Z318" s="3144"/>
      <c r="AA318" s="121"/>
      <c r="AB318" s="121"/>
      <c r="AC318" s="505"/>
      <c r="AD318" s="505"/>
      <c r="AE318" s="505"/>
      <c r="AF318" s="505"/>
      <c r="AG318" s="2531"/>
      <c r="AH318" s="506"/>
      <c r="AI318" s="506"/>
      <c r="AJ318" s="505"/>
      <c r="AK318" s="540"/>
      <c r="AL318" s="3144"/>
      <c r="AM318" s="3144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 thickBot="1">
      <c r="E319" s="1789"/>
      <c r="F319" s="1789"/>
      <c r="G319" s="1789"/>
      <c r="H319" s="1789"/>
      <c r="I319" s="1789"/>
      <c r="J319" s="1789"/>
      <c r="K319" s="1789"/>
      <c r="L319" s="1789"/>
      <c r="M319" s="1789"/>
      <c r="N319" s="1789"/>
      <c r="O319" s="1789"/>
      <c r="P319" s="1789"/>
      <c r="Q319" s="289"/>
      <c r="S319" s="3144"/>
      <c r="T319" s="3144"/>
      <c r="U319" s="3144"/>
      <c r="V319" s="3144"/>
      <c r="W319" s="3144"/>
      <c r="X319" s="3144"/>
      <c r="Y319" s="3144"/>
      <c r="Z319" s="3144"/>
      <c r="AA319" s="517"/>
      <c r="AB319" s="151"/>
      <c r="AC319" s="808"/>
      <c r="AD319" s="808"/>
      <c r="AE319" s="808"/>
      <c r="AF319" s="808"/>
      <c r="AG319" s="809"/>
      <c r="AH319" s="809"/>
      <c r="AI319" s="809"/>
      <c r="AJ319" s="808"/>
      <c r="AK319" s="540"/>
      <c r="AL319" s="3144"/>
      <c r="AM319" s="3144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>
      <c r="B320" s="649"/>
      <c r="C320" s="42" t="s">
        <v>219</v>
      </c>
      <c r="D320" s="43"/>
      <c r="E320" s="146">
        <f t="shared" ref="E320:P320" si="84">E304+E311</f>
        <v>59.847099999999998</v>
      </c>
      <c r="F320" s="236">
        <f t="shared" si="84"/>
        <v>34.134479999999996</v>
      </c>
      <c r="G320" s="236">
        <f t="shared" si="84"/>
        <v>152.85541999999998</v>
      </c>
      <c r="H320" s="236">
        <f t="shared" si="84"/>
        <v>1194.3440999999998</v>
      </c>
      <c r="I320" s="236">
        <f t="shared" si="84"/>
        <v>26.345700000000001</v>
      </c>
      <c r="J320" s="236">
        <f t="shared" si="84"/>
        <v>0.55300000000000005</v>
      </c>
      <c r="K320" s="236">
        <f t="shared" si="84"/>
        <v>0.61050000000000004</v>
      </c>
      <c r="L320" s="236">
        <f t="shared" si="84"/>
        <v>292.54140000000001</v>
      </c>
      <c r="M320" s="696">
        <f t="shared" si="84"/>
        <v>786.31680000000006</v>
      </c>
      <c r="N320" s="697">
        <f t="shared" si="84"/>
        <v>660.75490000000002</v>
      </c>
      <c r="O320" s="697">
        <f t="shared" si="84"/>
        <v>128.0899</v>
      </c>
      <c r="P320" s="650">
        <f t="shared" si="84"/>
        <v>7.6306999999999992</v>
      </c>
      <c r="Q320" s="289"/>
      <c r="S320" s="3144"/>
      <c r="T320" s="3144"/>
      <c r="U320" s="3144"/>
      <c r="V320" s="3144"/>
      <c r="W320" s="3144"/>
      <c r="X320" s="3144"/>
      <c r="Y320" s="3144"/>
      <c r="Z320" s="3144"/>
      <c r="AA320" s="176"/>
      <c r="AB320" s="176"/>
      <c r="AC320" s="151"/>
      <c r="AD320" s="151"/>
      <c r="AE320" s="151"/>
      <c r="AF320" s="151"/>
      <c r="AG320" s="151"/>
      <c r="AH320" s="151"/>
      <c r="AI320" s="151"/>
      <c r="AJ320" s="151"/>
      <c r="AK320" s="540"/>
      <c r="AL320" s="3144"/>
      <c r="AM320" s="3144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>
      <c r="B321" s="382"/>
      <c r="C321" s="674" t="s">
        <v>10</v>
      </c>
      <c r="D321" s="1133">
        <v>0.45</v>
      </c>
      <c r="E321" s="1782">
        <f t="shared" ref="E321:P321" si="85">E755</f>
        <v>40.5</v>
      </c>
      <c r="F321" s="1778">
        <f t="shared" si="85"/>
        <v>41.4</v>
      </c>
      <c r="G321" s="1778">
        <f t="shared" si="85"/>
        <v>172.35</v>
      </c>
      <c r="H321" s="1778">
        <f t="shared" si="85"/>
        <v>1224</v>
      </c>
      <c r="I321" s="1778">
        <f t="shared" si="85"/>
        <v>31.5</v>
      </c>
      <c r="J321" s="1778">
        <f t="shared" si="85"/>
        <v>0.63</v>
      </c>
      <c r="K321" s="1778">
        <f t="shared" si="85"/>
        <v>0.72</v>
      </c>
      <c r="L321" s="1778">
        <f t="shared" si="85"/>
        <v>405</v>
      </c>
      <c r="M321" s="1779">
        <f t="shared" si="85"/>
        <v>540</v>
      </c>
      <c r="N321" s="1779">
        <f t="shared" si="85"/>
        <v>540</v>
      </c>
      <c r="O321" s="1779">
        <f t="shared" si="85"/>
        <v>135</v>
      </c>
      <c r="P321" s="1781">
        <f t="shared" si="85"/>
        <v>8.1</v>
      </c>
      <c r="Q321" s="289"/>
      <c r="S321" s="3144"/>
      <c r="T321" s="3144"/>
      <c r="U321" s="3144"/>
      <c r="V321" s="3144"/>
      <c r="W321" s="3144"/>
      <c r="X321" s="3144"/>
      <c r="Y321" s="3144"/>
      <c r="Z321" s="3144"/>
      <c r="AA321" s="116"/>
      <c r="AB321" s="116"/>
      <c r="AC321" s="284"/>
      <c r="AD321" s="284"/>
      <c r="AE321" s="284"/>
      <c r="AF321" s="284"/>
      <c r="AG321" s="284"/>
      <c r="AH321" s="284"/>
      <c r="AI321" s="284"/>
      <c r="AJ321" s="2511"/>
      <c r="AK321" s="540"/>
      <c r="AL321" s="3144"/>
      <c r="AM321" s="3144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 ht="15.75" thickBot="1">
      <c r="B322" s="230"/>
      <c r="C322" s="722" t="s">
        <v>319</v>
      </c>
      <c r="D322" s="744"/>
      <c r="E322" s="733">
        <f t="shared" ref="E322:P322" si="86">(E320*100/E737)-45</f>
        <v>21.49677777777778</v>
      </c>
      <c r="F322" s="734">
        <f t="shared" si="86"/>
        <v>-7.8973043478260934</v>
      </c>
      <c r="G322" s="734">
        <f t="shared" si="86"/>
        <v>-5.089968668407316</v>
      </c>
      <c r="H322" s="734">
        <f t="shared" si="86"/>
        <v>-1.090290441176478</v>
      </c>
      <c r="I322" s="734">
        <f t="shared" si="86"/>
        <v>-7.3632857142857091</v>
      </c>
      <c r="J322" s="734">
        <f t="shared" si="86"/>
        <v>-5.4999999999999929</v>
      </c>
      <c r="K322" s="734">
        <f t="shared" si="86"/>
        <v>-6.84375</v>
      </c>
      <c r="L322" s="734">
        <f t="shared" si="86"/>
        <v>-12.495400000000004</v>
      </c>
      <c r="M322" s="734">
        <f t="shared" si="86"/>
        <v>20.52640000000001</v>
      </c>
      <c r="N322" s="734">
        <f t="shared" si="86"/>
        <v>10.06290833333334</v>
      </c>
      <c r="O322" s="734">
        <f t="shared" si="86"/>
        <v>-2.303366666666669</v>
      </c>
      <c r="P322" s="738">
        <f t="shared" si="86"/>
        <v>-2.6072222222222265</v>
      </c>
      <c r="Q322" s="289"/>
      <c r="S322" s="3144"/>
      <c r="T322" s="3144"/>
      <c r="U322" s="3144"/>
      <c r="V322" s="3144"/>
      <c r="W322" s="3144"/>
      <c r="X322" s="3144"/>
      <c r="Y322" s="3144"/>
      <c r="Z322" s="3144"/>
      <c r="AA322" s="330"/>
      <c r="AB322" s="330"/>
      <c r="AC322" s="2516"/>
      <c r="AD322" s="2516"/>
      <c r="AE322" s="2516"/>
      <c r="AF322" s="2517"/>
      <c r="AG322" s="2518"/>
      <c r="AH322" s="2517"/>
      <c r="AI322" s="2517"/>
      <c r="AJ322" s="2516"/>
      <c r="AK322" s="540"/>
      <c r="AL322" s="3144"/>
      <c r="AM322" s="3144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 thickBot="1">
      <c r="E323" s="1789"/>
      <c r="F323" s="1789"/>
      <c r="G323" s="1789"/>
      <c r="H323" s="1789"/>
      <c r="I323" s="1789"/>
      <c r="J323" s="1789"/>
      <c r="K323" s="1789"/>
      <c r="L323" s="1789"/>
      <c r="M323" s="1789"/>
      <c r="N323" s="1789"/>
      <c r="O323" s="1789"/>
      <c r="P323" s="1799"/>
      <c r="Q323" s="289"/>
      <c r="S323" s="3144"/>
      <c r="T323" s="3144"/>
      <c r="U323" s="3144"/>
      <c r="V323" s="3144"/>
      <c r="W323" s="3144"/>
      <c r="X323" s="3144"/>
      <c r="Y323" s="3144"/>
      <c r="Z323" s="3144"/>
      <c r="AA323" s="116"/>
      <c r="AB323" s="116"/>
      <c r="AC323" s="808"/>
      <c r="AD323" s="808"/>
      <c r="AE323" s="808"/>
      <c r="AF323" s="808"/>
      <c r="AG323" s="809"/>
      <c r="AH323" s="809"/>
      <c r="AI323" s="809"/>
      <c r="AJ323" s="808"/>
      <c r="AK323" s="540"/>
      <c r="AL323" s="196"/>
      <c r="AM323" s="183"/>
      <c r="AN323" s="183"/>
      <c r="AO323" s="196"/>
      <c r="AP323" s="488"/>
      <c r="AQ323" s="196"/>
      <c r="AR323" s="19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>
      <c r="B324" s="723" t="s">
        <v>245</v>
      </c>
      <c r="C324" s="42"/>
      <c r="D324" s="43"/>
      <c r="E324" s="708">
        <f t="shared" ref="E324:P324" si="87">E292+E304+E311</f>
        <v>83.112299999999991</v>
      </c>
      <c r="F324" s="709">
        <f t="shared" si="87"/>
        <v>50.197049999999997</v>
      </c>
      <c r="G324" s="709">
        <f t="shared" si="87"/>
        <v>263.45569999999998</v>
      </c>
      <c r="H324" s="709">
        <f t="shared" si="87"/>
        <v>1858.7648999999999</v>
      </c>
      <c r="I324" s="709">
        <f t="shared" si="87"/>
        <v>60.413599999999995</v>
      </c>
      <c r="J324" s="709">
        <f t="shared" si="87"/>
        <v>0.85630000000000006</v>
      </c>
      <c r="K324" s="709">
        <f t="shared" si="87"/>
        <v>0.96650000000000003</v>
      </c>
      <c r="L324" s="1311">
        <f t="shared" si="87"/>
        <v>358.24543999999997</v>
      </c>
      <c r="M324" s="1414">
        <f t="shared" si="87"/>
        <v>953.75909999999999</v>
      </c>
      <c r="N324" s="1414">
        <f t="shared" si="87"/>
        <v>905.01120000000003</v>
      </c>
      <c r="O324" s="1311">
        <f t="shared" si="87"/>
        <v>200.05430000000001</v>
      </c>
      <c r="P324" s="743">
        <f t="shared" si="87"/>
        <v>9.661999999999999</v>
      </c>
      <c r="Q324" s="289"/>
      <c r="S324" s="3144"/>
      <c r="T324" s="3144"/>
      <c r="U324" s="3144"/>
      <c r="V324" s="3144"/>
      <c r="W324" s="3144"/>
      <c r="X324" s="3144"/>
      <c r="Y324" s="3144"/>
      <c r="Z324" s="3144"/>
      <c r="AA324" s="116"/>
      <c r="AB324" s="116"/>
      <c r="AC324" s="151"/>
      <c r="AD324" s="151"/>
      <c r="AE324" s="151"/>
      <c r="AF324" s="151"/>
      <c r="AG324" s="151"/>
      <c r="AH324" s="151"/>
      <c r="AI324" s="151"/>
      <c r="AJ324" s="151"/>
      <c r="AK324" s="540"/>
      <c r="AL324" s="196"/>
      <c r="AM324" s="196"/>
      <c r="AN324" s="196"/>
      <c r="AO324" s="196"/>
      <c r="AP324" s="196"/>
      <c r="AQ324" s="196"/>
      <c r="AR324" s="19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>
      <c r="B325" s="724"/>
      <c r="C325" s="725" t="s">
        <v>10</v>
      </c>
      <c r="D325" s="1133">
        <v>0.7</v>
      </c>
      <c r="E325" s="1782">
        <f t="shared" ref="E325:P325" si="88">E759</f>
        <v>63</v>
      </c>
      <c r="F325" s="1778">
        <f t="shared" si="88"/>
        <v>64.400000000000006</v>
      </c>
      <c r="G325" s="1778">
        <f t="shared" si="88"/>
        <v>268.10000000000002</v>
      </c>
      <c r="H325" s="1778">
        <f t="shared" si="88"/>
        <v>1904</v>
      </c>
      <c r="I325" s="1778">
        <f t="shared" si="88"/>
        <v>49</v>
      </c>
      <c r="J325" s="1778">
        <f t="shared" si="88"/>
        <v>0.98</v>
      </c>
      <c r="K325" s="1778">
        <f t="shared" si="88"/>
        <v>1.1200000000000001</v>
      </c>
      <c r="L325" s="1778">
        <f t="shared" si="88"/>
        <v>630</v>
      </c>
      <c r="M325" s="1779">
        <f t="shared" si="88"/>
        <v>840</v>
      </c>
      <c r="N325" s="1780">
        <f t="shared" si="88"/>
        <v>840</v>
      </c>
      <c r="O325" s="1779">
        <f t="shared" si="88"/>
        <v>210</v>
      </c>
      <c r="P325" s="1781">
        <f t="shared" si="88"/>
        <v>12.6</v>
      </c>
      <c r="Q325" s="289"/>
      <c r="S325" s="3144"/>
      <c r="T325" s="3144"/>
      <c r="U325" s="3144"/>
      <c r="V325" s="3144"/>
      <c r="W325" s="3144"/>
      <c r="X325" s="3144"/>
      <c r="Y325" s="3144"/>
      <c r="Z325" s="3144"/>
      <c r="AA325" s="116"/>
      <c r="AB325" s="116"/>
      <c r="AC325" s="121"/>
      <c r="AD325" s="121"/>
      <c r="AE325" s="121"/>
      <c r="AF325" s="121"/>
      <c r="AG325" s="121"/>
      <c r="AH325" s="121"/>
      <c r="AI325" s="121"/>
      <c r="AJ325" s="121"/>
      <c r="AK325" s="540"/>
      <c r="AL325" s="3144"/>
      <c r="AM325" s="183"/>
      <c r="AN325" s="183"/>
      <c r="AO325" s="106"/>
      <c r="AP325" s="101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 thickBot="1">
      <c r="B326" s="230"/>
      <c r="C326" s="722" t="s">
        <v>319</v>
      </c>
      <c r="D326" s="744"/>
      <c r="E326" s="733">
        <f t="shared" ref="E326:P326" si="89">(E324*100/E737)-70</f>
        <v>22.346999999999994</v>
      </c>
      <c r="F326" s="734">
        <f t="shared" si="89"/>
        <v>-15.437989130434786</v>
      </c>
      <c r="G326" s="734">
        <f t="shared" si="89"/>
        <v>-1.21261096605744</v>
      </c>
      <c r="H326" s="734">
        <f t="shared" si="89"/>
        <v>-1.6630551470588273</v>
      </c>
      <c r="I326" s="734">
        <f t="shared" si="89"/>
        <v>16.305142857142854</v>
      </c>
      <c r="J326" s="734">
        <f t="shared" si="89"/>
        <v>-8.8357142857142748</v>
      </c>
      <c r="K326" s="734">
        <f t="shared" si="89"/>
        <v>-9.59375</v>
      </c>
      <c r="L326" s="734">
        <f t="shared" si="89"/>
        <v>-30.194951111111116</v>
      </c>
      <c r="M326" s="734">
        <f t="shared" si="89"/>
        <v>9.4799250000000086</v>
      </c>
      <c r="N326" s="734">
        <f t="shared" si="89"/>
        <v>5.4176000000000073</v>
      </c>
      <c r="O326" s="734">
        <f t="shared" si="89"/>
        <v>-3.3152333333333388</v>
      </c>
      <c r="P326" s="738">
        <f t="shared" si="89"/>
        <v>-16.322222222222223</v>
      </c>
      <c r="Q326" s="289"/>
      <c r="S326" s="3144"/>
      <c r="T326" s="3144"/>
      <c r="U326" s="3144"/>
      <c r="V326" s="3144"/>
      <c r="W326" s="3144"/>
      <c r="X326" s="3144"/>
      <c r="Y326" s="3144"/>
      <c r="Z326" s="3144"/>
      <c r="AA326" s="369"/>
      <c r="AB326" s="218"/>
      <c r="AC326" s="121"/>
      <c r="AD326" s="121"/>
      <c r="AE326" s="121"/>
      <c r="AF326" s="121"/>
      <c r="AG326" s="121"/>
      <c r="AH326" s="121"/>
      <c r="AI326" s="121"/>
      <c r="AJ326" s="121"/>
      <c r="AK326" s="3144"/>
      <c r="AL326" s="496"/>
      <c r="AM326" s="496"/>
      <c r="AN326" s="496"/>
      <c r="AO326" s="496"/>
      <c r="AP326" s="496"/>
      <c r="AQ326" s="492"/>
      <c r="AR326" s="492"/>
      <c r="AS326" s="497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>
      <c r="Q327" s="289"/>
      <c r="S327" s="3144"/>
      <c r="T327" s="3144"/>
      <c r="U327" s="3144"/>
      <c r="V327" s="3144"/>
      <c r="W327" s="3144"/>
      <c r="X327" s="3144"/>
      <c r="Y327" s="3144"/>
      <c r="Z327" s="3144"/>
      <c r="AA327" s="3144"/>
      <c r="AB327" s="3144"/>
      <c r="AC327" s="3144"/>
      <c r="AD327" s="3144"/>
      <c r="AE327" s="3144"/>
      <c r="AF327" s="4379"/>
      <c r="AG327" s="4379"/>
      <c r="AH327" s="2541"/>
      <c r="AI327" s="121"/>
      <c r="AJ327" s="121"/>
      <c r="AK327" s="540"/>
      <c r="AL327" s="207"/>
      <c r="AM327" s="207"/>
      <c r="AN327" s="207"/>
      <c r="AO327" s="207"/>
      <c r="AP327" s="207"/>
      <c r="AQ327" s="207"/>
      <c r="AR327" s="207"/>
      <c r="AS327" s="207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S328" s="3144"/>
      <c r="T328" s="3144"/>
      <c r="U328" s="3144"/>
      <c r="V328" s="3144"/>
      <c r="W328" s="3144"/>
      <c r="X328" s="3144"/>
      <c r="Y328" s="3144"/>
      <c r="Z328" s="3144"/>
      <c r="AA328" s="3144"/>
      <c r="AB328" s="3144"/>
      <c r="AC328" s="3144"/>
      <c r="AD328" s="3144"/>
      <c r="AE328" s="3144"/>
      <c r="AF328" s="2541"/>
      <c r="AG328" s="2541"/>
      <c r="AH328" s="2541"/>
      <c r="AI328" s="121"/>
      <c r="AJ328" s="3144"/>
      <c r="AK328" s="540"/>
      <c r="AL328" s="328"/>
      <c r="AM328" s="328"/>
      <c r="AN328" s="328"/>
      <c r="AO328" s="116"/>
      <c r="AP328" s="224"/>
      <c r="AQ328" s="116"/>
      <c r="AR328" s="116"/>
      <c r="AS328" s="17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>
      <c r="Q329" s="289"/>
      <c r="S329" s="3144"/>
      <c r="T329" s="3144"/>
      <c r="U329" s="3144"/>
      <c r="V329" s="3144"/>
      <c r="W329" s="3144"/>
      <c r="X329" s="3144"/>
      <c r="Y329" s="3144"/>
      <c r="Z329" s="3144"/>
      <c r="AA329" s="3144"/>
      <c r="AB329" s="3144"/>
      <c r="AC329" s="3144"/>
      <c r="AD329" s="3144"/>
      <c r="AE329" s="3144"/>
      <c r="AF329" s="4371"/>
      <c r="AG329" s="4371"/>
      <c r="AH329" s="2541"/>
      <c r="AI329" s="121"/>
      <c r="AJ329" s="121"/>
      <c r="AK329" s="3144"/>
      <c r="AL329" s="509"/>
      <c r="AM329" s="509"/>
      <c r="AN329" s="509"/>
      <c r="AO329" s="510"/>
      <c r="AP329" s="510"/>
      <c r="AQ329" s="509"/>
      <c r="AR329" s="509"/>
      <c r="AS329" s="509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K330" s="68"/>
      <c r="P330"/>
      <c r="Q330" s="289"/>
      <c r="S330" s="3144"/>
      <c r="T330" s="3144"/>
      <c r="U330" s="3144"/>
      <c r="V330" s="3144"/>
      <c r="W330" s="3144"/>
      <c r="X330" s="3144"/>
      <c r="Y330" s="3144"/>
      <c r="Z330" s="3144"/>
      <c r="AA330" s="3144"/>
      <c r="AB330" s="3144"/>
      <c r="AC330" s="3144"/>
      <c r="AD330" s="3144"/>
      <c r="AE330" s="3144"/>
      <c r="AF330" s="4371"/>
      <c r="AG330" s="4371"/>
      <c r="AH330" s="2541"/>
      <c r="AI330" s="204"/>
      <c r="AJ330" s="204"/>
      <c r="AK330" s="3144"/>
      <c r="AL330" s="3144"/>
      <c r="AM330" s="3144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3.5" customHeight="1">
      <c r="Q331" s="2333"/>
      <c r="S331" s="3144"/>
      <c r="T331" s="3144"/>
      <c r="U331" s="3144"/>
      <c r="V331" s="3144"/>
      <c r="W331" s="3144"/>
      <c r="X331" s="3144"/>
      <c r="Y331" s="3144"/>
      <c r="Z331" s="3144"/>
      <c r="AA331" s="3144"/>
      <c r="AB331" s="3144"/>
      <c r="AC331" s="3144"/>
      <c r="AD331" s="3144"/>
      <c r="AE331" s="3144"/>
      <c r="AF331" s="4372"/>
      <c r="AG331" s="4371"/>
      <c r="AH331" s="2541"/>
      <c r="AI331" s="121"/>
      <c r="AJ331" s="121"/>
      <c r="AK331" s="121"/>
      <c r="AL331" s="3144"/>
      <c r="AM331" s="3144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I332" s="721"/>
      <c r="J332" s="3267"/>
      <c r="K332" s="3267"/>
      <c r="L332" s="721"/>
      <c r="M332" s="721"/>
      <c r="N332" s="721"/>
      <c r="O332" s="721"/>
      <c r="P332" s="721"/>
      <c r="Q332" s="106"/>
      <c r="S332" s="3144"/>
      <c r="T332" s="3144"/>
      <c r="U332" s="3144"/>
      <c r="V332" s="3144"/>
      <c r="W332" s="3144"/>
      <c r="X332" s="3144"/>
      <c r="Y332" s="3144"/>
      <c r="Z332" s="3144"/>
      <c r="AA332" s="3144"/>
      <c r="AB332" s="3144"/>
      <c r="AC332" s="3144"/>
      <c r="AD332" s="3144"/>
      <c r="AE332" s="3144"/>
      <c r="AF332" s="126"/>
      <c r="AG332" s="3144"/>
      <c r="AH332" s="3144"/>
      <c r="AI332" s="3144"/>
      <c r="AJ332" s="3144"/>
      <c r="AK332" s="3144"/>
      <c r="AL332" s="3144"/>
      <c r="AM332" s="3144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 ht="12.75" customHeight="1">
      <c r="S333" s="3144"/>
      <c r="T333" s="3144"/>
      <c r="U333" s="3144"/>
      <c r="V333" s="3144"/>
      <c r="W333" s="3144"/>
      <c r="X333" s="3144"/>
      <c r="Y333" s="3144"/>
      <c r="Z333" s="3144"/>
      <c r="AA333" s="3144"/>
      <c r="AB333" s="3144"/>
      <c r="AC333" s="3144"/>
      <c r="AD333" s="3144"/>
      <c r="AE333" s="3144"/>
      <c r="AF333" s="121"/>
      <c r="AG333" s="121"/>
      <c r="AH333" s="121"/>
      <c r="AI333" s="121"/>
      <c r="AJ333" s="121"/>
      <c r="AK333" s="3144"/>
      <c r="AL333" s="3144"/>
      <c r="AM333" s="3144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S334" s="3144"/>
      <c r="T334" s="3144"/>
      <c r="U334" s="3144"/>
      <c r="V334" s="3144"/>
      <c r="W334" s="3144"/>
      <c r="X334" s="3144"/>
      <c r="Y334" s="3144"/>
      <c r="Z334" s="3144"/>
      <c r="AA334" s="3144"/>
      <c r="AB334" s="3144"/>
      <c r="AC334" s="3144"/>
      <c r="AD334" s="3144"/>
      <c r="AE334" s="3144"/>
      <c r="AF334" s="121"/>
      <c r="AG334" s="121"/>
      <c r="AH334" s="121"/>
      <c r="AI334" s="121"/>
      <c r="AJ334" s="121"/>
      <c r="AK334" s="3144"/>
      <c r="AL334" s="3144"/>
      <c r="AM334" s="3144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 ht="16.5" customHeight="1">
      <c r="C335" s="676"/>
      <c r="D335" s="12" t="str">
        <f>D58</f>
        <v xml:space="preserve">Россия Краснодарский край </v>
      </c>
      <c r="E335" s="291"/>
      <c r="Q335" s="1"/>
      <c r="S335" s="3144"/>
      <c r="T335" s="3144"/>
      <c r="U335" s="3144"/>
      <c r="V335" s="3144"/>
      <c r="W335" s="3144"/>
      <c r="X335" s="3144"/>
      <c r="Y335" s="3144"/>
      <c r="Z335" s="3144"/>
      <c r="AA335" s="3144"/>
      <c r="AB335" s="3144"/>
      <c r="AC335" s="3144"/>
      <c r="AD335" s="3144"/>
      <c r="AE335" s="3144"/>
      <c r="AF335" s="121"/>
      <c r="AG335" s="3141"/>
      <c r="AH335" s="514"/>
      <c r="AI335" s="121"/>
      <c r="AJ335" s="119"/>
      <c r="AK335" s="3144"/>
      <c r="AL335" s="3144"/>
      <c r="AM335" s="3144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4.25" customHeight="1">
      <c r="C336" s="13" t="str">
        <f>C59</f>
        <v xml:space="preserve">                  ПРИЛОЖЕНИЕ К  ДВЕНАДЦАТИДНЕВНОМУ  МЕНЮ ПРИГОТОВЛЯЕМЫХ БЛЮД </v>
      </c>
      <c r="D336" s="148"/>
      <c r="E336" s="2"/>
      <c r="F336"/>
      <c r="I336"/>
      <c r="J336"/>
      <c r="K336" s="26"/>
      <c r="L336" s="26"/>
      <c r="M336"/>
      <c r="N336"/>
      <c r="O336"/>
      <c r="P336"/>
      <c r="S336" s="3144"/>
      <c r="T336" s="3144"/>
      <c r="U336" s="3144"/>
      <c r="V336" s="3144"/>
      <c r="W336" s="3144"/>
      <c r="X336" s="3144"/>
      <c r="Y336" s="3144"/>
      <c r="Z336" s="3144"/>
      <c r="AA336" s="3144"/>
      <c r="AB336" s="3144"/>
      <c r="AC336" s="3144"/>
      <c r="AD336" s="3144"/>
      <c r="AE336" s="3144"/>
      <c r="AF336" s="121"/>
      <c r="AG336" s="606"/>
      <c r="AH336" s="121"/>
      <c r="AI336" s="121"/>
      <c r="AJ336" s="3144"/>
      <c r="AK336" s="2515"/>
      <c r="AL336" s="3144"/>
      <c r="AM336" s="3144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>
      <c r="B337" s="544" t="str">
        <f>B60</f>
        <v xml:space="preserve">   ДЛЯ  УЧАЩИХСЯ  В ОБЩЕОБРАЗОВАТЕЛЬНОМ УЧРЕЖДЕНИЕ   З А В Т Р А К О В  -  О Б Е Д О В    И    П О Л Д Н И К О В</v>
      </c>
      <c r="C337" s="13"/>
      <c r="I337" s="752"/>
      <c r="S337" s="3144"/>
      <c r="T337" s="3144"/>
      <c r="U337" s="3144"/>
      <c r="V337" s="3144"/>
      <c r="W337" s="3144"/>
      <c r="X337" s="3144"/>
      <c r="Y337" s="3144"/>
      <c r="Z337" s="3144"/>
      <c r="AA337" s="3144"/>
      <c r="AB337" s="3144"/>
      <c r="AC337" s="3144"/>
      <c r="AD337" s="3144"/>
      <c r="AE337" s="3144"/>
      <c r="AF337" s="121"/>
      <c r="AG337" s="606"/>
      <c r="AH337" s="121"/>
      <c r="AI337" s="121"/>
      <c r="AJ337" s="121"/>
      <c r="AK337" s="189"/>
      <c r="AL337" s="3144"/>
      <c r="AM337" s="3144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>
      <c r="C338" s="676" t="str">
        <f>C61</f>
        <v xml:space="preserve">                                    ТАБЛИЦА   ПОТРЕБНОСТИ ПИЩЕВЫХ ВЕЩЕСТВ,   ВИТАМИНОВ  И  МИНЕРАЛЬНЫХ ВЕЩЕСТВ</v>
      </c>
      <c r="S338" s="3144"/>
      <c r="T338" s="3144"/>
      <c r="U338" s="3144"/>
      <c r="V338" s="3144"/>
      <c r="W338" s="3144"/>
      <c r="X338" s="3144"/>
      <c r="Y338" s="3144"/>
      <c r="Z338" s="3144"/>
      <c r="AA338" s="3144"/>
      <c r="AB338" s="3144"/>
      <c r="AC338" s="3144"/>
      <c r="AD338" s="3144"/>
      <c r="AE338" s="3144"/>
      <c r="AF338" s="121"/>
      <c r="AG338" s="803"/>
      <c r="AH338" s="803"/>
      <c r="AI338" s="803"/>
      <c r="AJ338" s="803"/>
      <c r="AK338" s="189"/>
      <c r="AL338" s="3144"/>
      <c r="AM338" s="3144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8" customHeight="1">
      <c r="B339" s="2" t="str">
        <f>B62</f>
        <v xml:space="preserve">  Возрастная категория: 12 лет и старше</v>
      </c>
      <c r="C339" s="26"/>
      <c r="D339"/>
      <c r="F339" s="32" t="s">
        <v>978</v>
      </c>
      <c r="I339" s="654"/>
      <c r="J339"/>
      <c r="K339" s="80"/>
      <c r="L339" s="26"/>
      <c r="M339" s="26"/>
      <c r="N339" s="33"/>
      <c r="P339" s="317"/>
      <c r="S339" s="3144"/>
      <c r="T339" s="3144"/>
      <c r="U339" s="3144"/>
      <c r="V339" s="3144"/>
      <c r="W339" s="3144"/>
      <c r="X339" s="3144"/>
      <c r="Y339" s="3144"/>
      <c r="Z339" s="3144"/>
      <c r="AA339" s="3144"/>
      <c r="AB339" s="3144"/>
      <c r="AC339" s="3144"/>
      <c r="AD339" s="3144"/>
      <c r="AE339" s="3144"/>
      <c r="AF339" s="346"/>
      <c r="AG339" s="346"/>
      <c r="AH339" s="346"/>
      <c r="AI339" s="346"/>
      <c r="AJ339" s="346"/>
      <c r="AK339" s="3144"/>
      <c r="AL339" s="3144"/>
      <c r="AM339" s="3144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1.25" customHeight="1" thickBot="1">
      <c r="I340" s="4241"/>
      <c r="J340" s="4241"/>
      <c r="K340" s="4241"/>
      <c r="L340" s="4241"/>
      <c r="M340" s="4241"/>
      <c r="N340" s="4241"/>
      <c r="O340" s="4241"/>
      <c r="P340" s="4241"/>
      <c r="S340" s="3144"/>
      <c r="T340" s="3144"/>
      <c r="U340" s="3144"/>
      <c r="V340" s="3144"/>
      <c r="W340" s="3144"/>
      <c r="X340" s="3144"/>
      <c r="Y340" s="3144"/>
      <c r="Z340" s="3144"/>
      <c r="AA340" s="3144"/>
      <c r="AB340" s="3144"/>
      <c r="AC340" s="3144"/>
      <c r="AD340" s="3144"/>
      <c r="AE340" s="3144"/>
      <c r="AF340" s="176"/>
      <c r="AG340" s="176"/>
      <c r="AH340" s="176"/>
      <c r="AI340" s="176"/>
      <c r="AJ340" s="176"/>
      <c r="AK340" s="540"/>
      <c r="AL340" s="3144"/>
      <c r="AM340" s="3144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5.75" customHeight="1" thickBot="1">
      <c r="B341" s="779" t="s">
        <v>248</v>
      </c>
      <c r="C341" s="815" t="s">
        <v>366</v>
      </c>
      <c r="D341" s="777" t="s">
        <v>140</v>
      </c>
      <c r="E341" s="784" t="s">
        <v>141</v>
      </c>
      <c r="F341" s="332"/>
      <c r="G341" s="332"/>
      <c r="H341" s="39"/>
      <c r="I341" s="551" t="s">
        <v>229</v>
      </c>
      <c r="J341" s="39"/>
      <c r="K341" s="685"/>
      <c r="L341" s="442"/>
      <c r="M341" s="786" t="s">
        <v>257</v>
      </c>
      <c r="N341" s="39"/>
      <c r="O341" s="39"/>
      <c r="P341" s="73"/>
      <c r="Q341" s="720" t="s">
        <v>255</v>
      </c>
      <c r="S341" s="3144"/>
      <c r="T341" s="3144"/>
      <c r="U341" s="3144"/>
      <c r="V341" s="3144"/>
      <c r="W341" s="3144"/>
      <c r="X341" s="3144"/>
      <c r="Y341" s="3144"/>
      <c r="Z341" s="3144"/>
      <c r="AA341" s="3144"/>
      <c r="AB341" s="3144"/>
      <c r="AC341" s="3144"/>
      <c r="AD341" s="3144"/>
      <c r="AE341" s="3144"/>
      <c r="AF341" s="177"/>
      <c r="AG341" s="517"/>
      <c r="AH341" s="517"/>
      <c r="AI341" s="151"/>
      <c r="AJ341" s="151"/>
      <c r="AK341" s="588"/>
      <c r="AL341" s="3144"/>
      <c r="AM341" s="3144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" customHeight="1" thickBot="1">
      <c r="B342" s="780" t="s">
        <v>231</v>
      </c>
      <c r="C342" s="390"/>
      <c r="D342" s="781" t="s">
        <v>147</v>
      </c>
      <c r="E342" s="587"/>
      <c r="F342" s="783"/>
      <c r="G342" s="3689" t="s">
        <v>368</v>
      </c>
      <c r="H342" s="1258" t="s">
        <v>352</v>
      </c>
      <c r="I342" s="787"/>
      <c r="J342" s="787"/>
      <c r="K342" s="787"/>
      <c r="L342" s="788"/>
      <c r="M342" s="789" t="s">
        <v>256</v>
      </c>
      <c r="N342" s="787"/>
      <c r="O342" s="787"/>
      <c r="P342" s="788"/>
      <c r="Q342" s="759" t="s">
        <v>253</v>
      </c>
      <c r="S342" s="3144"/>
      <c r="T342" s="3144"/>
      <c r="U342" s="3144"/>
      <c r="V342" s="3144"/>
      <c r="W342" s="3144"/>
      <c r="X342" s="3144"/>
      <c r="Y342" s="3144"/>
      <c r="Z342" s="3144"/>
      <c r="AA342" s="3144"/>
      <c r="AB342" s="3144"/>
      <c r="AC342" s="3144"/>
      <c r="AD342" s="3144"/>
      <c r="AE342" s="3144"/>
      <c r="AF342" s="3144"/>
      <c r="AG342" s="3144"/>
      <c r="AH342" s="151"/>
      <c r="AI342" s="151"/>
      <c r="AJ342" s="151"/>
      <c r="AK342" s="588"/>
      <c r="AL342" s="3144"/>
      <c r="AM342" s="3144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4.25" customHeight="1">
      <c r="B343" s="780" t="s">
        <v>240</v>
      </c>
      <c r="C343" s="390" t="s">
        <v>146</v>
      </c>
      <c r="D343" s="653"/>
      <c r="E343" s="781" t="s">
        <v>148</v>
      </c>
      <c r="F343" s="778" t="s">
        <v>53</v>
      </c>
      <c r="G343" s="3689" t="s">
        <v>369</v>
      </c>
      <c r="H343" s="1260" t="s">
        <v>151</v>
      </c>
      <c r="I343" s="587"/>
      <c r="J343" s="1272"/>
      <c r="K343" s="39"/>
      <c r="L343" s="1272"/>
      <c r="M343" s="1273" t="s">
        <v>241</v>
      </c>
      <c r="N343" s="1274" t="s">
        <v>242</v>
      </c>
      <c r="O343" s="1275" t="s">
        <v>243</v>
      </c>
      <c r="P343" s="1276" t="s">
        <v>244</v>
      </c>
      <c r="Q343" s="759" t="s">
        <v>222</v>
      </c>
      <c r="S343" s="3144"/>
      <c r="T343" s="3144"/>
      <c r="U343" s="3144"/>
      <c r="V343" s="3144"/>
      <c r="W343" s="3144"/>
      <c r="X343" s="3144"/>
      <c r="Y343" s="3144"/>
      <c r="Z343" s="3144"/>
      <c r="AA343" s="3144"/>
      <c r="AB343" s="3144"/>
      <c r="AC343" s="3144"/>
      <c r="AD343" s="3144"/>
      <c r="AE343" s="3144"/>
      <c r="AF343" s="3144"/>
      <c r="AG343" s="3144"/>
      <c r="AH343" s="517"/>
      <c r="AI343" s="330"/>
      <c r="AJ343" s="151"/>
      <c r="AK343" s="588"/>
      <c r="AL343" s="3144"/>
      <c r="AM343" s="3144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 ht="15.75" thickBot="1">
      <c r="B344" s="63"/>
      <c r="C344" s="677"/>
      <c r="D344" s="420"/>
      <c r="E344" s="782" t="s">
        <v>5</v>
      </c>
      <c r="F344" s="398" t="s">
        <v>6</v>
      </c>
      <c r="G344" s="1214" t="s">
        <v>7</v>
      </c>
      <c r="H344" s="1259" t="s">
        <v>315</v>
      </c>
      <c r="I344" s="1277" t="s">
        <v>232</v>
      </c>
      <c r="J344" s="1278" t="s">
        <v>233</v>
      </c>
      <c r="K344" s="1278" t="s">
        <v>234</v>
      </c>
      <c r="L344" s="1278" t="s">
        <v>235</v>
      </c>
      <c r="M344" s="1280" t="s">
        <v>236</v>
      </c>
      <c r="N344" s="1278" t="s">
        <v>237</v>
      </c>
      <c r="O344" s="1279" t="s">
        <v>238</v>
      </c>
      <c r="P344" s="1281" t="s">
        <v>239</v>
      </c>
      <c r="Q344" s="85"/>
      <c r="S344" s="3144"/>
      <c r="T344" s="3144"/>
      <c r="U344" s="3144"/>
      <c r="V344" s="3144"/>
      <c r="W344" s="3144"/>
      <c r="X344" s="3144"/>
      <c r="Y344" s="3144"/>
      <c r="Z344" s="3144"/>
      <c r="AA344" s="3144"/>
      <c r="AB344" s="3144"/>
      <c r="AC344" s="3144"/>
      <c r="AD344" s="3144"/>
      <c r="AE344" s="3144"/>
      <c r="AF344" s="3144"/>
      <c r="AG344" s="3144"/>
      <c r="AH344" s="151"/>
      <c r="AI344" s="151"/>
      <c r="AJ344" s="151"/>
      <c r="AK344" s="588"/>
      <c r="AL344" s="3144"/>
      <c r="AM344" s="3144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84"/>
      <c r="C345" s="550" t="s">
        <v>128</v>
      </c>
      <c r="D345" s="1316"/>
      <c r="E345" s="434"/>
      <c r="F345" s="435"/>
      <c r="G345" s="435"/>
      <c r="H345" s="1319"/>
      <c r="I345" s="3690"/>
      <c r="J345" s="3690"/>
      <c r="K345" s="3691"/>
      <c r="L345" s="3690"/>
      <c r="M345" s="3690"/>
      <c r="N345" s="3690"/>
      <c r="O345" s="3690"/>
      <c r="P345" s="3692"/>
      <c r="Q345" s="764"/>
      <c r="S345" s="3144"/>
      <c r="T345" s="3144"/>
      <c r="U345" s="3144"/>
      <c r="V345" s="3144"/>
      <c r="W345" s="3144"/>
      <c r="X345" s="3144"/>
      <c r="Y345" s="3144"/>
      <c r="Z345" s="3144"/>
      <c r="AA345" s="3144"/>
      <c r="AB345" s="3144"/>
      <c r="AC345" s="3144"/>
      <c r="AD345" s="3144"/>
      <c r="AE345" s="3144"/>
      <c r="AF345" s="3144"/>
      <c r="AG345" s="3144"/>
      <c r="AH345" s="151"/>
      <c r="AI345" s="330"/>
      <c r="AJ345" s="151"/>
      <c r="AK345" s="588"/>
      <c r="AL345" s="3144"/>
      <c r="AM345" s="3144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2311" t="str">
        <f>'12-18л. МЕНЮ '!J344</f>
        <v>501/22</v>
      </c>
      <c r="C346" s="3693" t="str">
        <f>'12-18л. МЕНЮ '!C344</f>
        <v>Говядина тушеная с картофелем</v>
      </c>
      <c r="D346" s="1680">
        <f>'12-18л. МЕНЮ '!D344</f>
        <v>200</v>
      </c>
      <c r="E346" s="3694">
        <f>'12-18л. МЕНЮ '!E344</f>
        <v>11.183999999999999</v>
      </c>
      <c r="F346" s="3695">
        <f>'12-18л. МЕНЮ '!F344</f>
        <v>12.779400000000001</v>
      </c>
      <c r="G346" s="3696">
        <f>'12-18л. МЕНЮ '!G344</f>
        <v>25.0137</v>
      </c>
      <c r="H346" s="3694">
        <f>'12-18л. МЕНЮ '!H344</f>
        <v>259.80500000000001</v>
      </c>
      <c r="I346" s="3033">
        <v>9.8621999999999996</v>
      </c>
      <c r="J346" s="3033">
        <v>9.5000000000000001E-2</v>
      </c>
      <c r="K346" s="3033">
        <v>0.128</v>
      </c>
      <c r="L346" s="3697">
        <v>132.0444</v>
      </c>
      <c r="M346" s="3698">
        <v>36.700000000000003</v>
      </c>
      <c r="N346" s="3699">
        <v>98.622</v>
      </c>
      <c r="O346" s="3033">
        <v>28.185600000000001</v>
      </c>
      <c r="P346" s="3034">
        <v>1.66</v>
      </c>
      <c r="Q346" s="438">
        <f>'12-18л. МЕНЮ '!I344</f>
        <v>60</v>
      </c>
      <c r="S346" s="3144"/>
      <c r="T346" s="3144"/>
      <c r="U346" s="3144"/>
      <c r="V346" s="3144"/>
      <c r="W346" s="3144"/>
      <c r="X346" s="3144"/>
      <c r="Y346" s="3144"/>
      <c r="Z346" s="3144"/>
      <c r="AA346" s="3144"/>
      <c r="AB346" s="3144"/>
      <c r="AC346" s="3144"/>
      <c r="AD346" s="3144"/>
      <c r="AE346" s="3144"/>
      <c r="AF346" s="3144"/>
      <c r="AG346" s="3144"/>
      <c r="AH346" s="151"/>
      <c r="AI346" s="330"/>
      <c r="AJ346" s="151"/>
      <c r="AK346" s="588"/>
      <c r="AL346" s="3144"/>
      <c r="AM346" s="3144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2311" t="str">
        <f>'12-18л. МЕНЮ '!J345</f>
        <v>225/17</v>
      </c>
      <c r="C347" s="2387" t="str">
        <f>'12-18л. МЕНЮ '!C345</f>
        <v>Оладьи и / соус</v>
      </c>
      <c r="D347" s="1680">
        <f>'12-18л. МЕНЮ '!D345</f>
        <v>60</v>
      </c>
      <c r="E347" s="3694">
        <f>'12-18л. МЕНЮ '!E345</f>
        <v>2.3639999999999999</v>
      </c>
      <c r="F347" s="3695">
        <f>'12-18л. МЕНЮ '!F345</f>
        <v>6.3029999999999999</v>
      </c>
      <c r="G347" s="3696">
        <f>'12-18л. МЕНЮ '!G345</f>
        <v>15.065799999999999</v>
      </c>
      <c r="H347" s="3694">
        <f>'12-18л. МЕНЮ '!H345</f>
        <v>113.83159999999999</v>
      </c>
      <c r="I347" s="1958">
        <v>3.1199999999999999E-2</v>
      </c>
      <c r="J347" s="1957">
        <v>0</v>
      </c>
      <c r="K347" s="1958">
        <v>0</v>
      </c>
      <c r="L347" s="4322">
        <v>14.9604</v>
      </c>
      <c r="M347" s="4323">
        <v>12.53</v>
      </c>
      <c r="N347" s="4324">
        <v>21.3156</v>
      </c>
      <c r="O347" s="1958">
        <v>7.32</v>
      </c>
      <c r="P347" s="4325">
        <v>3.6999999999999998E-2</v>
      </c>
      <c r="Q347" s="438">
        <f>'12-18л. МЕНЮ '!I345</f>
        <v>82</v>
      </c>
      <c r="S347" s="3144"/>
      <c r="T347" s="3144"/>
      <c r="U347" s="3144"/>
      <c r="V347" s="3144"/>
      <c r="W347" s="3144"/>
      <c r="X347" s="3144"/>
      <c r="Y347" s="3144"/>
      <c r="Z347" s="3144"/>
      <c r="AA347" s="3144"/>
      <c r="AB347" s="3144"/>
      <c r="AC347" s="3144"/>
      <c r="AD347" s="3144"/>
      <c r="AE347" s="3144"/>
      <c r="AF347" s="3144"/>
      <c r="AG347" s="3144"/>
      <c r="AH347" s="506"/>
      <c r="AI347" s="505"/>
      <c r="AJ347" s="505"/>
      <c r="AK347" s="540"/>
      <c r="AL347" s="3144"/>
      <c r="AM347" s="3144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>
      <c r="B348" s="3244" t="str">
        <f>'12-18л. МЕНЮ '!J346</f>
        <v>692 / 22</v>
      </c>
      <c r="C348" s="3649" t="str">
        <f>'12-18л. МЕНЮ '!C346</f>
        <v>шоколадный</v>
      </c>
      <c r="D348" s="3953">
        <f>'12-18л. МЕНЮ '!D346</f>
        <v>25</v>
      </c>
      <c r="E348" s="2363">
        <f>'12-18л. МЕНЮ '!E346</f>
        <v>0.64190000000000003</v>
      </c>
      <c r="F348" s="2364">
        <f>'12-18л. МЕНЮ '!F346</f>
        <v>0.50312999999999997</v>
      </c>
      <c r="G348" s="2365">
        <f>'12-18л. МЕНЮ '!G346</f>
        <v>7.1706250000000002</v>
      </c>
      <c r="H348" s="2363">
        <f>'12-18л. МЕНЮ '!H346</f>
        <v>35.777999999999999</v>
      </c>
      <c r="I348" s="2066">
        <v>2.7799999999999998E-2</v>
      </c>
      <c r="J348" s="2058">
        <v>3.0999999999999999E-3</v>
      </c>
      <c r="K348" s="2066">
        <v>2.3E-2</v>
      </c>
      <c r="L348" s="2058">
        <v>1.9875</v>
      </c>
      <c r="M348" s="2066">
        <v>19.862500000000001</v>
      </c>
      <c r="N348" s="2058">
        <v>17.5</v>
      </c>
      <c r="O348" s="2066">
        <v>4.7750000000000004</v>
      </c>
      <c r="P348" s="3700">
        <v>0.17780000000000001</v>
      </c>
      <c r="Q348" s="1481">
        <f>'12-18л. МЕНЮ '!I346</f>
        <v>82</v>
      </c>
      <c r="S348" s="3144"/>
      <c r="T348" s="3144"/>
      <c r="U348" s="3144"/>
      <c r="V348" s="3144"/>
      <c r="W348" s="3144"/>
      <c r="X348" s="3144"/>
      <c r="Y348" s="3144"/>
      <c r="Z348" s="3144"/>
      <c r="AA348" s="3144"/>
      <c r="AB348" s="3144"/>
      <c r="AC348" s="3144"/>
      <c r="AD348" s="3144"/>
      <c r="AE348" s="3144"/>
      <c r="AF348" s="3144"/>
      <c r="AG348" s="3144"/>
      <c r="AH348" s="809"/>
      <c r="AI348" s="808"/>
      <c r="AJ348" s="808"/>
      <c r="AK348" s="540"/>
      <c r="AL348" s="3144"/>
      <c r="AM348" s="3144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>
      <c r="B349" s="3701" t="str">
        <f>'12-18л. МЕНЮ '!J347</f>
        <v>465 / 21</v>
      </c>
      <c r="C349" s="3702" t="str">
        <f>'12-18л. МЕНЮ '!C347</f>
        <v>Кофейный напиток с молоком</v>
      </c>
      <c r="D349" s="446">
        <f>'12-18л. МЕНЮ '!D347</f>
        <v>200</v>
      </c>
      <c r="E349" s="3735">
        <f>'12-18л. МЕНЮ '!E347</f>
        <v>4.84</v>
      </c>
      <c r="F349" s="3946">
        <f>'12-18л. МЕНЮ '!F347</f>
        <v>3.77</v>
      </c>
      <c r="G349" s="3703">
        <f>'12-18л. МЕНЮ '!G347</f>
        <v>14.67</v>
      </c>
      <c r="H349" s="3735">
        <f>'12-18л. МЕНЮ '!H347</f>
        <v>111.04</v>
      </c>
      <c r="I349" s="1171">
        <v>1.89</v>
      </c>
      <c r="J349" s="1171">
        <v>0.03</v>
      </c>
      <c r="K349" s="1171">
        <v>0.2</v>
      </c>
      <c r="L349" s="694">
        <v>22.9</v>
      </c>
      <c r="M349" s="1323">
        <v>176.1</v>
      </c>
      <c r="N349" s="1323">
        <v>133.9</v>
      </c>
      <c r="O349" s="1171">
        <v>23.73</v>
      </c>
      <c r="P349" s="1657">
        <v>0.35</v>
      </c>
      <c r="Q349" s="2441">
        <f>'12-18л. МЕНЮ '!I347</f>
        <v>100</v>
      </c>
      <c r="S349" s="3144"/>
      <c r="T349" s="3144"/>
      <c r="U349" s="3144"/>
      <c r="V349" s="3144"/>
      <c r="W349" s="3144"/>
      <c r="X349" s="3144"/>
      <c r="Y349" s="3144"/>
      <c r="Z349" s="3144"/>
      <c r="AA349" s="3144"/>
      <c r="AB349" s="3144"/>
      <c r="AC349" s="3144"/>
      <c r="AD349" s="3144"/>
      <c r="AE349" s="3144"/>
      <c r="AF349" s="3144"/>
      <c r="AG349" s="3144"/>
      <c r="AH349" s="151"/>
      <c r="AI349" s="151"/>
      <c r="AJ349" s="151"/>
      <c r="AK349" s="3144"/>
      <c r="AL349" s="3144"/>
      <c r="AM349" s="3144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1287" t="str">
        <f>'12-18л. МЕНЮ '!J348</f>
        <v>Пром.пр.</v>
      </c>
      <c r="C350" s="2387" t="str">
        <f>'12-18л. МЕНЮ '!C348</f>
        <v>Хлеб пшеничный</v>
      </c>
      <c r="D350" s="1680">
        <f>'12-18л. МЕНЮ '!D348</f>
        <v>50</v>
      </c>
      <c r="E350" s="3694">
        <f>'12-18л. МЕНЮ '!E348</f>
        <v>1.0029999999999999</v>
      </c>
      <c r="F350" s="3695">
        <f>'12-18л. МЕНЮ '!F348</f>
        <v>0.65</v>
      </c>
      <c r="G350" s="3696">
        <f>'12-18л. МЕНЮ '!G348</f>
        <v>27.1</v>
      </c>
      <c r="H350" s="3694">
        <f>'12-18л. МЕНЮ '!H348</f>
        <v>118.262</v>
      </c>
      <c r="I350" s="1171">
        <v>0</v>
      </c>
      <c r="J350" s="1171">
        <v>5.5E-2</v>
      </c>
      <c r="K350" s="1171">
        <v>0.02</v>
      </c>
      <c r="L350" s="694">
        <v>0</v>
      </c>
      <c r="M350" s="1171">
        <v>10</v>
      </c>
      <c r="N350" s="1171">
        <v>3.25</v>
      </c>
      <c r="O350" s="1171">
        <v>0.7</v>
      </c>
      <c r="P350" s="1171">
        <v>5.5E-2</v>
      </c>
      <c r="Q350" s="438">
        <f>'12-18л. МЕНЮ '!I348</f>
        <v>18</v>
      </c>
      <c r="S350" s="3144"/>
      <c r="T350" s="3144"/>
      <c r="U350" s="3144"/>
      <c r="V350" s="3144"/>
      <c r="W350" s="3144"/>
      <c r="X350" s="3144"/>
      <c r="Y350" s="3144"/>
      <c r="Z350" s="3144"/>
      <c r="AA350" s="3144"/>
      <c r="AB350" s="3144"/>
      <c r="AC350" s="3144"/>
      <c r="AD350" s="3144"/>
      <c r="AE350" s="3144"/>
      <c r="AF350" s="3144"/>
      <c r="AG350" s="3144"/>
      <c r="AH350" s="151"/>
      <c r="AI350" s="151"/>
      <c r="AJ350" s="151"/>
      <c r="AK350" s="540"/>
      <c r="AL350" s="3144"/>
      <c r="AM350" s="3144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 ht="13.5" customHeight="1" thickBot="1">
      <c r="B351" s="773" t="str">
        <f>'12-18л. МЕНЮ '!J349</f>
        <v>Пром.пр.</v>
      </c>
      <c r="C351" s="3941" t="str">
        <f>'12-18л. МЕНЮ '!C349</f>
        <v>Хлеб ржаной</v>
      </c>
      <c r="D351" s="1836">
        <f>'12-18л. МЕНЮ '!D349</f>
        <v>30</v>
      </c>
      <c r="E351" s="3694">
        <f>'12-18л. МЕНЮ '!E349</f>
        <v>1.4</v>
      </c>
      <c r="F351" s="3695">
        <f>'12-18л. МЕНЮ '!F349</f>
        <v>0.495</v>
      </c>
      <c r="G351" s="3696">
        <f>'12-18л. МЕНЮ '!G349</f>
        <v>13.031000000000001</v>
      </c>
      <c r="H351" s="3694">
        <f>'12-18л. МЕНЮ '!H349</f>
        <v>62.174999999999997</v>
      </c>
      <c r="I351" s="2344">
        <v>0</v>
      </c>
      <c r="J351" s="2344">
        <v>7.4999999999999997E-2</v>
      </c>
      <c r="K351" s="2344">
        <v>7.4999999999999997E-2</v>
      </c>
      <c r="L351" s="2355">
        <v>0</v>
      </c>
      <c r="M351" s="2344">
        <v>9.9</v>
      </c>
      <c r="N351" s="2344">
        <v>7.02</v>
      </c>
      <c r="O351" s="2344">
        <v>1.98</v>
      </c>
      <c r="P351" s="2344">
        <v>4.2000000000000003E-2</v>
      </c>
      <c r="Q351" s="438">
        <f>'12-18л. МЕНЮ '!I349</f>
        <v>19</v>
      </c>
      <c r="S351" s="3144"/>
      <c r="T351" s="3144"/>
      <c r="U351" s="3144"/>
      <c r="V351" s="3144"/>
      <c r="W351" s="3144"/>
      <c r="X351" s="3144"/>
      <c r="Y351" s="3144"/>
      <c r="Z351" s="3144"/>
      <c r="AA351" s="3144"/>
      <c r="AB351" s="3144"/>
      <c r="AC351" s="3144"/>
      <c r="AD351" s="3144"/>
      <c r="AE351" s="3144"/>
      <c r="AF351" s="3144"/>
      <c r="AG351" s="3144"/>
      <c r="AH351" s="151"/>
      <c r="AI351" s="151"/>
      <c r="AJ351" s="151"/>
      <c r="AK351" s="588"/>
      <c r="AL351" s="3144"/>
      <c r="AM351" s="3144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>
      <c r="B352" s="417" t="s">
        <v>167</v>
      </c>
      <c r="C352" s="3132"/>
      <c r="D352" s="3940">
        <f>'12-18л. МЕНЮ '!D350</f>
        <v>565</v>
      </c>
      <c r="E352" s="3737">
        <f>'12-18л. МЕНЮ '!E350</f>
        <v>21.432899999999997</v>
      </c>
      <c r="F352" s="3704">
        <f>'12-18л. МЕНЮ '!F350</f>
        <v>24.500529999999998</v>
      </c>
      <c r="G352" s="3705">
        <f>'12-18л. МЕНЮ '!G350</f>
        <v>102.05112500000001</v>
      </c>
      <c r="H352" s="3947">
        <f>'12-18л. МЕНЮ '!H350</f>
        <v>700.89159999999993</v>
      </c>
      <c r="I352" s="3706">
        <f>SUM(I346:I351)</f>
        <v>11.811199999999999</v>
      </c>
      <c r="J352" s="3707">
        <f t="shared" ref="J352:P352" si="90">SUM(J346:J351)</f>
        <v>0.2581</v>
      </c>
      <c r="K352" s="3707">
        <f t="shared" si="90"/>
        <v>0.44600000000000001</v>
      </c>
      <c r="L352" s="3707">
        <f t="shared" si="90"/>
        <v>171.89230000000001</v>
      </c>
      <c r="M352" s="3708">
        <f>SUM(M346:M351)</f>
        <v>265.09249999999997</v>
      </c>
      <c r="N352" s="3708">
        <f t="shared" si="90"/>
        <v>281.60759999999999</v>
      </c>
      <c r="O352" s="3708">
        <f t="shared" si="90"/>
        <v>66.690600000000003</v>
      </c>
      <c r="P352" s="3709">
        <f t="shared" si="90"/>
        <v>2.3217999999999996</v>
      </c>
      <c r="Q352" s="438"/>
      <c r="S352" s="3144"/>
      <c r="T352" s="3144"/>
      <c r="U352" s="3144"/>
      <c r="V352" s="3144"/>
      <c r="W352" s="3144"/>
      <c r="X352" s="3144"/>
      <c r="Y352" s="3144"/>
      <c r="Z352" s="3144"/>
      <c r="AA352" s="3144"/>
      <c r="AB352" s="3144"/>
      <c r="AC352" s="3144"/>
      <c r="AD352" s="3144"/>
      <c r="AE352" s="3144"/>
      <c r="AF352" s="3144"/>
      <c r="AG352" s="3144"/>
      <c r="AH352" s="284"/>
      <c r="AI352" s="284"/>
      <c r="AJ352" s="284"/>
      <c r="AK352" s="3144"/>
      <c r="AL352" s="3144"/>
      <c r="AM352" s="3144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382"/>
      <c r="C353" s="674" t="s">
        <v>10</v>
      </c>
      <c r="D353" s="3710">
        <f>D739</f>
        <v>0.25</v>
      </c>
      <c r="E353" s="3740">
        <f>'12-18л. МЕНЮ '!E351</f>
        <v>22.5</v>
      </c>
      <c r="F353" s="3711">
        <f>'12-18л. МЕНЮ '!F351</f>
        <v>23</v>
      </c>
      <c r="G353" s="3712">
        <f>'12-18л. МЕНЮ '!G351</f>
        <v>95.75</v>
      </c>
      <c r="H353" s="3942">
        <f>'12-18л. МЕНЮ '!H351</f>
        <v>680</v>
      </c>
      <c r="I353" s="3713">
        <f t="shared" ref="I353:P353" si="91">I739</f>
        <v>17.5</v>
      </c>
      <c r="J353" s="3713">
        <f t="shared" si="91"/>
        <v>0.35</v>
      </c>
      <c r="K353" s="3713">
        <f t="shared" si="91"/>
        <v>0.4</v>
      </c>
      <c r="L353" s="3713">
        <f t="shared" si="91"/>
        <v>225</v>
      </c>
      <c r="M353" s="3714">
        <f t="shared" si="91"/>
        <v>300</v>
      </c>
      <c r="N353" s="3714">
        <f t="shared" si="91"/>
        <v>300</v>
      </c>
      <c r="O353" s="3713">
        <f t="shared" si="91"/>
        <v>75</v>
      </c>
      <c r="P353" s="3715">
        <f t="shared" si="91"/>
        <v>4.5</v>
      </c>
      <c r="Q353" s="2441"/>
      <c r="S353" s="3144"/>
      <c r="T353" s="3144"/>
      <c r="U353" s="3144"/>
      <c r="V353" s="3144"/>
      <c r="W353" s="3144"/>
      <c r="X353" s="3144"/>
      <c r="Y353" s="3144"/>
      <c r="Z353" s="3144"/>
      <c r="AA353" s="3144"/>
      <c r="AB353" s="3144"/>
      <c r="AC353" s="3144"/>
      <c r="AD353" s="3144"/>
      <c r="AE353" s="3144"/>
      <c r="AF353" s="3144"/>
      <c r="AG353" s="3144"/>
      <c r="AH353" s="151"/>
      <c r="AI353" s="330"/>
      <c r="AJ353" s="151"/>
      <c r="AK353" s="588"/>
      <c r="AL353" s="3144"/>
      <c r="AM353" s="3144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3.5" customHeight="1" thickBot="1">
      <c r="B354" s="230"/>
      <c r="C354" s="722" t="s">
        <v>319</v>
      </c>
      <c r="D354" s="1836"/>
      <c r="E354" s="3744">
        <f>'12-18л. МЕНЮ '!E352</f>
        <v>-1.1856666666666733</v>
      </c>
      <c r="F354" s="3716">
        <f>'12-18л. МЕНЮ '!F352</f>
        <v>1.6310108695652161</v>
      </c>
      <c r="G354" s="3717">
        <f>'12-18л. МЕНЮ '!G352</f>
        <v>1.6452023498694537</v>
      </c>
      <c r="H354" s="3948">
        <f>'12-18л. МЕНЮ '!H352</f>
        <v>0.76807352941176177</v>
      </c>
      <c r="I354" s="3718">
        <f t="shared" ref="I354:P354" si="92">(I352*100/I737)-25</f>
        <v>-8.1268571428571441</v>
      </c>
      <c r="J354" s="3718">
        <f t="shared" si="92"/>
        <v>-6.5642857142857132</v>
      </c>
      <c r="K354" s="3718">
        <f t="shared" si="92"/>
        <v>2.875</v>
      </c>
      <c r="L354" s="3718">
        <f t="shared" si="92"/>
        <v>-5.9008555555555553</v>
      </c>
      <c r="M354" s="3718">
        <f t="shared" si="92"/>
        <v>-2.908958333333338</v>
      </c>
      <c r="N354" s="3718">
        <f t="shared" si="92"/>
        <v>-1.5327000000000019</v>
      </c>
      <c r="O354" s="3718">
        <f t="shared" si="92"/>
        <v>-2.7698</v>
      </c>
      <c r="P354" s="3719">
        <f t="shared" si="92"/>
        <v>-12.101111111111114</v>
      </c>
      <c r="Q354" s="3720"/>
      <c r="S354" s="3144"/>
      <c r="T354" s="3144"/>
      <c r="U354" s="3144"/>
      <c r="V354" s="3144"/>
      <c r="W354" s="3144"/>
      <c r="X354" s="3144"/>
      <c r="Y354" s="3144"/>
      <c r="Z354" s="3144"/>
      <c r="AA354" s="3144"/>
      <c r="AB354" s="3144"/>
      <c r="AC354" s="3144"/>
      <c r="AD354" s="3144"/>
      <c r="AE354" s="3144"/>
      <c r="AF354" s="3144"/>
      <c r="AG354" s="3144"/>
      <c r="AH354" s="2524"/>
      <c r="AI354" s="2523"/>
      <c r="AJ354" s="2525"/>
      <c r="AK354" s="588"/>
      <c r="AL354" s="3144"/>
      <c r="AM354" s="3144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5" customHeight="1">
      <c r="B355" s="84"/>
      <c r="C355" s="550" t="s">
        <v>106</v>
      </c>
      <c r="D355" s="3135"/>
      <c r="E355" s="3735"/>
      <c r="F355" s="3946"/>
      <c r="G355" s="3703"/>
      <c r="H355" s="3735"/>
      <c r="I355" s="3721"/>
      <c r="J355" s="3721"/>
      <c r="K355" s="3721"/>
      <c r="L355" s="3721"/>
      <c r="M355" s="3721"/>
      <c r="N355" s="3721"/>
      <c r="O355" s="3721"/>
      <c r="P355" s="3722"/>
      <c r="Q355" s="3723"/>
      <c r="S355" s="3144"/>
      <c r="T355" s="3144"/>
      <c r="U355" s="3144"/>
      <c r="V355" s="3144"/>
      <c r="W355" s="3144"/>
      <c r="X355" s="3144"/>
      <c r="Y355" s="3144"/>
      <c r="Z355" s="3144"/>
      <c r="AA355" s="3144"/>
      <c r="AB355" s="3144"/>
      <c r="AC355" s="3144"/>
      <c r="AD355" s="3144"/>
      <c r="AE355" s="3144"/>
      <c r="AF355" s="3144"/>
      <c r="AG355" s="3144"/>
      <c r="AH355" s="151"/>
      <c r="AI355" s="151"/>
      <c r="AJ355" s="151"/>
      <c r="AK355" s="588"/>
      <c r="AL355" s="3144"/>
      <c r="AM355" s="3144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 ht="11.25" customHeight="1">
      <c r="B356" s="1173" t="str">
        <f>'12-18л. МЕНЮ '!J354</f>
        <v>93/ 22</v>
      </c>
      <c r="C356" s="247" t="str">
        <f>'12-18л. МЕНЮ '!C354</f>
        <v>Свекла с яблоком</v>
      </c>
      <c r="D356" s="340">
        <f>'12-18л. МЕНЮ '!D354</f>
        <v>100</v>
      </c>
      <c r="E356" s="3694">
        <f>'12-18л. МЕНЮ '!E354</f>
        <v>1.0902000000000001</v>
      </c>
      <c r="F356" s="3695">
        <f>'12-18л. МЕНЮ '!F354</f>
        <v>1.0648299999999999</v>
      </c>
      <c r="G356" s="3696">
        <f>'12-18л. МЕНЮ '!G354</f>
        <v>13.5855</v>
      </c>
      <c r="H356" s="3694">
        <f>'12-18л. МЕНЮ '!H354</f>
        <v>60.094099999999997</v>
      </c>
      <c r="I356" s="3033">
        <v>10.51</v>
      </c>
      <c r="J356" s="3033">
        <v>0</v>
      </c>
      <c r="K356" s="3033">
        <v>0</v>
      </c>
      <c r="L356" s="3033">
        <v>1.6792</v>
      </c>
      <c r="M356" s="3033">
        <v>26.8507</v>
      </c>
      <c r="N356" s="3033">
        <v>20.411200000000001</v>
      </c>
      <c r="O356" s="3033">
        <v>14.3613</v>
      </c>
      <c r="P356" s="3034">
        <v>1.18</v>
      </c>
      <c r="Q356" s="438">
        <f>'12-18л. МЕНЮ '!I354</f>
        <v>9</v>
      </c>
      <c r="S356" s="3144"/>
      <c r="T356" s="3144"/>
      <c r="U356" s="3144"/>
      <c r="V356" s="3144"/>
      <c r="W356" s="3144"/>
      <c r="X356" s="3144"/>
      <c r="Y356" s="3144"/>
      <c r="Z356" s="3144"/>
      <c r="AA356" s="3144"/>
      <c r="AB356" s="3144"/>
      <c r="AC356" s="3144"/>
      <c r="AD356" s="3144"/>
      <c r="AE356" s="3144"/>
      <c r="AF356" s="3144"/>
      <c r="AG356" s="3144"/>
      <c r="AH356" s="151"/>
      <c r="AI356" s="151"/>
      <c r="AJ356" s="151"/>
      <c r="AK356" s="588"/>
      <c r="AL356" s="3144"/>
      <c r="AM356" s="3144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5" customHeight="1">
      <c r="B357" s="1173" t="str">
        <f>'12-18л. МЕНЮ '!J355</f>
        <v>287 /22</v>
      </c>
      <c r="C357" s="247" t="str">
        <f>'12-18л. МЕНЮ '!C355</f>
        <v>Щи "Новгородские" (со сметаной)</v>
      </c>
      <c r="D357" s="340">
        <f>'12-18л. МЕНЮ '!D355</f>
        <v>250</v>
      </c>
      <c r="E357" s="3694">
        <f>'12-18л. МЕНЮ '!E355</f>
        <v>3.0893000000000002</v>
      </c>
      <c r="F357" s="3695">
        <f>'12-18л. МЕНЮ '!F355</f>
        <v>3.55775</v>
      </c>
      <c r="G357" s="3696">
        <f>'12-18л. МЕНЮ '!G355</f>
        <v>12.65</v>
      </c>
      <c r="H357" s="3694">
        <f>'12-18л. МЕНЮ '!H355</f>
        <v>94.977000000000004</v>
      </c>
      <c r="I357" s="4302">
        <v>10.94</v>
      </c>
      <c r="J357" s="4319">
        <v>2.2499999999999999E-2</v>
      </c>
      <c r="K357" s="4319">
        <v>2.1999999999999999E-2</v>
      </c>
      <c r="L357" s="4310">
        <v>81.556299999999993</v>
      </c>
      <c r="M357" s="4309">
        <v>85.86</v>
      </c>
      <c r="N357" s="4310">
        <v>14.737500000000001</v>
      </c>
      <c r="O357" s="4319">
        <v>16.508800000000001</v>
      </c>
      <c r="P357" s="4310">
        <v>0.96013000000000004</v>
      </c>
      <c r="Q357" s="438">
        <f>'12-18л. МЕНЮ '!I355</f>
        <v>24</v>
      </c>
      <c r="S357" s="3144"/>
      <c r="T357" s="3144"/>
      <c r="U357" s="3144"/>
      <c r="V357" s="3144"/>
      <c r="W357" s="3144"/>
      <c r="X357" s="3144"/>
      <c r="Y357" s="3144"/>
      <c r="Z357" s="3144"/>
      <c r="AA357" s="3144"/>
      <c r="AB357" s="3144"/>
      <c r="AC357" s="3144"/>
      <c r="AD357" s="3144"/>
      <c r="AE357" s="3144"/>
      <c r="AF357" s="3144"/>
      <c r="AG357" s="3144"/>
      <c r="AH357" s="151"/>
      <c r="AI357" s="151"/>
      <c r="AJ357" s="151"/>
      <c r="AK357" s="588"/>
      <c r="AL357" s="3144"/>
      <c r="AM357" s="3144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5" customHeight="1">
      <c r="B358" s="1173" t="str">
        <f>'12-18л. МЕНЮ '!J356</f>
        <v>373/21</v>
      </c>
      <c r="C358" s="1545" t="str">
        <f>'12-18л. МЕНЮ '!C356</f>
        <v>Котлеты нежные</v>
      </c>
      <c r="D358" s="340">
        <f>'12-18л. МЕНЮ '!D356</f>
        <v>100</v>
      </c>
      <c r="E358" s="3694">
        <f>'12-18л. МЕНЮ '!E356</f>
        <v>18.736000000000001</v>
      </c>
      <c r="F358" s="3695">
        <f>'12-18л. МЕНЮ '!F356</f>
        <v>11.0733</v>
      </c>
      <c r="G358" s="3696">
        <f>'12-18л. МЕНЮ '!G356</f>
        <v>11.37889</v>
      </c>
      <c r="H358" s="3694">
        <f>'12-18л. МЕНЮ '!H356</f>
        <v>220.12</v>
      </c>
      <c r="I358" s="3696">
        <v>1.06</v>
      </c>
      <c r="J358" s="3696">
        <v>0.16</v>
      </c>
      <c r="K358" s="3696">
        <v>1.61E-2</v>
      </c>
      <c r="L358" s="3696">
        <v>40.542900000000003</v>
      </c>
      <c r="M358" s="3696">
        <v>37.369999999999997</v>
      </c>
      <c r="N358" s="3696">
        <v>96.07</v>
      </c>
      <c r="O358" s="3696">
        <v>18.7</v>
      </c>
      <c r="P358" s="3725">
        <v>1.1355999999999999</v>
      </c>
      <c r="Q358" s="438">
        <f>'12-18л. МЕНЮ '!I356</f>
        <v>74</v>
      </c>
      <c r="S358" s="3144"/>
      <c r="T358" s="3144"/>
      <c r="U358" s="3144"/>
      <c r="V358" s="3144"/>
      <c r="W358" s="3144"/>
      <c r="X358" s="3144"/>
      <c r="Y358" s="3144"/>
      <c r="Z358" s="3144"/>
      <c r="AA358" s="3144"/>
      <c r="AB358" s="3144"/>
      <c r="AC358" s="3144"/>
      <c r="AD358" s="3144"/>
      <c r="AE358" s="3144"/>
      <c r="AF358" s="3144"/>
      <c r="AG358" s="3144"/>
      <c r="AH358" s="151"/>
      <c r="AI358" s="151"/>
      <c r="AJ358" s="151"/>
      <c r="AK358" s="588"/>
      <c r="AL358" s="3144"/>
      <c r="AM358" s="3144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1173" t="str">
        <f>'12-18л. МЕНЮ '!J357</f>
        <v>194/17</v>
      </c>
      <c r="C359" s="1545" t="str">
        <f>'12-18л. МЕНЮ '!C357</f>
        <v>Плов с изюмом и /овощи</v>
      </c>
      <c r="D359" s="340">
        <f>'12-18л. МЕНЮ '!D357</f>
        <v>135</v>
      </c>
      <c r="E359" s="3694">
        <f>'12-18л. МЕНЮ '!E357</f>
        <v>3.6591999999999998</v>
      </c>
      <c r="F359" s="3695">
        <f>'12-18л. МЕНЮ '!F357</f>
        <v>9.1666100000000004</v>
      </c>
      <c r="G359" s="3696">
        <f>'12-18л. МЕНЮ '!G357</f>
        <v>25.171600000000002</v>
      </c>
      <c r="H359" s="3695">
        <f>'12-18л. МЕНЮ '!H357</f>
        <v>197.82300000000001</v>
      </c>
      <c r="I359" s="3035">
        <v>0.72899999999999998</v>
      </c>
      <c r="J359" s="2362">
        <v>3.3000000000000002E-2</v>
      </c>
      <c r="K359" s="2361">
        <v>4.1000000000000002E-2</v>
      </c>
      <c r="L359" s="2362">
        <v>74.16</v>
      </c>
      <c r="M359" s="2361">
        <v>56.97</v>
      </c>
      <c r="N359" s="3724">
        <v>10.5</v>
      </c>
      <c r="O359" s="2361">
        <v>15.975</v>
      </c>
      <c r="P359" s="3035">
        <v>1.06</v>
      </c>
      <c r="Q359" s="438">
        <f>'12-18л. МЕНЮ '!I357</f>
        <v>50</v>
      </c>
      <c r="S359" s="3144"/>
      <c r="T359" s="3144"/>
      <c r="U359" s="3144"/>
      <c r="V359" s="3144"/>
      <c r="W359" s="3144"/>
      <c r="X359" s="3144"/>
      <c r="Y359" s="3144"/>
      <c r="Z359" s="3144"/>
      <c r="AA359" s="3144"/>
      <c r="AB359" s="3144"/>
      <c r="AC359" s="3144"/>
      <c r="AD359" s="3144"/>
      <c r="AE359" s="3144"/>
      <c r="AF359" s="3144"/>
      <c r="AG359" s="3144"/>
      <c r="AH359" s="506"/>
      <c r="AI359" s="506"/>
      <c r="AJ359" s="505"/>
      <c r="AK359" s="540"/>
      <c r="AL359" s="3144"/>
      <c r="AM359" s="3144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>
      <c r="B360" s="1480" t="str">
        <f>'12-18л. МЕНЮ '!J358</f>
        <v>157/21</v>
      </c>
      <c r="C360" s="1549" t="str">
        <f>'12-18л. МЕНЮ '!C358</f>
        <v>консервированные отварные</v>
      </c>
      <c r="D360" s="2080">
        <f>'12-18л. МЕНЮ '!D358</f>
        <v>45</v>
      </c>
      <c r="E360" s="2363">
        <f>'12-18л. МЕНЮ '!E358</f>
        <v>0.9</v>
      </c>
      <c r="F360" s="2364">
        <f>'12-18л. МЕНЮ '!F358</f>
        <v>0.15</v>
      </c>
      <c r="G360" s="2365">
        <f>'12-18л. МЕНЮ '!G358</f>
        <v>4.5750000000000002</v>
      </c>
      <c r="H360" s="2364">
        <f>'12-18л. МЕНЮ '!H358</f>
        <v>23.475000000000001</v>
      </c>
      <c r="I360" s="4276">
        <v>0.86250000000000004</v>
      </c>
      <c r="J360" s="2365">
        <v>7.4999999999999997E-3</v>
      </c>
      <c r="K360" s="2364">
        <v>1.95E-2</v>
      </c>
      <c r="L360" s="2365">
        <v>0.54</v>
      </c>
      <c r="M360" s="2364">
        <v>16.5</v>
      </c>
      <c r="N360" s="2365">
        <v>15.75</v>
      </c>
      <c r="O360" s="2364">
        <v>5.0999999999999996</v>
      </c>
      <c r="P360" s="4276">
        <v>0.14249999999999999</v>
      </c>
      <c r="Q360" s="1481">
        <f>'12-18л. МЕНЮ '!I358</f>
        <v>50</v>
      </c>
      <c r="S360" s="3144"/>
      <c r="T360" s="3144"/>
      <c r="U360" s="3144"/>
      <c r="V360" s="3144"/>
      <c r="W360" s="3144"/>
      <c r="X360" s="3144"/>
      <c r="Y360" s="3144"/>
      <c r="Z360" s="3144"/>
      <c r="AA360" s="3144"/>
      <c r="AB360" s="3144"/>
      <c r="AC360" s="3144"/>
      <c r="AD360" s="3144"/>
      <c r="AE360" s="3144"/>
      <c r="AF360" s="3144"/>
      <c r="AG360" s="3144"/>
      <c r="AH360" s="809"/>
      <c r="AI360" s="809"/>
      <c r="AJ360" s="808"/>
      <c r="AK360" s="540"/>
      <c r="AL360" s="3144"/>
      <c r="AM360" s="3144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5.75" customHeight="1">
      <c r="B361" s="2981" t="str">
        <f>'12-18л. МЕНЮ '!J359</f>
        <v>501 /21</v>
      </c>
      <c r="C361" s="2046" t="str">
        <f>'12-18л. МЕНЮ '!C359</f>
        <v>Сок  фруктовый (абрикосовый)</v>
      </c>
      <c r="D361" s="2174">
        <f>'12-18л. МЕНЮ '!D359</f>
        <v>200</v>
      </c>
      <c r="E361" s="3735">
        <f>'12-18л. МЕНЮ '!E359</f>
        <v>1</v>
      </c>
      <c r="F361" s="3946">
        <f>'12-18л. МЕНЮ '!F359</f>
        <v>0</v>
      </c>
      <c r="G361" s="3703">
        <f>'12-18л. МЕНЮ '!G359</f>
        <v>25.4</v>
      </c>
      <c r="H361" s="3735">
        <f>'12-18л. МЕНЮ '!H359</f>
        <v>105.6</v>
      </c>
      <c r="I361" s="1171">
        <v>2.25</v>
      </c>
      <c r="J361" s="1171">
        <v>4.3999999999999997E-2</v>
      </c>
      <c r="K361" s="1171">
        <v>0.08</v>
      </c>
      <c r="L361" s="694">
        <v>0</v>
      </c>
      <c r="M361" s="1171">
        <v>40</v>
      </c>
      <c r="N361" s="1171">
        <v>36</v>
      </c>
      <c r="O361" s="1171">
        <v>20</v>
      </c>
      <c r="P361" s="1171">
        <v>0.4</v>
      </c>
      <c r="Q361" s="2441">
        <f>'12-18л. МЕНЮ '!I359</f>
        <v>104</v>
      </c>
      <c r="S361" s="3144"/>
      <c r="T361" s="3144"/>
      <c r="U361" s="3144"/>
      <c r="V361" s="3144"/>
      <c r="W361" s="3144"/>
      <c r="X361" s="3144"/>
      <c r="Y361" s="3144"/>
      <c r="Z361" s="3144"/>
      <c r="AA361" s="3144"/>
      <c r="AB361" s="3144"/>
      <c r="AC361" s="3144"/>
      <c r="AD361" s="3144"/>
      <c r="AE361" s="3144"/>
      <c r="AF361" s="3144"/>
      <c r="AG361" s="3144"/>
      <c r="AH361" s="151"/>
      <c r="AI361" s="151"/>
      <c r="AJ361" s="151"/>
      <c r="AK361" s="540"/>
      <c r="AL361" s="3144"/>
      <c r="AM361" s="3144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>
      <c r="B362" s="1475" t="str">
        <f>'12-18л. МЕНЮ '!J360</f>
        <v>Пром.пр.</v>
      </c>
      <c r="C362" s="1545" t="str">
        <f>'12-18л. МЕНЮ '!C360</f>
        <v>Хлеб пшеничный</v>
      </c>
      <c r="D362" s="340">
        <f>'12-18л. МЕНЮ '!D360</f>
        <v>50</v>
      </c>
      <c r="E362" s="3694">
        <f>'12-18л. МЕНЮ '!E360</f>
        <v>1.0029999999999999</v>
      </c>
      <c r="F362" s="3695">
        <f>'12-18л. МЕНЮ '!F360</f>
        <v>0.65</v>
      </c>
      <c r="G362" s="3696">
        <f>'12-18л. МЕНЮ '!G360</f>
        <v>27.1</v>
      </c>
      <c r="H362" s="3694">
        <f>'12-18л. МЕНЮ '!H360</f>
        <v>118.262</v>
      </c>
      <c r="I362" s="1171">
        <v>0</v>
      </c>
      <c r="J362" s="1171">
        <v>5.5E-2</v>
      </c>
      <c r="K362" s="1171">
        <v>0.02</v>
      </c>
      <c r="L362" s="694">
        <v>0</v>
      </c>
      <c r="M362" s="1171">
        <v>10</v>
      </c>
      <c r="N362" s="1171">
        <v>3.25</v>
      </c>
      <c r="O362" s="1171">
        <v>0.7</v>
      </c>
      <c r="P362" s="1657">
        <v>5.5E-2</v>
      </c>
      <c r="Q362" s="438">
        <f>'12-18л. МЕНЮ '!I360</f>
        <v>18</v>
      </c>
      <c r="S362" s="3144"/>
      <c r="T362" s="3144"/>
      <c r="U362" s="3144"/>
      <c r="V362" s="3144"/>
      <c r="W362" s="3144"/>
      <c r="X362" s="3144"/>
      <c r="Y362" s="3144"/>
      <c r="Z362" s="3144"/>
      <c r="AA362" s="3144"/>
      <c r="AB362" s="3144"/>
      <c r="AC362" s="3144"/>
      <c r="AD362" s="3144"/>
      <c r="AE362" s="3144"/>
      <c r="AF362" s="3144"/>
      <c r="AG362" s="3144"/>
      <c r="AH362" s="284"/>
      <c r="AI362" s="284"/>
      <c r="AJ362" s="2511"/>
      <c r="AK362" s="540"/>
      <c r="AL362" s="3144"/>
      <c r="AM362" s="3144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>
      <c r="B363" s="1475" t="str">
        <f>'12-18л. МЕНЮ '!J361</f>
        <v>Пром.пр.</v>
      </c>
      <c r="C363" s="1545" t="str">
        <f>'12-18л. МЕНЮ '!C361</f>
        <v>Хлеб ржаной</v>
      </c>
      <c r="D363" s="340">
        <f>'12-18л. МЕНЮ '!D361</f>
        <v>44</v>
      </c>
      <c r="E363" s="3694">
        <f>'12-18л. МЕНЮ '!E361</f>
        <v>2.0529999999999999</v>
      </c>
      <c r="F363" s="3695">
        <f>'12-18л. МЕНЮ '!F361</f>
        <v>0.72599999999999998</v>
      </c>
      <c r="G363" s="3696">
        <f>'12-18л. МЕНЮ '!G361</f>
        <v>19.11</v>
      </c>
      <c r="H363" s="3694">
        <f>'12-18л. МЕНЮ '!H361</f>
        <v>91.19</v>
      </c>
      <c r="I363" s="1171">
        <v>0</v>
      </c>
      <c r="J363" s="4260">
        <v>0.09</v>
      </c>
      <c r="K363" s="4260">
        <v>0.09</v>
      </c>
      <c r="L363" s="694">
        <v>0</v>
      </c>
      <c r="M363" s="1171">
        <v>14.52</v>
      </c>
      <c r="N363" s="1171">
        <v>10.295999999999999</v>
      </c>
      <c r="O363" s="1171">
        <v>2.9039999999999999</v>
      </c>
      <c r="P363" s="1657">
        <v>6.1600000000000002E-2</v>
      </c>
      <c r="Q363" s="438">
        <f>'12-18л. МЕНЮ '!I361</f>
        <v>19</v>
      </c>
      <c r="S363" s="3144"/>
      <c r="T363" s="3144"/>
      <c r="U363" s="3144"/>
      <c r="V363" s="3144"/>
      <c r="W363" s="3144"/>
      <c r="X363" s="3144"/>
      <c r="Y363" s="3144"/>
      <c r="Z363" s="3144"/>
      <c r="AA363" s="3144"/>
      <c r="AB363" s="3144"/>
      <c r="AC363" s="3144"/>
      <c r="AD363" s="3144"/>
      <c r="AE363" s="3144"/>
      <c r="AF363" s="3144"/>
      <c r="AG363" s="3144"/>
      <c r="AH363" s="151"/>
      <c r="AI363" s="151"/>
      <c r="AJ363" s="151"/>
      <c r="AK363" s="588"/>
      <c r="AL363" s="3144"/>
      <c r="AM363" s="3144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 ht="15.75" thickBot="1">
      <c r="B364" s="3944" t="str">
        <f>'12-18л. МЕНЮ '!J362</f>
        <v>749 / 22</v>
      </c>
      <c r="C364" s="466" t="str">
        <f>'12-18л. МЕНЮ '!C362</f>
        <v>Фрукты свежие (яблоко)</v>
      </c>
      <c r="D364" s="3945">
        <f>'12-18л. МЕНЮ '!D362</f>
        <v>100</v>
      </c>
      <c r="E364" s="3694">
        <f>'12-18л. МЕНЮ '!E362</f>
        <v>0.4</v>
      </c>
      <c r="F364" s="3695">
        <f>'12-18л. МЕНЮ '!F362</f>
        <v>0.4</v>
      </c>
      <c r="G364" s="3696">
        <f>'12-18л. МЕНЮ '!G362</f>
        <v>9.8000000000000007</v>
      </c>
      <c r="H364" s="3694">
        <f>'12-18л. МЕНЮ '!H362</f>
        <v>47</v>
      </c>
      <c r="I364" s="1171">
        <v>10</v>
      </c>
      <c r="J364" s="1171">
        <v>0.03</v>
      </c>
      <c r="K364" s="1171">
        <v>0.02</v>
      </c>
      <c r="L364" s="699">
        <v>0</v>
      </c>
      <c r="M364" s="1171">
        <v>16</v>
      </c>
      <c r="N364" s="1171">
        <v>11</v>
      </c>
      <c r="O364" s="1171">
        <v>9</v>
      </c>
      <c r="P364" s="1171">
        <v>2.2000000000000002</v>
      </c>
      <c r="Q364" s="438">
        <f>'12-18л. МЕНЮ '!I362</f>
        <v>105</v>
      </c>
      <c r="S364" s="3144"/>
      <c r="T364" s="3144"/>
      <c r="U364" s="3144"/>
      <c r="V364" s="3144"/>
      <c r="W364" s="3144"/>
      <c r="X364" s="3144"/>
      <c r="Y364" s="3144"/>
      <c r="Z364" s="3144"/>
      <c r="AA364" s="3144"/>
      <c r="AB364" s="3144"/>
      <c r="AC364" s="3144"/>
      <c r="AD364" s="3144"/>
      <c r="AE364" s="3144"/>
      <c r="AF364" s="3144"/>
      <c r="AG364" s="3144"/>
      <c r="AH364" s="151"/>
      <c r="AI364" s="151"/>
      <c r="AJ364" s="151"/>
      <c r="AK364" s="588"/>
      <c r="AL364" s="3144"/>
      <c r="AM364" s="3144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>
      <c r="B365" s="417" t="s">
        <v>156</v>
      </c>
      <c r="C365" s="706"/>
      <c r="D365" s="3943">
        <f>'12-18л. МЕНЮ '!D363</f>
        <v>1024</v>
      </c>
      <c r="E365" s="3737">
        <f>'12-18л. МЕНЮ '!E363</f>
        <v>31.930699999999998</v>
      </c>
      <c r="F365" s="3704">
        <f>'12-18л. МЕНЮ '!F363</f>
        <v>26.788489999999996</v>
      </c>
      <c r="G365" s="3705">
        <f>'12-18л. МЕНЮ '!G363</f>
        <v>148.77098999999998</v>
      </c>
      <c r="H365" s="3947">
        <f>'12-18л. МЕНЮ '!H363</f>
        <v>958.54110000000014</v>
      </c>
      <c r="I365" s="3707">
        <f>SUM(I356:I364)</f>
        <v>36.351500000000001</v>
      </c>
      <c r="J365" s="3707">
        <f t="shared" ref="J365:P365" si="93">SUM(J356:J364)</f>
        <v>0.44200000000000006</v>
      </c>
      <c r="K365" s="3726">
        <f t="shared" si="93"/>
        <v>0.30859999999999999</v>
      </c>
      <c r="L365" s="3708">
        <f>SUM(L356:L364)</f>
        <v>198.47839999999999</v>
      </c>
      <c r="M365" s="3708">
        <f t="shared" si="93"/>
        <v>304.07069999999999</v>
      </c>
      <c r="N365" s="3708">
        <f t="shared" si="93"/>
        <v>218.0147</v>
      </c>
      <c r="O365" s="3708">
        <f t="shared" si="93"/>
        <v>103.24909999999998</v>
      </c>
      <c r="P365" s="3727">
        <f t="shared" si="93"/>
        <v>7.1948300000000005</v>
      </c>
      <c r="Q365" s="438"/>
      <c r="S365" s="3144"/>
      <c r="T365" s="3144"/>
      <c r="U365" s="3144"/>
      <c r="V365" s="3144"/>
      <c r="W365" s="3144"/>
      <c r="X365" s="3144"/>
      <c r="Y365" s="3144"/>
      <c r="Z365" s="3144"/>
      <c r="AA365" s="3144"/>
      <c r="AB365" s="3144"/>
      <c r="AC365" s="3144"/>
      <c r="AD365" s="3144"/>
      <c r="AE365" s="3144"/>
      <c r="AF365" s="3144"/>
      <c r="AG365" s="3144"/>
      <c r="AH365" s="151"/>
      <c r="AI365" s="330"/>
      <c r="AJ365" s="151"/>
      <c r="AK365" s="588"/>
      <c r="AL365" s="3144"/>
      <c r="AM365" s="3144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2.75" customHeight="1">
      <c r="B366" s="724"/>
      <c r="C366" s="725" t="s">
        <v>10</v>
      </c>
      <c r="D366" s="3710">
        <f>D743</f>
        <v>0.35</v>
      </c>
      <c r="E366" s="3740">
        <f>'12-18л. МЕНЮ '!E364</f>
        <v>31.5</v>
      </c>
      <c r="F366" s="3711">
        <f>'12-18л. МЕНЮ '!F364</f>
        <v>32.200000000000003</v>
      </c>
      <c r="G366" s="3712">
        <f>'12-18л. МЕНЮ '!G364</f>
        <v>134.05000000000001</v>
      </c>
      <c r="H366" s="3942">
        <f>'12-18л. МЕНЮ '!H364</f>
        <v>952</v>
      </c>
      <c r="I366" s="3713">
        <f t="shared" ref="I366:P366" si="94">I743</f>
        <v>24.5</v>
      </c>
      <c r="J366" s="3713">
        <f t="shared" si="94"/>
        <v>0.49</v>
      </c>
      <c r="K366" s="3713">
        <f t="shared" si="94"/>
        <v>0.56000000000000005</v>
      </c>
      <c r="L366" s="3713">
        <f t="shared" si="94"/>
        <v>315</v>
      </c>
      <c r="M366" s="3714">
        <f t="shared" si="94"/>
        <v>420</v>
      </c>
      <c r="N366" s="3714">
        <f t="shared" si="94"/>
        <v>420</v>
      </c>
      <c r="O366" s="3714">
        <f t="shared" si="94"/>
        <v>105</v>
      </c>
      <c r="P366" s="3715">
        <f t="shared" si="94"/>
        <v>6.3</v>
      </c>
      <c r="Q366" s="2441"/>
      <c r="S366" s="3144"/>
      <c r="T366" s="3144"/>
      <c r="U366" s="3144"/>
      <c r="V366" s="3144"/>
      <c r="W366" s="3144"/>
      <c r="X366" s="3144"/>
      <c r="Y366" s="3144"/>
      <c r="Z366" s="3144"/>
      <c r="AA366" s="3144"/>
      <c r="AB366" s="3144"/>
      <c r="AC366" s="3144"/>
      <c r="AD366" s="3144"/>
      <c r="AE366" s="3144"/>
      <c r="AF366" s="3144"/>
      <c r="AG366" s="3144"/>
      <c r="AH366" s="151"/>
      <c r="AI366" s="151"/>
      <c r="AJ366" s="151"/>
      <c r="AK366" s="588"/>
      <c r="AL366" s="3144"/>
      <c r="AM366" s="3144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2" customHeight="1" thickBot="1">
      <c r="B367" s="230"/>
      <c r="C367" s="722" t="s">
        <v>319</v>
      </c>
      <c r="D367" s="1836"/>
      <c r="E367" s="3744">
        <f>'12-18л. МЕНЮ '!E365</f>
        <v>0.47855555555555185</v>
      </c>
      <c r="F367" s="3716">
        <f>'12-18л. МЕНЮ '!F365</f>
        <v>-5.8820760869565234</v>
      </c>
      <c r="G367" s="3717">
        <f>'12-18л. МЕНЮ '!G365</f>
        <v>3.8436005221932064</v>
      </c>
      <c r="H367" s="3948">
        <f>'12-18л. МЕНЮ '!H365</f>
        <v>0.24048161764706322</v>
      </c>
      <c r="I367" s="3718">
        <f t="shared" ref="I367:P367" si="95">(I365*100/I737)-35</f>
        <v>16.930714285714288</v>
      </c>
      <c r="J367" s="3718">
        <f t="shared" si="95"/>
        <v>-3.4285714285714235</v>
      </c>
      <c r="K367" s="3718">
        <f t="shared" si="95"/>
        <v>-15.712500000000002</v>
      </c>
      <c r="L367" s="3718">
        <f t="shared" si="95"/>
        <v>-12.946844444444444</v>
      </c>
      <c r="M367" s="3718">
        <f t="shared" si="95"/>
        <v>-9.660775000000001</v>
      </c>
      <c r="N367" s="3949">
        <f t="shared" si="95"/>
        <v>-16.832108333333334</v>
      </c>
      <c r="O367" s="3718">
        <f t="shared" si="95"/>
        <v>-0.58363333333333856</v>
      </c>
      <c r="P367" s="3719">
        <f t="shared" si="95"/>
        <v>4.9712777777777788</v>
      </c>
      <c r="Q367" s="3720"/>
      <c r="S367" s="3144"/>
      <c r="T367" s="3144"/>
      <c r="U367" s="3144"/>
      <c r="V367" s="3144"/>
      <c r="W367" s="3144"/>
      <c r="X367" s="3144"/>
      <c r="Y367" s="3144"/>
      <c r="Z367" s="3144"/>
      <c r="AA367" s="3144"/>
      <c r="AB367" s="3144"/>
      <c r="AC367" s="3144"/>
      <c r="AD367" s="3144"/>
      <c r="AE367" s="3144"/>
      <c r="AF367" s="3144"/>
      <c r="AG367" s="3144"/>
      <c r="AH367" s="151"/>
      <c r="AI367" s="330"/>
      <c r="AJ367" s="151"/>
      <c r="AK367" s="588"/>
      <c r="AL367" s="3144"/>
      <c r="AM367" s="3144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2.75" customHeight="1">
      <c r="B368" s="84"/>
      <c r="C368" s="1291" t="s">
        <v>192</v>
      </c>
      <c r="D368" s="1292"/>
      <c r="E368" s="3735"/>
      <c r="F368" s="3946"/>
      <c r="G368" s="3703"/>
      <c r="H368" s="3735"/>
      <c r="I368" s="3950"/>
      <c r="J368" s="3950"/>
      <c r="K368" s="3951"/>
      <c r="L368" s="3950"/>
      <c r="M368" s="3950"/>
      <c r="N368" s="3950"/>
      <c r="O368" s="3950"/>
      <c r="P368" s="3952"/>
      <c r="Q368" s="3723"/>
      <c r="S368" s="3144"/>
      <c r="T368" s="3144"/>
      <c r="U368" s="3144"/>
      <c r="V368" s="3144"/>
      <c r="W368" s="3144"/>
      <c r="X368" s="3144"/>
      <c r="Y368" s="3144"/>
      <c r="Z368" s="3144"/>
      <c r="AA368" s="3144"/>
      <c r="AB368" s="3144"/>
      <c r="AC368" s="3144"/>
      <c r="AD368" s="3144"/>
      <c r="AE368" s="3144"/>
      <c r="AF368" s="3144"/>
      <c r="AG368" s="3144"/>
      <c r="AH368" s="506"/>
      <c r="AI368" s="505"/>
      <c r="AJ368" s="505"/>
      <c r="AK368" s="540"/>
      <c r="AL368" s="3144"/>
      <c r="AM368" s="3144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5" customHeight="1">
      <c r="B369" s="1309" t="str">
        <f>'12-18л. МЕНЮ '!J367</f>
        <v>460 / 21</v>
      </c>
      <c r="C369" s="247" t="str">
        <f>'12-18л. МЕНЮ '!C367</f>
        <v xml:space="preserve">Чай с молоком </v>
      </c>
      <c r="D369" s="2047">
        <f>'12-18л. МЕНЮ '!D367</f>
        <v>200</v>
      </c>
      <c r="E369" s="3694">
        <f>'12-18л. МЕНЮ '!E367</f>
        <v>2.08</v>
      </c>
      <c r="F369" s="3695">
        <f>'12-18л. МЕНЮ '!F367</f>
        <v>1.32</v>
      </c>
      <c r="G369" s="3696">
        <f>'12-18л. МЕНЮ '!G367</f>
        <v>7.41</v>
      </c>
      <c r="H369" s="3694">
        <f>'12-18л. МЕНЮ '!H367</f>
        <v>49.86</v>
      </c>
      <c r="I369" s="3696">
        <v>0.39</v>
      </c>
      <c r="J369" s="3696">
        <v>0.01</v>
      </c>
      <c r="K369" s="3696">
        <v>0.09</v>
      </c>
      <c r="L369" s="3696">
        <v>8.52</v>
      </c>
      <c r="M369" s="3724">
        <v>72.47</v>
      </c>
      <c r="N369" s="3724">
        <v>61.2</v>
      </c>
      <c r="O369" s="2362">
        <v>14.92</v>
      </c>
      <c r="P369" s="1268">
        <v>1.48</v>
      </c>
      <c r="Q369" s="438">
        <f>'12-18л. МЕНЮ '!I367</f>
        <v>89</v>
      </c>
      <c r="S369" s="3144"/>
      <c r="T369" s="3144"/>
      <c r="U369" s="3144"/>
      <c r="V369" s="3144"/>
      <c r="W369" s="3144"/>
      <c r="X369" s="3144"/>
      <c r="Y369" s="3144"/>
      <c r="Z369" s="3144"/>
      <c r="AA369" s="3144"/>
      <c r="AB369" s="3144"/>
      <c r="AC369" s="3144"/>
      <c r="AD369" s="3144"/>
      <c r="AE369" s="3144"/>
      <c r="AF369" s="3144"/>
      <c r="AG369" s="3144"/>
      <c r="AH369" s="809"/>
      <c r="AI369" s="808"/>
      <c r="AJ369" s="808"/>
      <c r="AK369" s="3144"/>
      <c r="AL369" s="3144"/>
      <c r="AM369" s="3144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5" customHeight="1">
      <c r="B370" s="1309" t="str">
        <f>'12-18л. МЕНЮ '!J368</f>
        <v>524 /22</v>
      </c>
      <c r="C370" s="247" t="str">
        <f>'12-18л. МЕНЮ '!C368</f>
        <v>Голубцы ленивые с соусом</v>
      </c>
      <c r="D370" s="3158">
        <f>'12-18л. МЕНЮ '!D368</f>
        <v>120</v>
      </c>
      <c r="E370" s="3695">
        <f>'12-18л. МЕНЮ '!E368</f>
        <v>5.3005000000000004</v>
      </c>
      <c r="F370" s="3696">
        <f>'12-18л. МЕНЮ '!F368</f>
        <v>5.8291599999999999</v>
      </c>
      <c r="G370" s="3696">
        <f>'12-18л. МЕНЮ '!G368</f>
        <v>24.011800000000001</v>
      </c>
      <c r="H370" s="3694">
        <f>'12-18л. МЕНЮ '!H368</f>
        <v>159.79159999999999</v>
      </c>
      <c r="I370" s="3695">
        <v>8.3889999999999993</v>
      </c>
      <c r="J370" s="3696">
        <v>1.0999999999999999E-2</v>
      </c>
      <c r="K370" s="3695">
        <v>2.3E-2</v>
      </c>
      <c r="L370" s="3696">
        <v>22.956</v>
      </c>
      <c r="M370" s="2361">
        <v>30.513000000000002</v>
      </c>
      <c r="N370" s="3724">
        <v>78.027000000000001</v>
      </c>
      <c r="O370" s="2361">
        <v>8.5419999999999998</v>
      </c>
      <c r="P370" s="3035">
        <v>0.91</v>
      </c>
      <c r="Q370" s="438">
        <f>'12-18л. МЕНЮ '!I368</f>
        <v>64</v>
      </c>
      <c r="S370" s="3144"/>
      <c r="T370" s="3144"/>
      <c r="U370" s="3144"/>
      <c r="V370" s="3144"/>
      <c r="W370" s="3144"/>
      <c r="X370" s="3144"/>
      <c r="Y370" s="3144"/>
      <c r="Z370" s="3144"/>
      <c r="AA370" s="3144"/>
      <c r="AB370" s="3144"/>
      <c r="AC370" s="3144"/>
      <c r="AD370" s="3144"/>
      <c r="AE370" s="3144"/>
      <c r="AF370" s="3144"/>
      <c r="AG370" s="3144"/>
      <c r="AH370" s="151"/>
      <c r="AI370" s="151"/>
      <c r="AJ370" s="151"/>
      <c r="AK370" s="540"/>
      <c r="AL370" s="3144"/>
      <c r="AM370" s="3144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 thickBot="1">
      <c r="B371" s="1288" t="str">
        <f>'12-18л. МЕНЮ '!J369</f>
        <v>Пром.пр.</v>
      </c>
      <c r="C371" s="3183" t="str">
        <f>'12-18л. МЕНЮ '!C369</f>
        <v>Хлеб ржаной</v>
      </c>
      <c r="D371" s="341">
        <f>'12-18л. МЕНЮ '!D369</f>
        <v>34</v>
      </c>
      <c r="E371" s="3694">
        <f>'12-18л. МЕНЮ '!E369</f>
        <v>1.5867</v>
      </c>
      <c r="F371" s="3695">
        <f>'12-18л. МЕНЮ '!F369</f>
        <v>0.56100000000000005</v>
      </c>
      <c r="G371" s="3696">
        <f>'12-18л. МЕНЮ '!G369</f>
        <v>14.768470000000001</v>
      </c>
      <c r="H371" s="3694">
        <f>'12-18л. МЕНЮ '!H369</f>
        <v>70.465000000000003</v>
      </c>
      <c r="I371" s="1171">
        <v>0</v>
      </c>
      <c r="J371" s="4260">
        <v>8.5000000000000006E-2</v>
      </c>
      <c r="K371" s="4260">
        <v>8.5000000000000006E-2</v>
      </c>
      <c r="L371" s="694">
        <v>0</v>
      </c>
      <c r="M371" s="1171">
        <v>11.22</v>
      </c>
      <c r="N371" s="1171">
        <v>7.9560000000000004</v>
      </c>
      <c r="O371" s="1171">
        <v>2.2440000000000002</v>
      </c>
      <c r="P371" s="1171">
        <v>4.8000000000000001E-2</v>
      </c>
      <c r="Q371" s="1474">
        <f>'12-18л. МЕНЮ '!I369</f>
        <v>19</v>
      </c>
      <c r="S371" s="3144"/>
      <c r="T371" s="3144"/>
      <c r="U371" s="3144"/>
      <c r="V371" s="3144"/>
      <c r="W371" s="3144"/>
      <c r="X371" s="3144"/>
      <c r="Y371" s="3144"/>
      <c r="Z371" s="3144"/>
      <c r="AA371" s="3144"/>
      <c r="AB371" s="3144"/>
      <c r="AC371" s="3144"/>
      <c r="AD371" s="3144"/>
      <c r="AE371" s="3144"/>
      <c r="AF371" s="3144"/>
      <c r="AG371" s="3144"/>
      <c r="AH371" s="284"/>
      <c r="AI371" s="284"/>
      <c r="AJ371" s="284"/>
      <c r="AK371" s="540"/>
      <c r="AL371" s="3144"/>
      <c r="AM371" s="3144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4.25" customHeight="1">
      <c r="B372" s="4203" t="s">
        <v>197</v>
      </c>
      <c r="C372" s="4204"/>
      <c r="D372" s="4205">
        <f>'12-18л. МЕНЮ '!D370</f>
        <v>354</v>
      </c>
      <c r="E372" s="4206">
        <f>'12-18л. МЕНЮ '!E370</f>
        <v>8.9672000000000001</v>
      </c>
      <c r="F372" s="4207">
        <f>'12-18л. МЕНЮ '!F370</f>
        <v>7.7101600000000001</v>
      </c>
      <c r="G372" s="4208">
        <f>'12-18л. МЕНЮ '!G370</f>
        <v>46.190269999999998</v>
      </c>
      <c r="H372" s="4209">
        <f>'12-18л. МЕНЮ '!H370</f>
        <v>280.11659999999995</v>
      </c>
      <c r="I372" s="3706">
        <f>SUM(I369:I371)</f>
        <v>8.7789999999999999</v>
      </c>
      <c r="J372" s="3707">
        <f t="shared" ref="J372:P372" si="96">SUM(J369:J371)</f>
        <v>0.10600000000000001</v>
      </c>
      <c r="K372" s="3707">
        <f t="shared" si="96"/>
        <v>0.19800000000000001</v>
      </c>
      <c r="L372" s="3707">
        <f t="shared" si="96"/>
        <v>31.475999999999999</v>
      </c>
      <c r="M372" s="3708">
        <f t="shared" si="96"/>
        <v>114.203</v>
      </c>
      <c r="N372" s="3708">
        <f t="shared" si="96"/>
        <v>147.18299999999999</v>
      </c>
      <c r="O372" s="3707">
        <f t="shared" si="96"/>
        <v>25.706</v>
      </c>
      <c r="P372" s="3739">
        <f t="shared" si="96"/>
        <v>2.4380000000000002</v>
      </c>
      <c r="Q372" s="438"/>
      <c r="S372" s="3144"/>
      <c r="T372" s="3144"/>
      <c r="U372" s="3144"/>
      <c r="V372" s="3144"/>
      <c r="W372" s="3144"/>
      <c r="X372" s="3144"/>
      <c r="Y372" s="3144"/>
      <c r="Z372" s="3144"/>
      <c r="AA372" s="3144"/>
      <c r="AB372" s="3144"/>
      <c r="AC372" s="3144"/>
      <c r="AD372" s="3144"/>
      <c r="AE372" s="3144"/>
      <c r="AF372" s="3144"/>
      <c r="AG372" s="3144"/>
      <c r="AH372" s="506"/>
      <c r="AI372" s="506"/>
      <c r="AJ372" s="505"/>
      <c r="AK372" s="540"/>
      <c r="AL372" s="3144"/>
      <c r="AM372" s="3144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>
      <c r="B373" s="724"/>
      <c r="C373" s="725" t="s">
        <v>10</v>
      </c>
      <c r="D373" s="3710">
        <f>D747</f>
        <v>0.1</v>
      </c>
      <c r="E373" s="3740">
        <f>'12-18л. МЕНЮ '!E371</f>
        <v>9</v>
      </c>
      <c r="F373" s="3711">
        <f>'12-18л. МЕНЮ '!F371</f>
        <v>9.1999999999999993</v>
      </c>
      <c r="G373" s="3712">
        <f>'12-18л. МЕНЮ '!G371</f>
        <v>38.299999999999997</v>
      </c>
      <c r="H373" s="3942">
        <f>'12-18л. МЕНЮ '!H371</f>
        <v>272</v>
      </c>
      <c r="I373" s="3713">
        <f t="shared" ref="I373:P373" si="97">I747</f>
        <v>7</v>
      </c>
      <c r="J373" s="3713">
        <f t="shared" si="97"/>
        <v>0.14000000000000001</v>
      </c>
      <c r="K373" s="3713">
        <f t="shared" si="97"/>
        <v>0.16</v>
      </c>
      <c r="L373" s="3713">
        <f t="shared" si="97"/>
        <v>90</v>
      </c>
      <c r="M373" s="3714">
        <f t="shared" si="97"/>
        <v>120</v>
      </c>
      <c r="N373" s="3714">
        <f t="shared" si="97"/>
        <v>120</v>
      </c>
      <c r="O373" s="3713">
        <f t="shared" si="97"/>
        <v>30</v>
      </c>
      <c r="P373" s="3755">
        <f t="shared" si="97"/>
        <v>1.8</v>
      </c>
      <c r="Q373" s="2441"/>
      <c r="S373" s="3144"/>
      <c r="T373" s="3144"/>
      <c r="U373" s="3144"/>
      <c r="V373" s="3144"/>
      <c r="W373" s="3144"/>
      <c r="X373" s="3144"/>
      <c r="Y373" s="3144"/>
      <c r="Z373" s="3144"/>
      <c r="AA373" s="3144"/>
      <c r="AB373" s="3144"/>
      <c r="AC373" s="3144"/>
      <c r="AD373" s="3144"/>
      <c r="AE373" s="3144"/>
      <c r="AF373" s="3144"/>
      <c r="AG373" s="3144"/>
      <c r="AH373" s="809"/>
      <c r="AI373" s="809"/>
      <c r="AJ373" s="808"/>
      <c r="AK373" s="540"/>
      <c r="AL373" s="3144"/>
      <c r="AM373" s="3144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 ht="15.75" thickBot="1">
      <c r="B374" s="230"/>
      <c r="C374" s="722" t="s">
        <v>319</v>
      </c>
      <c r="D374" s="1836"/>
      <c r="E374" s="3744">
        <f>'12-18л. МЕНЮ '!E372</f>
        <v>-3.6444444444443391E-2</v>
      </c>
      <c r="F374" s="3716">
        <f>'12-18л. МЕНЮ '!F372</f>
        <v>-1.6193913043478272</v>
      </c>
      <c r="G374" s="3717">
        <f>'12-18л. МЕНЮ '!G372</f>
        <v>2.0601227154047006</v>
      </c>
      <c r="H374" s="3948">
        <f>'12-18л. МЕНЮ '!H372</f>
        <v>0.29840441176470378</v>
      </c>
      <c r="I374" s="3718">
        <f t="shared" ref="I374:P374" si="98">(I372*100/I737)-10</f>
        <v>2.5414285714285718</v>
      </c>
      <c r="J374" s="3718">
        <f t="shared" si="98"/>
        <v>-2.428571428571427</v>
      </c>
      <c r="K374" s="3718">
        <f t="shared" si="98"/>
        <v>2.375</v>
      </c>
      <c r="L374" s="3718">
        <f t="shared" si="98"/>
        <v>-6.5026666666666664</v>
      </c>
      <c r="M374" s="3718">
        <f t="shared" si="98"/>
        <v>-0.48308333333333309</v>
      </c>
      <c r="N374" s="3718">
        <f t="shared" si="98"/>
        <v>2.26525</v>
      </c>
      <c r="O374" s="3718">
        <f t="shared" si="98"/>
        <v>-1.4313333333333329</v>
      </c>
      <c r="P374" s="3746">
        <f t="shared" si="98"/>
        <v>3.5444444444444443</v>
      </c>
      <c r="Q374" s="3720"/>
      <c r="S374" s="3144"/>
      <c r="T374" s="3144"/>
      <c r="U374" s="3144"/>
      <c r="V374" s="3144"/>
      <c r="W374" s="3144"/>
      <c r="X374" s="3144"/>
      <c r="Y374" s="3144"/>
      <c r="Z374" s="3144"/>
      <c r="AA374" s="3144"/>
      <c r="AB374" s="3144"/>
      <c r="AC374" s="3144"/>
      <c r="AD374" s="3144"/>
      <c r="AE374" s="3144"/>
      <c r="AF374" s="3144"/>
      <c r="AG374" s="3144"/>
      <c r="AH374" s="151"/>
      <c r="AI374" s="151"/>
      <c r="AJ374" s="151"/>
      <c r="AK374" s="540"/>
      <c r="AL374" s="3144"/>
      <c r="AM374" s="3144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>
      <c r="I375" s="3569"/>
      <c r="J375" s="3569"/>
      <c r="K375" s="3569"/>
      <c r="L375" s="3569"/>
      <c r="M375" s="3569"/>
      <c r="N375" s="3569"/>
      <c r="O375" s="3569"/>
      <c r="P375" s="3569"/>
      <c r="S375" s="3144"/>
      <c r="T375" s="3144"/>
      <c r="U375" s="3144"/>
      <c r="V375" s="3144"/>
      <c r="W375" s="3144"/>
      <c r="X375" s="3144"/>
      <c r="Y375" s="3144"/>
      <c r="Z375" s="3144"/>
      <c r="AA375" s="3144"/>
      <c r="AB375" s="3144"/>
      <c r="AC375" s="3144"/>
      <c r="AD375" s="3144"/>
      <c r="AE375" s="3144"/>
      <c r="AF375" s="3144"/>
      <c r="AG375" s="3144"/>
      <c r="AH375" s="284"/>
      <c r="AI375" s="284"/>
      <c r="AJ375" s="284"/>
      <c r="AK375" s="540"/>
      <c r="AL375" s="3144"/>
      <c r="AM375" s="3144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3.5" customHeight="1" thickBot="1">
      <c r="Q376" s="289"/>
      <c r="S376" s="3144"/>
      <c r="T376" s="3144"/>
      <c r="U376" s="3144"/>
      <c r="V376" s="3144"/>
      <c r="W376" s="3144"/>
      <c r="X376" s="3144"/>
      <c r="Y376" s="3144"/>
      <c r="Z376" s="3144"/>
      <c r="AA376" s="3144"/>
      <c r="AB376" s="3144"/>
      <c r="AC376" s="3144"/>
      <c r="AD376" s="3144"/>
      <c r="AE376" s="3144"/>
      <c r="AF376" s="3144"/>
      <c r="AG376" s="3144"/>
      <c r="AH376" s="506"/>
      <c r="AI376" s="506"/>
      <c r="AJ376" s="505"/>
      <c r="AK376" s="540"/>
      <c r="AL376" s="3144"/>
      <c r="AM376" s="3144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1.25" customHeight="1">
      <c r="B377" s="649"/>
      <c r="C377" s="42" t="s">
        <v>220</v>
      </c>
      <c r="D377" s="43"/>
      <c r="E377" s="146">
        <f t="shared" ref="E377:P377" si="99">E352+E365</f>
        <v>53.363599999999991</v>
      </c>
      <c r="F377" s="236">
        <f t="shared" si="99"/>
        <v>51.289019999999994</v>
      </c>
      <c r="G377" s="236">
        <f t="shared" si="99"/>
        <v>250.822115</v>
      </c>
      <c r="H377" s="236">
        <f t="shared" si="99"/>
        <v>1659.4327000000001</v>
      </c>
      <c r="I377" s="236">
        <f t="shared" si="99"/>
        <v>48.162700000000001</v>
      </c>
      <c r="J377" s="236">
        <f t="shared" si="99"/>
        <v>0.70010000000000006</v>
      </c>
      <c r="K377" s="236">
        <f t="shared" si="99"/>
        <v>0.75459999999999994</v>
      </c>
      <c r="L377" s="697">
        <f t="shared" si="99"/>
        <v>370.3707</v>
      </c>
      <c r="M377" s="697">
        <f t="shared" si="99"/>
        <v>569.16319999999996</v>
      </c>
      <c r="N377" s="696">
        <f t="shared" si="99"/>
        <v>499.6223</v>
      </c>
      <c r="O377" s="697">
        <f t="shared" si="99"/>
        <v>169.93969999999999</v>
      </c>
      <c r="P377" s="650">
        <f t="shared" si="99"/>
        <v>9.5166299999999993</v>
      </c>
      <c r="Q377" s="289"/>
      <c r="S377" s="3144"/>
      <c r="T377" s="3144"/>
      <c r="U377" s="3144"/>
      <c r="V377" s="3144"/>
      <c r="W377" s="3144"/>
      <c r="X377" s="3144"/>
      <c r="Y377" s="3144"/>
      <c r="Z377" s="3144"/>
      <c r="AA377" s="3144"/>
      <c r="AB377" s="3144"/>
      <c r="AC377" s="3144"/>
      <c r="AD377" s="3144"/>
      <c r="AE377" s="3144"/>
      <c r="AF377" s="3144"/>
      <c r="AG377" s="3144"/>
      <c r="AH377" s="809"/>
      <c r="AI377" s="809"/>
      <c r="AJ377" s="808"/>
      <c r="AK377" s="540"/>
      <c r="AL377" s="3144"/>
      <c r="AM377" s="3144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>
      <c r="B378" s="382"/>
      <c r="C378" s="674" t="s">
        <v>10</v>
      </c>
      <c r="D378" s="1133">
        <f t="shared" ref="D378:P378" si="100">D751</f>
        <v>0.6</v>
      </c>
      <c r="E378" s="1782">
        <f t="shared" si="100"/>
        <v>54</v>
      </c>
      <c r="F378" s="1778">
        <f t="shared" si="100"/>
        <v>55.2</v>
      </c>
      <c r="G378" s="1778">
        <f t="shared" si="100"/>
        <v>229.8</v>
      </c>
      <c r="H378" s="1778">
        <f t="shared" si="100"/>
        <v>1632</v>
      </c>
      <c r="I378" s="1778">
        <f t="shared" si="100"/>
        <v>42</v>
      </c>
      <c r="J378" s="1778">
        <f t="shared" si="100"/>
        <v>0.84</v>
      </c>
      <c r="K378" s="1778">
        <f t="shared" si="100"/>
        <v>0.96</v>
      </c>
      <c r="L378" s="1778">
        <f t="shared" si="100"/>
        <v>540</v>
      </c>
      <c r="M378" s="1779">
        <f t="shared" si="100"/>
        <v>720</v>
      </c>
      <c r="N378" s="1779">
        <f t="shared" si="100"/>
        <v>720</v>
      </c>
      <c r="O378" s="1779">
        <f t="shared" si="100"/>
        <v>180</v>
      </c>
      <c r="P378" s="1781">
        <f t="shared" si="100"/>
        <v>10.8</v>
      </c>
      <c r="Q378" s="289"/>
      <c r="S378" s="3144"/>
      <c r="T378" s="3144"/>
      <c r="U378" s="3144"/>
      <c r="V378" s="3144"/>
      <c r="W378" s="3144"/>
      <c r="X378" s="3144"/>
      <c r="Y378" s="3144"/>
      <c r="Z378" s="3144"/>
      <c r="AA378" s="3144"/>
      <c r="AB378" s="3144"/>
      <c r="AC378" s="3144"/>
      <c r="AD378" s="3144"/>
      <c r="AE378" s="3144"/>
      <c r="AF378" s="3144"/>
      <c r="AG378" s="3144"/>
      <c r="AH378" s="151"/>
      <c r="AI378" s="151"/>
      <c r="AJ378" s="151"/>
      <c r="AK378" s="540"/>
      <c r="AL378" s="3144"/>
      <c r="AM378" s="3144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 thickBot="1">
      <c r="B379" s="230"/>
      <c r="C379" s="722" t="s">
        <v>319</v>
      </c>
      <c r="D379" s="744"/>
      <c r="E379" s="733">
        <f t="shared" ref="E379:P379" si="101">(E377*100/E737)-60</f>
        <v>-0.70711111111112501</v>
      </c>
      <c r="F379" s="734">
        <f t="shared" si="101"/>
        <v>-4.2510652173913144</v>
      </c>
      <c r="G379" s="734">
        <f t="shared" si="101"/>
        <v>5.4888028720626636</v>
      </c>
      <c r="H379" s="734">
        <f t="shared" si="101"/>
        <v>1.0085551470588285</v>
      </c>
      <c r="I379" s="734">
        <f t="shared" si="101"/>
        <v>8.8038571428571544</v>
      </c>
      <c r="J379" s="734">
        <f t="shared" si="101"/>
        <v>-9.9928571428571331</v>
      </c>
      <c r="K379" s="734">
        <f t="shared" si="101"/>
        <v>-12.837500000000006</v>
      </c>
      <c r="L379" s="734">
        <f t="shared" si="101"/>
        <v>-18.847700000000003</v>
      </c>
      <c r="M379" s="734">
        <f t="shared" si="101"/>
        <v>-12.569733333333339</v>
      </c>
      <c r="N379" s="735">
        <f t="shared" si="101"/>
        <v>-18.364808333333336</v>
      </c>
      <c r="O379" s="734">
        <f t="shared" si="101"/>
        <v>-3.3534333333333421</v>
      </c>
      <c r="P379" s="738">
        <f t="shared" si="101"/>
        <v>-7.1298333333333375</v>
      </c>
      <c r="Q379" s="289"/>
      <c r="S379" s="3144"/>
      <c r="T379" s="3144"/>
      <c r="U379" s="3144"/>
      <c r="V379" s="3144"/>
      <c r="W379" s="3144"/>
      <c r="X379" s="3144"/>
      <c r="Y379" s="3144"/>
      <c r="Z379" s="3144"/>
      <c r="AA379" s="3144"/>
      <c r="AB379" s="3144"/>
      <c r="AC379" s="3144"/>
      <c r="AD379" s="3144"/>
      <c r="AE379" s="3144"/>
      <c r="AF379" s="284"/>
      <c r="AG379" s="284"/>
      <c r="AH379" s="284"/>
      <c r="AI379" s="284"/>
      <c r="AJ379" s="284"/>
      <c r="AK379" s="540"/>
      <c r="AL379" s="3144"/>
      <c r="AM379" s="3144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</row>
    <row r="380" spans="2:59" ht="15.75" thickBot="1">
      <c r="Q380" s="289"/>
      <c r="S380" s="3144"/>
      <c r="T380" s="3144"/>
      <c r="U380" s="3144"/>
      <c r="V380" s="3144"/>
      <c r="W380" s="3144"/>
      <c r="X380" s="3144"/>
      <c r="Y380" s="3144"/>
      <c r="Z380" s="3144"/>
      <c r="AA380" s="3144"/>
      <c r="AB380" s="3144"/>
      <c r="AC380" s="3144"/>
      <c r="AD380" s="3144"/>
      <c r="AE380" s="3144"/>
      <c r="AF380" s="2516"/>
      <c r="AG380" s="2517"/>
      <c r="AH380" s="2517"/>
      <c r="AI380" s="2517"/>
      <c r="AJ380" s="2516"/>
      <c r="AK380" s="540"/>
      <c r="AL380" s="3144"/>
      <c r="AM380" s="3144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</row>
    <row r="381" spans="2:59" ht="13.5" customHeight="1">
      <c r="B381" s="649"/>
      <c r="C381" s="42" t="s">
        <v>219</v>
      </c>
      <c r="D381" s="43"/>
      <c r="E381" s="146">
        <f t="shared" ref="E381:P381" si="102">E365+E372</f>
        <v>40.8979</v>
      </c>
      <c r="F381" s="236">
        <f t="shared" si="102"/>
        <v>34.498649999999998</v>
      </c>
      <c r="G381" s="236">
        <f t="shared" si="102"/>
        <v>194.96125999999998</v>
      </c>
      <c r="H381" s="236">
        <f t="shared" si="102"/>
        <v>1238.6577000000002</v>
      </c>
      <c r="I381" s="697">
        <f t="shared" si="102"/>
        <v>45.130499999999998</v>
      </c>
      <c r="J381" s="236">
        <f t="shared" si="102"/>
        <v>0.54800000000000004</v>
      </c>
      <c r="K381" s="236">
        <f t="shared" si="102"/>
        <v>0.50659999999999994</v>
      </c>
      <c r="L381" s="697">
        <f t="shared" si="102"/>
        <v>229.95439999999999</v>
      </c>
      <c r="M381" s="697">
        <f t="shared" si="102"/>
        <v>418.27369999999996</v>
      </c>
      <c r="N381" s="697">
        <f t="shared" si="102"/>
        <v>365.1977</v>
      </c>
      <c r="O381" s="697">
        <f t="shared" si="102"/>
        <v>128.95509999999999</v>
      </c>
      <c r="P381" s="650">
        <f t="shared" si="102"/>
        <v>9.6328300000000002</v>
      </c>
      <c r="Q381" s="289"/>
      <c r="S381" s="3144"/>
      <c r="T381" s="3144"/>
      <c r="U381" s="3144"/>
      <c r="V381" s="3144"/>
      <c r="W381" s="3144"/>
      <c r="X381" s="3144"/>
      <c r="Y381" s="3144"/>
      <c r="Z381" s="3144"/>
      <c r="AA381" s="3144"/>
      <c r="AB381" s="3144"/>
      <c r="AC381" s="3144"/>
      <c r="AD381" s="3144"/>
      <c r="AE381" s="3144"/>
      <c r="AF381" s="808"/>
      <c r="AG381" s="809"/>
      <c r="AH381" s="809"/>
      <c r="AI381" s="809"/>
      <c r="AJ381" s="808"/>
      <c r="AK381" s="540"/>
      <c r="AL381" s="3144"/>
      <c r="AM381" s="3144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</row>
    <row r="382" spans="2:59">
      <c r="B382" s="382"/>
      <c r="C382" s="674" t="s">
        <v>10</v>
      </c>
      <c r="D382" s="1133">
        <f t="shared" ref="D382:P382" si="103">D755</f>
        <v>0.45</v>
      </c>
      <c r="E382" s="1782">
        <f t="shared" si="103"/>
        <v>40.5</v>
      </c>
      <c r="F382" s="1778">
        <f t="shared" si="103"/>
        <v>41.4</v>
      </c>
      <c r="G382" s="1778">
        <f t="shared" si="103"/>
        <v>172.35</v>
      </c>
      <c r="H382" s="1778">
        <f t="shared" si="103"/>
        <v>1224</v>
      </c>
      <c r="I382" s="1778">
        <f t="shared" si="103"/>
        <v>31.5</v>
      </c>
      <c r="J382" s="1778">
        <f t="shared" si="103"/>
        <v>0.63</v>
      </c>
      <c r="K382" s="1778">
        <f t="shared" si="103"/>
        <v>0.72</v>
      </c>
      <c r="L382" s="1778">
        <f t="shared" si="103"/>
        <v>405</v>
      </c>
      <c r="M382" s="1779">
        <f t="shared" si="103"/>
        <v>540</v>
      </c>
      <c r="N382" s="1779">
        <f t="shared" si="103"/>
        <v>540</v>
      </c>
      <c r="O382" s="1779">
        <f t="shared" si="103"/>
        <v>135</v>
      </c>
      <c r="P382" s="1781">
        <f t="shared" si="103"/>
        <v>8.1</v>
      </c>
      <c r="Q382" s="289"/>
      <c r="S382" s="3144"/>
      <c r="T382" s="3144"/>
      <c r="U382" s="3144"/>
      <c r="V382" s="3144"/>
      <c r="W382" s="3144"/>
      <c r="X382" s="3144"/>
      <c r="Y382" s="3144"/>
      <c r="Z382" s="3144"/>
      <c r="AA382" s="3144"/>
      <c r="AB382" s="3144"/>
      <c r="AC382" s="3144"/>
      <c r="AD382" s="3144"/>
      <c r="AE382" s="3144"/>
      <c r="AF382" s="151"/>
      <c r="AG382" s="151"/>
      <c r="AH382" s="151"/>
      <c r="AI382" s="151"/>
      <c r="AJ382" s="151"/>
      <c r="AK382" s="3144"/>
      <c r="AL382" s="3144"/>
      <c r="AM382" s="3144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</row>
    <row r="383" spans="2:59" ht="15.75" thickBot="1">
      <c r="B383" s="230"/>
      <c r="C383" s="722" t="s">
        <v>319</v>
      </c>
      <c r="D383" s="744"/>
      <c r="E383" s="733">
        <f t="shared" ref="E383:P383" si="104">(E381*100/E737)-45</f>
        <v>0.44211111111111023</v>
      </c>
      <c r="F383" s="734">
        <f t="shared" si="104"/>
        <v>-7.5014673913043524</v>
      </c>
      <c r="G383" s="734">
        <f t="shared" si="104"/>
        <v>5.9037232375979016</v>
      </c>
      <c r="H383" s="734">
        <f t="shared" si="104"/>
        <v>0.53888602941177055</v>
      </c>
      <c r="I383" s="734">
        <f t="shared" si="104"/>
        <v>19.472142857142856</v>
      </c>
      <c r="J383" s="734">
        <f t="shared" si="104"/>
        <v>-5.8571428571428541</v>
      </c>
      <c r="K383" s="734">
        <f t="shared" si="104"/>
        <v>-13.337500000000002</v>
      </c>
      <c r="L383" s="734">
        <f t="shared" si="104"/>
        <v>-19.449511111111114</v>
      </c>
      <c r="M383" s="734">
        <f t="shared" si="104"/>
        <v>-10.143858333333334</v>
      </c>
      <c r="N383" s="735">
        <f t="shared" si="104"/>
        <v>-14.566858333333336</v>
      </c>
      <c r="O383" s="734">
        <f t="shared" si="104"/>
        <v>-2.0149666666666732</v>
      </c>
      <c r="P383" s="738">
        <f t="shared" si="104"/>
        <v>8.5157222222222231</v>
      </c>
      <c r="Q383" s="289"/>
      <c r="S383" s="3144"/>
      <c r="T383" s="3144"/>
      <c r="U383" s="3144"/>
      <c r="V383" s="3144"/>
      <c r="W383" s="3144"/>
      <c r="X383" s="3144"/>
      <c r="Y383" s="3144"/>
      <c r="Z383" s="3144"/>
      <c r="AA383" s="3144"/>
      <c r="AB383" s="3144"/>
      <c r="AC383" s="3144"/>
      <c r="AD383" s="3144"/>
      <c r="AE383" s="3144"/>
      <c r="AF383" s="121"/>
      <c r="AG383" s="121"/>
      <c r="AH383" s="121"/>
      <c r="AI383" s="121"/>
      <c r="AJ383" s="121"/>
      <c r="AK383" s="3144"/>
      <c r="AL383" s="3144"/>
      <c r="AM383" s="3144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</row>
    <row r="384" spans="2:59" ht="14.25" customHeight="1" thickBot="1">
      <c r="Q384" s="289"/>
      <c r="S384" s="3144"/>
      <c r="T384" s="3144"/>
      <c r="U384" s="3144"/>
      <c r="V384" s="3144"/>
      <c r="W384" s="3144"/>
      <c r="X384" s="3144"/>
      <c r="Y384" s="3144"/>
      <c r="Z384" s="3144"/>
      <c r="AA384" s="3144"/>
      <c r="AB384" s="3144"/>
      <c r="AC384" s="3144"/>
      <c r="AD384" s="3144"/>
      <c r="AE384" s="3144"/>
      <c r="AF384" s="121"/>
      <c r="AG384" s="121"/>
      <c r="AH384" s="121"/>
      <c r="AI384" s="121"/>
      <c r="AJ384" s="121"/>
      <c r="AK384" s="3144"/>
      <c r="AL384" s="3144"/>
      <c r="AM384" s="3144"/>
    </row>
    <row r="385" spans="2:39" ht="14.25" customHeight="1">
      <c r="B385" s="723" t="s">
        <v>246</v>
      </c>
      <c r="C385" s="42"/>
      <c r="D385" s="43"/>
      <c r="E385" s="708">
        <f t="shared" ref="E385:P385" si="105">E352+E365+E372</f>
        <v>62.330799999999989</v>
      </c>
      <c r="F385" s="709">
        <f t="shared" si="105"/>
        <v>58.999179999999996</v>
      </c>
      <c r="G385" s="709">
        <f t="shared" si="105"/>
        <v>297.01238499999999</v>
      </c>
      <c r="H385" s="709">
        <f t="shared" si="105"/>
        <v>1939.5493000000001</v>
      </c>
      <c r="I385" s="1311">
        <f t="shared" si="105"/>
        <v>56.941699999999997</v>
      </c>
      <c r="J385" s="709">
        <f t="shared" si="105"/>
        <v>0.80610000000000004</v>
      </c>
      <c r="K385" s="709">
        <f t="shared" si="105"/>
        <v>0.95259999999999989</v>
      </c>
      <c r="L385" s="1311">
        <f t="shared" si="105"/>
        <v>401.8467</v>
      </c>
      <c r="M385" s="1311">
        <f t="shared" si="105"/>
        <v>683.36619999999994</v>
      </c>
      <c r="N385" s="1414">
        <f t="shared" si="105"/>
        <v>646.80529999999999</v>
      </c>
      <c r="O385" s="1311">
        <f t="shared" si="105"/>
        <v>195.64569999999998</v>
      </c>
      <c r="P385" s="743">
        <f t="shared" si="105"/>
        <v>11.95463</v>
      </c>
      <c r="Q385" s="289"/>
      <c r="S385" s="3144"/>
      <c r="T385" s="3144"/>
      <c r="U385" s="3144"/>
      <c r="V385" s="3144"/>
      <c r="W385" s="3144"/>
      <c r="X385" s="3144"/>
      <c r="Y385" s="3144"/>
      <c r="Z385" s="3144"/>
      <c r="AA385" s="3144"/>
      <c r="AB385" s="3144"/>
      <c r="AC385" s="3144"/>
      <c r="AD385" s="3144"/>
      <c r="AE385" s="3144"/>
      <c r="AF385" s="121"/>
      <c r="AG385" s="121"/>
      <c r="AH385" s="121"/>
      <c r="AI385" s="121"/>
      <c r="AJ385" s="3144"/>
      <c r="AK385" s="540"/>
      <c r="AL385" s="3144"/>
      <c r="AM385" s="3144"/>
    </row>
    <row r="386" spans="2:39" ht="12" customHeight="1">
      <c r="B386" s="724"/>
      <c r="C386" s="725" t="s">
        <v>10</v>
      </c>
      <c r="D386" s="1133">
        <f t="shared" ref="D386:P386" si="106">D759</f>
        <v>0.7</v>
      </c>
      <c r="E386" s="1782">
        <f t="shared" si="106"/>
        <v>63</v>
      </c>
      <c r="F386" s="1778">
        <f t="shared" si="106"/>
        <v>64.400000000000006</v>
      </c>
      <c r="G386" s="1778">
        <f t="shared" si="106"/>
        <v>268.10000000000002</v>
      </c>
      <c r="H386" s="1778">
        <f t="shared" si="106"/>
        <v>1904</v>
      </c>
      <c r="I386" s="1778">
        <f t="shared" si="106"/>
        <v>49</v>
      </c>
      <c r="J386" s="1778">
        <f t="shared" si="106"/>
        <v>0.98</v>
      </c>
      <c r="K386" s="1778">
        <f t="shared" si="106"/>
        <v>1.1200000000000001</v>
      </c>
      <c r="L386" s="1778">
        <f t="shared" si="106"/>
        <v>630</v>
      </c>
      <c r="M386" s="1779">
        <f t="shared" si="106"/>
        <v>840</v>
      </c>
      <c r="N386" s="1779">
        <f t="shared" si="106"/>
        <v>840</v>
      </c>
      <c r="O386" s="1779">
        <f t="shared" si="106"/>
        <v>210</v>
      </c>
      <c r="P386" s="1781">
        <f t="shared" si="106"/>
        <v>12.6</v>
      </c>
      <c r="Q386" s="289"/>
      <c r="S386" s="3144"/>
      <c r="T386" s="3144"/>
      <c r="U386" s="3144"/>
      <c r="V386" s="3144"/>
      <c r="W386" s="3144"/>
      <c r="X386" s="3144"/>
      <c r="Y386" s="3144"/>
      <c r="Z386" s="3144"/>
      <c r="AA386" s="3144"/>
      <c r="AB386" s="3144"/>
      <c r="AC386" s="3144"/>
      <c r="AD386" s="3144"/>
      <c r="AE386" s="3144"/>
      <c r="AF386" s="121"/>
      <c r="AG386" s="121"/>
      <c r="AH386" s="121"/>
      <c r="AI386" s="121"/>
      <c r="AJ386" s="121"/>
      <c r="AK386" s="3144"/>
      <c r="AL386" s="3144"/>
      <c r="AM386" s="3144"/>
    </row>
    <row r="387" spans="2:39" ht="12.75" customHeight="1" thickBot="1">
      <c r="B387" s="230"/>
      <c r="C387" s="722" t="s">
        <v>319</v>
      </c>
      <c r="D387" s="744"/>
      <c r="E387" s="733">
        <f t="shared" ref="E387:P387" si="107">(E385*100/E737)-70</f>
        <v>-0.74355555555555952</v>
      </c>
      <c r="F387" s="734">
        <f t="shared" si="107"/>
        <v>-5.8704565217391291</v>
      </c>
      <c r="G387" s="734">
        <f t="shared" si="107"/>
        <v>7.548925587467366</v>
      </c>
      <c r="H387" s="734">
        <f t="shared" si="107"/>
        <v>1.3069595588235359</v>
      </c>
      <c r="I387" s="734">
        <f t="shared" si="107"/>
        <v>11.345285714285708</v>
      </c>
      <c r="J387" s="734">
        <f t="shared" si="107"/>
        <v>-12.421428571428571</v>
      </c>
      <c r="K387" s="734">
        <f t="shared" si="107"/>
        <v>-10.462500000000006</v>
      </c>
      <c r="L387" s="734">
        <f t="shared" si="107"/>
        <v>-25.350366666666666</v>
      </c>
      <c r="M387" s="734">
        <f t="shared" si="107"/>
        <v>-13.052816666666672</v>
      </c>
      <c r="N387" s="735">
        <f t="shared" si="107"/>
        <v>-16.099558333333334</v>
      </c>
      <c r="O387" s="734">
        <f t="shared" si="107"/>
        <v>-4.7847666666666839</v>
      </c>
      <c r="P387" s="738">
        <f t="shared" si="107"/>
        <v>-3.5853888888888861</v>
      </c>
      <c r="Q387" s="289"/>
      <c r="S387" s="3144"/>
      <c r="T387" s="3144"/>
      <c r="U387" s="3144"/>
      <c r="V387" s="3144"/>
      <c r="W387" s="3144"/>
      <c r="X387" s="3144"/>
      <c r="Y387" s="3144"/>
      <c r="Z387" s="3144"/>
      <c r="AA387" s="3144"/>
      <c r="AB387" s="3144"/>
      <c r="AC387" s="3144"/>
      <c r="AD387" s="3144"/>
      <c r="AE387" s="3144"/>
      <c r="AF387" s="121"/>
      <c r="AG387" s="121"/>
      <c r="AH387" s="121"/>
      <c r="AI387" s="121"/>
      <c r="AJ387" s="121"/>
      <c r="AK387" s="3144"/>
      <c r="AL387" s="3144"/>
      <c r="AM387" s="3144"/>
    </row>
    <row r="388" spans="2:39">
      <c r="S388" s="3144"/>
      <c r="T388" s="3144"/>
      <c r="U388" s="3144"/>
      <c r="V388" s="3144"/>
      <c r="W388" s="3144"/>
      <c r="X388" s="3144"/>
      <c r="Y388" s="3144"/>
      <c r="Z388" s="3144"/>
      <c r="AA388" s="3144"/>
      <c r="AB388" s="3144"/>
      <c r="AC388" s="3144"/>
      <c r="AD388" s="3144"/>
      <c r="AE388" s="3144"/>
      <c r="AF388" s="2535"/>
      <c r="AG388" s="2535"/>
      <c r="AH388" s="2535"/>
      <c r="AI388" s="2535"/>
      <c r="AJ388" s="2535"/>
      <c r="AK388" s="3144"/>
      <c r="AL388" s="3144"/>
      <c r="AM388" s="3144"/>
    </row>
    <row r="389" spans="2:39">
      <c r="S389" s="3144"/>
      <c r="T389" s="3144"/>
      <c r="U389" s="3144"/>
      <c r="V389" s="3144"/>
      <c r="W389" s="3144"/>
      <c r="X389" s="3144"/>
      <c r="Y389" s="3144"/>
      <c r="Z389" s="3144"/>
      <c r="AA389" s="3144"/>
      <c r="AB389" s="3144"/>
      <c r="AC389" s="3144"/>
      <c r="AD389" s="3144"/>
      <c r="AE389" s="3144"/>
      <c r="AF389" s="121"/>
      <c r="AG389" s="121"/>
      <c r="AH389" s="121"/>
      <c r="AI389" s="121"/>
      <c r="AJ389" s="121"/>
      <c r="AK389" s="3144"/>
      <c r="AL389" s="3144"/>
      <c r="AM389" s="3144"/>
    </row>
    <row r="390" spans="2:39">
      <c r="S390" s="3144"/>
      <c r="T390" s="3144"/>
      <c r="U390" s="3144"/>
      <c r="V390" s="3144"/>
      <c r="W390" s="3144"/>
      <c r="X390" s="3144"/>
      <c r="Y390" s="3144"/>
      <c r="Z390" s="3144"/>
      <c r="AA390" s="3144"/>
      <c r="AB390" s="3144"/>
      <c r="AC390" s="3144"/>
      <c r="AD390" s="3144"/>
      <c r="AE390" s="3144"/>
      <c r="AF390" s="126"/>
      <c r="AG390" s="3144"/>
      <c r="AH390" s="3144"/>
      <c r="AI390" s="3144"/>
      <c r="AJ390" s="3144"/>
      <c r="AK390" s="3144"/>
      <c r="AL390" s="3144"/>
      <c r="AM390" s="3144"/>
    </row>
    <row r="391" spans="2:39">
      <c r="S391" s="3144"/>
      <c r="T391" s="3144"/>
      <c r="U391" s="3144"/>
      <c r="V391" s="3144"/>
      <c r="W391" s="3144"/>
      <c r="X391" s="3144"/>
      <c r="Y391" s="3144"/>
      <c r="Z391" s="3144"/>
      <c r="AA391" s="3144"/>
      <c r="AB391" s="3144"/>
      <c r="AC391" s="3144"/>
      <c r="AD391" s="3144"/>
      <c r="AE391" s="3144"/>
      <c r="AF391" s="121"/>
      <c r="AG391" s="121"/>
      <c r="AH391" s="121"/>
      <c r="AI391" s="121"/>
      <c r="AJ391" s="121"/>
      <c r="AK391" s="3144"/>
      <c r="AL391" s="3144"/>
      <c r="AM391" s="3144"/>
    </row>
    <row r="392" spans="2:39">
      <c r="S392" s="3144"/>
      <c r="T392" s="3144"/>
      <c r="U392" s="3144"/>
      <c r="V392" s="3144"/>
      <c r="W392" s="3144"/>
      <c r="X392" s="3144"/>
      <c r="Y392" s="3144"/>
      <c r="Z392" s="3144"/>
      <c r="AA392" s="3144"/>
      <c r="AB392" s="3144"/>
      <c r="AC392" s="3144"/>
      <c r="AD392" s="3144"/>
      <c r="AE392" s="3144"/>
      <c r="AF392" s="121"/>
      <c r="AG392" s="121"/>
      <c r="AH392" s="121"/>
      <c r="AI392" s="121"/>
      <c r="AJ392" s="121"/>
      <c r="AK392" s="3144"/>
      <c r="AL392" s="3144"/>
      <c r="AM392" s="3144"/>
    </row>
    <row r="393" spans="2:39">
      <c r="C393" s="676"/>
      <c r="D393" s="12" t="str">
        <f>D58</f>
        <v xml:space="preserve">Россия Краснодарский край </v>
      </c>
      <c r="E393" s="291"/>
      <c r="I393" s="3569"/>
      <c r="J393" s="3569"/>
      <c r="K393" s="3569"/>
      <c r="L393" s="3569"/>
      <c r="M393" s="3569"/>
      <c r="N393" s="3569"/>
      <c r="O393" s="3569"/>
      <c r="P393" s="3569"/>
      <c r="Q393" s="1"/>
      <c r="S393" s="3144"/>
      <c r="T393" s="3144"/>
      <c r="U393" s="3144"/>
      <c r="V393" s="3144"/>
      <c r="W393" s="3144"/>
      <c r="X393" s="3144"/>
      <c r="Y393" s="3144"/>
      <c r="Z393" s="3144"/>
      <c r="AA393" s="3144"/>
      <c r="AB393" s="3144"/>
      <c r="AC393" s="3144"/>
      <c r="AD393" s="3144"/>
      <c r="AE393" s="3144"/>
      <c r="AF393" s="121"/>
      <c r="AG393" s="3141"/>
      <c r="AH393" s="514"/>
      <c r="AI393" s="121"/>
      <c r="AJ393" s="119"/>
      <c r="AK393" s="3144"/>
      <c r="AL393" s="3144"/>
      <c r="AM393" s="3144"/>
    </row>
    <row r="394" spans="2:39">
      <c r="C394" s="13" t="str">
        <f>C59</f>
        <v xml:space="preserve">                  ПРИЛОЖЕНИЕ К  ДВЕНАДЦАТИДНЕВНОМУ  МЕНЮ ПРИГОТОВЛЯЕМЫХ БЛЮД </v>
      </c>
      <c r="D394" s="148"/>
      <c r="E394" s="2"/>
      <c r="F394"/>
      <c r="I394"/>
      <c r="J394"/>
      <c r="K394" s="26"/>
      <c r="L394" s="26"/>
      <c r="M394"/>
      <c r="N394"/>
      <c r="O394"/>
      <c r="P394"/>
      <c r="Q394" s="106"/>
      <c r="S394" s="3144"/>
      <c r="T394" s="3144"/>
      <c r="U394" s="3144"/>
      <c r="V394" s="3144"/>
      <c r="W394" s="3144"/>
      <c r="X394" s="3144"/>
      <c r="Y394" s="3144"/>
      <c r="Z394" s="3144"/>
      <c r="AA394" s="3144"/>
      <c r="AB394" s="3144"/>
      <c r="AC394" s="3144"/>
      <c r="AD394" s="3144"/>
      <c r="AE394" s="3144"/>
      <c r="AF394" s="121"/>
      <c r="AG394" s="606"/>
      <c r="AH394" s="121"/>
      <c r="AI394" s="121"/>
      <c r="AJ394" s="3144"/>
      <c r="AK394" s="2515"/>
      <c r="AL394" s="3144"/>
      <c r="AM394" s="3144"/>
    </row>
    <row r="395" spans="2:39">
      <c r="B395" s="3965" t="str">
        <f>B60</f>
        <v xml:space="preserve">   ДЛЯ  УЧАЩИХСЯ  В ОБЩЕОБРАЗОВАТЕЛЬНОМ УЧРЕЖДЕНИЕ   З А В Т Р А К О В  -  О Б Е Д О В    И    П О Л Д Н И К О В</v>
      </c>
      <c r="C395" s="25"/>
      <c r="I395" s="752"/>
      <c r="N395" s="5"/>
      <c r="S395" s="3144"/>
      <c r="T395" s="3144"/>
      <c r="U395" s="3144"/>
      <c r="V395" s="3144"/>
      <c r="W395" s="3144"/>
      <c r="X395" s="3144"/>
      <c r="Y395" s="3144"/>
      <c r="Z395" s="3144"/>
      <c r="AA395" s="3144"/>
      <c r="AB395" s="3144"/>
      <c r="AC395" s="3144"/>
      <c r="AD395" s="3144"/>
      <c r="AE395" s="3144"/>
      <c r="AF395" s="121"/>
      <c r="AG395" s="606"/>
      <c r="AH395" s="121"/>
      <c r="AI395" s="121"/>
      <c r="AJ395" s="121"/>
      <c r="AK395" s="189"/>
      <c r="AL395" s="3144"/>
      <c r="AM395" s="3144"/>
    </row>
    <row r="396" spans="2:39">
      <c r="C396" s="676" t="str">
        <f>C61</f>
        <v xml:space="preserve">                                    ТАБЛИЦА   ПОТРЕБНОСТИ ПИЩЕВЫХ ВЕЩЕСТВ,   ВИТАМИНОВ  И  МИНЕРАЛЬНЫХ ВЕЩЕСТВ</v>
      </c>
      <c r="S396" s="3144"/>
      <c r="T396" s="3144"/>
      <c r="U396" s="3144"/>
      <c r="V396" s="3144"/>
      <c r="W396" s="3144"/>
      <c r="X396" s="3144"/>
      <c r="Y396" s="3144"/>
      <c r="Z396" s="3144"/>
      <c r="AA396" s="3144"/>
      <c r="AB396" s="3144"/>
      <c r="AC396" s="3144"/>
      <c r="AD396" s="3144"/>
      <c r="AE396" s="3144"/>
      <c r="AF396" s="121"/>
      <c r="AG396" s="803"/>
      <c r="AH396" s="803"/>
      <c r="AI396" s="803"/>
      <c r="AJ396" s="803"/>
      <c r="AK396" s="189"/>
      <c r="AL396" s="3144"/>
      <c r="AM396" s="3144"/>
    </row>
    <row r="397" spans="2:39" ht="21.75" thickBot="1">
      <c r="B397" s="654" t="str">
        <f>B62</f>
        <v xml:space="preserve">  Возрастная категория: 12 лет и старше</v>
      </c>
      <c r="C397" s="26"/>
      <c r="D397"/>
      <c r="F397" s="32" t="s">
        <v>407</v>
      </c>
      <c r="J397" s="3" t="str">
        <f>J62</f>
        <v>Сезон :   ЗИМА - ВЕСНА  2025 -____г.г.</v>
      </c>
      <c r="M397" s="80"/>
      <c r="N397" s="33"/>
      <c r="P397" s="119"/>
      <c r="S397" s="3144"/>
      <c r="T397" s="3144"/>
      <c r="U397" s="3144"/>
      <c r="V397" s="3144"/>
      <c r="W397" s="3144"/>
      <c r="X397" s="3144"/>
      <c r="Y397" s="3144"/>
      <c r="Z397" s="3144"/>
      <c r="AA397" s="3144"/>
      <c r="AB397" s="3144"/>
      <c r="AC397" s="3144"/>
      <c r="AD397" s="3144"/>
      <c r="AE397" s="3144"/>
      <c r="AF397" s="346"/>
      <c r="AG397" s="346"/>
      <c r="AH397" s="346"/>
      <c r="AI397" s="346"/>
      <c r="AJ397" s="346"/>
      <c r="AK397" s="3144"/>
      <c r="AL397" s="3144"/>
      <c r="AM397" s="3144"/>
    </row>
    <row r="398" spans="2:39" ht="15.75" thickBot="1">
      <c r="B398" s="779" t="s">
        <v>248</v>
      </c>
      <c r="C398" s="815" t="s">
        <v>979</v>
      </c>
      <c r="D398" s="777" t="s">
        <v>140</v>
      </c>
      <c r="E398" s="784" t="s">
        <v>141</v>
      </c>
      <c r="F398" s="332"/>
      <c r="G398" s="332"/>
      <c r="H398" s="39"/>
      <c r="I398" s="551" t="s">
        <v>229</v>
      </c>
      <c r="J398" s="39"/>
      <c r="K398" s="685"/>
      <c r="L398" s="442"/>
      <c r="M398" s="786" t="s">
        <v>257</v>
      </c>
      <c r="N398" s="39"/>
      <c r="O398" s="39"/>
      <c r="P398" s="73"/>
      <c r="Q398" s="720" t="s">
        <v>255</v>
      </c>
      <c r="S398" s="3144"/>
      <c r="T398" s="3144"/>
      <c r="U398" s="3144"/>
      <c r="V398" s="3144"/>
      <c r="W398" s="3144"/>
      <c r="X398" s="3144"/>
      <c r="Y398" s="3144"/>
      <c r="Z398" s="3144"/>
      <c r="AA398" s="3144"/>
      <c r="AB398" s="3144"/>
      <c r="AC398" s="3144"/>
      <c r="AD398" s="3144"/>
      <c r="AE398" s="3144"/>
      <c r="AF398" s="176"/>
      <c r="AG398" s="176"/>
      <c r="AH398" s="176"/>
      <c r="AI398" s="176"/>
      <c r="AJ398" s="176"/>
      <c r="AK398" s="540"/>
      <c r="AL398" s="3144"/>
      <c r="AM398" s="3144"/>
    </row>
    <row r="399" spans="2:39" ht="15.75" thickBot="1">
      <c r="B399" s="780" t="s">
        <v>231</v>
      </c>
      <c r="C399" s="390"/>
      <c r="D399" s="781" t="s">
        <v>147</v>
      </c>
      <c r="E399" s="587"/>
      <c r="F399" s="783"/>
      <c r="G399" s="1322" t="s">
        <v>368</v>
      </c>
      <c r="H399" s="1258" t="s">
        <v>352</v>
      </c>
      <c r="I399" s="787"/>
      <c r="J399" s="787"/>
      <c r="K399" s="787"/>
      <c r="L399" s="788"/>
      <c r="M399" s="789" t="s">
        <v>256</v>
      </c>
      <c r="N399" s="787"/>
      <c r="O399" s="787"/>
      <c r="P399" s="788"/>
      <c r="Q399" s="760" t="s">
        <v>253</v>
      </c>
      <c r="S399" s="3144"/>
      <c r="T399" s="3144"/>
      <c r="U399" s="3144"/>
      <c r="V399" s="3144"/>
      <c r="W399" s="3144"/>
      <c r="X399" s="3144"/>
      <c r="Y399" s="3144"/>
      <c r="Z399" s="3144"/>
      <c r="AA399" s="3144"/>
      <c r="AB399" s="3144"/>
      <c r="AC399" s="3144"/>
      <c r="AD399" s="3144"/>
      <c r="AE399" s="3144"/>
      <c r="AF399" s="177"/>
      <c r="AG399" s="151"/>
      <c r="AH399" s="517"/>
      <c r="AI399" s="151"/>
      <c r="AJ399" s="151"/>
      <c r="AK399" s="588"/>
      <c r="AL399" s="3144"/>
      <c r="AM399" s="3144"/>
    </row>
    <row r="400" spans="2:39">
      <c r="B400" s="780" t="s">
        <v>240</v>
      </c>
      <c r="C400" s="390" t="s">
        <v>146</v>
      </c>
      <c r="D400" s="653"/>
      <c r="E400" s="781" t="s">
        <v>148</v>
      </c>
      <c r="F400" s="778" t="s">
        <v>53</v>
      </c>
      <c r="G400" s="1322" t="s">
        <v>369</v>
      </c>
      <c r="H400" s="1260" t="s">
        <v>151</v>
      </c>
      <c r="I400" s="587"/>
      <c r="J400" s="1272"/>
      <c r="K400" s="39"/>
      <c r="L400" s="1272"/>
      <c r="M400" s="1273" t="s">
        <v>241</v>
      </c>
      <c r="N400" s="1274" t="s">
        <v>242</v>
      </c>
      <c r="O400" s="1275" t="s">
        <v>243</v>
      </c>
      <c r="P400" s="1276" t="s">
        <v>244</v>
      </c>
      <c r="Q400" s="759" t="s">
        <v>222</v>
      </c>
      <c r="S400" s="3144"/>
      <c r="T400" s="3144"/>
      <c r="U400" s="3144"/>
      <c r="V400" s="3144"/>
      <c r="W400" s="3144"/>
      <c r="X400" s="3144"/>
      <c r="Y400" s="3144"/>
      <c r="Z400" s="3144"/>
      <c r="AA400" s="3144"/>
      <c r="AB400" s="3144"/>
      <c r="AC400" s="3144"/>
      <c r="AD400" s="3144"/>
      <c r="AE400" s="3144"/>
      <c r="AF400" s="177"/>
      <c r="AG400" s="517"/>
      <c r="AH400" s="517"/>
      <c r="AI400" s="151"/>
      <c r="AJ400" s="151"/>
      <c r="AK400" s="588"/>
      <c r="AL400" s="3144"/>
      <c r="AM400" s="3144"/>
    </row>
    <row r="401" spans="2:39" ht="15.75" thickBot="1">
      <c r="B401" s="63"/>
      <c r="C401" s="677"/>
      <c r="D401" s="420"/>
      <c r="E401" s="782" t="s">
        <v>5</v>
      </c>
      <c r="F401" s="398" t="s">
        <v>6</v>
      </c>
      <c r="G401" s="1214" t="s">
        <v>7</v>
      </c>
      <c r="H401" s="1259" t="s">
        <v>315</v>
      </c>
      <c r="I401" s="1277" t="s">
        <v>232</v>
      </c>
      <c r="J401" s="1278" t="s">
        <v>233</v>
      </c>
      <c r="K401" s="1279" t="s">
        <v>234</v>
      </c>
      <c r="L401" s="1278" t="s">
        <v>235</v>
      </c>
      <c r="M401" s="1280" t="s">
        <v>236</v>
      </c>
      <c r="N401" s="1278" t="s">
        <v>237</v>
      </c>
      <c r="O401" s="1279" t="s">
        <v>238</v>
      </c>
      <c r="P401" s="1281" t="s">
        <v>239</v>
      </c>
      <c r="Q401" s="677"/>
      <c r="S401" s="3144"/>
      <c r="T401" s="346"/>
      <c r="U401" s="346"/>
      <c r="V401" s="346"/>
      <c r="W401" s="346"/>
      <c r="X401" s="346"/>
      <c r="Y401" s="346"/>
      <c r="Z401" s="346"/>
      <c r="AA401" s="346"/>
      <c r="AB401" s="3144"/>
      <c r="AC401" s="3144"/>
      <c r="AD401" s="3144"/>
      <c r="AE401" s="3144"/>
      <c r="AF401" s="177"/>
      <c r="AG401" s="151"/>
      <c r="AH401" s="151"/>
      <c r="AI401" s="151"/>
      <c r="AJ401" s="151"/>
      <c r="AK401" s="588"/>
      <c r="AL401" s="3144"/>
      <c r="AM401" s="3144"/>
    </row>
    <row r="402" spans="2:39">
      <c r="B402" s="84"/>
      <c r="C402" s="1283" t="s">
        <v>128</v>
      </c>
      <c r="D402" s="1158"/>
      <c r="E402" s="1482"/>
      <c r="F402" s="714"/>
      <c r="G402" s="714"/>
      <c r="H402" s="712"/>
      <c r="I402" s="705"/>
      <c r="J402" s="705"/>
      <c r="K402" s="1308"/>
      <c r="L402" s="705"/>
      <c r="M402" s="705"/>
      <c r="N402" s="705"/>
      <c r="O402" s="705"/>
      <c r="P402" s="763"/>
      <c r="Q402" s="764"/>
      <c r="S402" s="3144"/>
      <c r="T402" s="3144"/>
      <c r="U402" s="159"/>
      <c r="V402" s="159"/>
      <c r="W402" s="159"/>
      <c r="X402" s="159"/>
      <c r="Y402" s="159"/>
      <c r="Z402" s="159"/>
      <c r="AA402" s="159"/>
      <c r="AB402" s="3144"/>
      <c r="AC402" s="3144"/>
      <c r="AD402" s="3144"/>
      <c r="AE402" s="3144"/>
      <c r="AF402" s="177"/>
      <c r="AG402" s="151"/>
      <c r="AH402" s="151"/>
      <c r="AI402" s="151"/>
      <c r="AJ402" s="151"/>
      <c r="AK402" s="588"/>
      <c r="AL402" s="3144"/>
      <c r="AM402" s="3144"/>
    </row>
    <row r="403" spans="2:39" ht="12" customHeight="1">
      <c r="B403" s="1475" t="str">
        <f>'12-18л. МЕНЮ '!J403</f>
        <v>268 / 21</v>
      </c>
      <c r="C403" s="2180" t="str">
        <f>'12-18л. МЕНЮ '!C403</f>
        <v>Омлет натуральный и /овощи</v>
      </c>
      <c r="D403" s="2060">
        <f>'12-18л. МЕНЮ '!D403</f>
        <v>150</v>
      </c>
      <c r="E403" s="1246">
        <f>'12-18л. МЕНЮ '!E403</f>
        <v>13.6403</v>
      </c>
      <c r="F403" s="325">
        <f>'12-18л. МЕНЮ '!F403</f>
        <v>19.5932</v>
      </c>
      <c r="G403" s="1246">
        <f>'12-18л. МЕНЮ '!G403</f>
        <v>3.3332999999999999</v>
      </c>
      <c r="H403" s="728">
        <f>'12-18л. МЕНЮ '!H403</f>
        <v>244.23333</v>
      </c>
      <c r="I403" s="1431">
        <v>0.46200000000000002</v>
      </c>
      <c r="J403" s="1159">
        <v>6.9000000000000006E-2</v>
      </c>
      <c r="K403" s="739">
        <v>0.41799999999999998</v>
      </c>
      <c r="L403" s="1169">
        <v>286.15300000000002</v>
      </c>
      <c r="M403" s="1452">
        <v>115.333</v>
      </c>
      <c r="N403" s="2313">
        <v>223.846</v>
      </c>
      <c r="O403" s="739">
        <v>18.462</v>
      </c>
      <c r="P403" s="1159">
        <v>2.423</v>
      </c>
      <c r="Q403" s="1491">
        <f>'12-18л. МЕНЮ '!I403</f>
        <v>51</v>
      </c>
      <c r="S403" s="280"/>
      <c r="T403" s="152"/>
      <c r="U403" s="152"/>
      <c r="V403" s="4376"/>
      <c r="W403" s="4377"/>
      <c r="X403" s="4378"/>
      <c r="Y403" s="4378"/>
      <c r="Z403" s="330"/>
      <c r="AA403" s="151"/>
      <c r="AB403" s="3144"/>
      <c r="AC403" s="3144"/>
      <c r="AD403" s="3144"/>
      <c r="AE403" s="3144"/>
      <c r="AF403" s="177"/>
      <c r="AG403" s="151"/>
      <c r="AH403" s="151"/>
      <c r="AI403" s="151"/>
      <c r="AJ403" s="151"/>
      <c r="AK403" s="588"/>
      <c r="AL403" s="3144"/>
      <c r="AM403" s="3144"/>
    </row>
    <row r="404" spans="2:39" ht="13.5" customHeight="1">
      <c r="B404" s="1490" t="str">
        <f>'12-18л. МЕНЮ '!J404</f>
        <v>157 / 21</v>
      </c>
      <c r="C404" s="2459" t="str">
        <f>'12-18л. МЕНЮ '!C404</f>
        <v>консервированные отварные (сложный гарнир)</v>
      </c>
      <c r="D404" s="1200">
        <f>'12-18л. РАСКЛАДКА'!D355</f>
        <v>50</v>
      </c>
      <c r="E404" s="1658">
        <f>'12-18л. МЕНЮ '!E404</f>
        <v>1.4167000000000001</v>
      </c>
      <c r="F404" s="1541">
        <f>'12-18л. МЕНЮ '!F404</f>
        <v>8.3299999999999999E-2</v>
      </c>
      <c r="G404" s="1658">
        <f>'12-18л. МЕНЮ '!G404</f>
        <v>2.9167000000000001</v>
      </c>
      <c r="H404" s="1483">
        <f>'12-18л. МЕНЮ '!H404</f>
        <v>18.416699999999999</v>
      </c>
      <c r="I404" s="1660">
        <v>2</v>
      </c>
      <c r="J404" s="1658">
        <v>4.0000000000000001E-3</v>
      </c>
      <c r="K404" s="1541">
        <v>1.6E-2</v>
      </c>
      <c r="L404" s="1313">
        <v>15</v>
      </c>
      <c r="M404" s="1538">
        <v>9.1669999999999998</v>
      </c>
      <c r="N404" s="1659">
        <v>26.667000000000002</v>
      </c>
      <c r="O404" s="1538">
        <v>9.1669999999999998</v>
      </c>
      <c r="P404" s="1659">
        <v>0.309</v>
      </c>
      <c r="Q404" s="1493">
        <f>'12-18л. МЕНЮ '!I404</f>
        <v>51</v>
      </c>
      <c r="S404" s="269"/>
      <c r="T404" s="3144"/>
      <c r="U404" s="3144"/>
      <c r="V404" s="3144"/>
      <c r="W404" s="3144"/>
      <c r="X404" s="3144"/>
      <c r="Y404" s="3144"/>
      <c r="Z404" s="3144"/>
      <c r="AA404" s="3144"/>
      <c r="AB404" s="3144"/>
      <c r="AC404" s="3144"/>
      <c r="AD404" s="3144"/>
      <c r="AE404" s="3144"/>
      <c r="AF404" s="505"/>
      <c r="AG404" s="506"/>
      <c r="AH404" s="506"/>
      <c r="AI404" s="505"/>
      <c r="AJ404" s="505"/>
      <c r="AK404" s="540"/>
      <c r="AL404" s="3144"/>
      <c r="AM404" s="3144"/>
    </row>
    <row r="405" spans="2:39">
      <c r="B405" s="1490" t="str">
        <f>'12-18л. МЕНЮ '!J405</f>
        <v>460 / 21</v>
      </c>
      <c r="C405" s="600" t="str">
        <f>'12-18л. МЕНЮ '!C405</f>
        <v>Чай с молоком</v>
      </c>
      <c r="D405" s="263">
        <f>'12-18л. МЕНЮ '!D405</f>
        <v>200</v>
      </c>
      <c r="E405" s="1654">
        <f>'12-18л. МЕНЮ '!E405</f>
        <v>4.5999999999999996</v>
      </c>
      <c r="F405" s="1665">
        <f>'12-18л. МЕНЮ '!F405</f>
        <v>3.3</v>
      </c>
      <c r="G405" s="1665">
        <f>'12-18л. МЕНЮ '!G405</f>
        <v>13.2</v>
      </c>
      <c r="H405" s="1432">
        <f>'12-18л. МЕНЮ '!H405</f>
        <v>100.5</v>
      </c>
      <c r="I405" s="1441">
        <v>0.86</v>
      </c>
      <c r="J405" s="1441">
        <v>0.03</v>
      </c>
      <c r="K405" s="1441">
        <v>0.2</v>
      </c>
      <c r="L405" s="1435">
        <v>20.399999999999999</v>
      </c>
      <c r="M405" s="3105">
        <v>167.9</v>
      </c>
      <c r="N405" s="3106">
        <v>131.4</v>
      </c>
      <c r="O405" s="1442">
        <v>25.9</v>
      </c>
      <c r="P405" s="1443">
        <v>1.56</v>
      </c>
      <c r="Q405" s="1492">
        <f>'12-18л. МЕНЮ '!I405</f>
        <v>88</v>
      </c>
      <c r="S405" s="3144"/>
      <c r="T405" s="4364"/>
      <c r="U405" s="4364"/>
      <c r="V405" s="4364"/>
      <c r="W405" s="4364"/>
      <c r="X405" s="4364"/>
      <c r="Y405" s="4364"/>
      <c r="Z405" s="4364"/>
      <c r="AA405" s="4364"/>
      <c r="AB405" s="116"/>
      <c r="AC405" s="330"/>
      <c r="AD405" s="330"/>
      <c r="AE405" s="330"/>
      <c r="AF405" s="809"/>
      <c r="AG405" s="809"/>
      <c r="AH405" s="809"/>
      <c r="AI405" s="809"/>
      <c r="AJ405" s="808"/>
      <c r="AK405" s="540"/>
      <c r="AL405" s="3144"/>
      <c r="AM405" s="3144"/>
    </row>
    <row r="406" spans="2:39">
      <c r="B406" s="1490" t="str">
        <f>'12-18л. МЕНЮ '!J406</f>
        <v>54-1з/22</v>
      </c>
      <c r="C406" s="3117" t="str">
        <f>'12-18л. МЕНЮ '!C406</f>
        <v>Сыр твёрдых сортов в нарезке</v>
      </c>
      <c r="D406" s="3157">
        <f>'12-18л. МЕНЮ '!D406</f>
        <v>30</v>
      </c>
      <c r="E406" s="1245">
        <f>'12-18л. МЕНЮ '!E406</f>
        <v>7</v>
      </c>
      <c r="F406" s="324">
        <f>'12-18л. МЕНЮ '!F406</f>
        <v>8.8004999999999995</v>
      </c>
      <c r="G406" s="324">
        <f>'12-18л. МЕНЮ '!G406</f>
        <v>0</v>
      </c>
      <c r="H406" s="694">
        <f>'12-18л. МЕНЮ '!H406</f>
        <v>107.5005</v>
      </c>
      <c r="I406" s="1657">
        <v>0.22</v>
      </c>
      <c r="J406" s="1171">
        <v>8.9999999999999993E-3</v>
      </c>
      <c r="K406" s="1171">
        <v>0.09</v>
      </c>
      <c r="L406" s="694">
        <v>78</v>
      </c>
      <c r="M406" s="1662">
        <v>264</v>
      </c>
      <c r="N406" s="1323">
        <v>150</v>
      </c>
      <c r="O406" s="1171">
        <v>11.000999999999999</v>
      </c>
      <c r="P406" s="1171">
        <v>0.3</v>
      </c>
      <c r="Q406" s="1477">
        <f>'12-18л. МЕНЮ '!I406</f>
        <v>13</v>
      </c>
      <c r="S406" s="3144"/>
      <c r="T406" s="3344"/>
      <c r="U406" s="3344"/>
      <c r="V406" s="3344"/>
      <c r="W406" s="3344"/>
      <c r="X406" s="3344"/>
      <c r="Y406" s="3344"/>
      <c r="Z406" s="3344"/>
      <c r="AA406" s="3344"/>
      <c r="AB406" s="3154"/>
      <c r="AC406" s="330"/>
      <c r="AD406" s="330"/>
      <c r="AE406" s="330"/>
      <c r="AF406" s="151"/>
      <c r="AG406" s="151"/>
      <c r="AH406" s="151"/>
      <c r="AI406" s="151"/>
      <c r="AJ406" s="151"/>
      <c r="AK406" s="3144"/>
      <c r="AL406" s="3144"/>
      <c r="AM406" s="3144"/>
    </row>
    <row r="407" spans="2:39">
      <c r="B407" s="1290" t="str">
        <f>'12-18л. МЕНЮ '!J407</f>
        <v>Пром.пр.</v>
      </c>
      <c r="C407" s="333" t="str">
        <f>'12-18л. МЕНЮ '!C407</f>
        <v>Хлеб пшеничный</v>
      </c>
      <c r="D407" s="250">
        <f>'12-18л. МЕНЮ '!D407</f>
        <v>50</v>
      </c>
      <c r="E407" s="1326">
        <f>'12-18л. МЕНЮ '!E407</f>
        <v>1.0029999999999999</v>
      </c>
      <c r="F407" s="325">
        <f>'12-18л. МЕНЮ '!F407</f>
        <v>0.65</v>
      </c>
      <c r="G407" s="325">
        <f>'12-18л. МЕНЮ '!G407</f>
        <v>27.1</v>
      </c>
      <c r="H407" s="728">
        <f>'12-18л. МЕНЮ '!H407</f>
        <v>118.262</v>
      </c>
      <c r="I407" s="1171">
        <v>0</v>
      </c>
      <c r="J407" s="1171">
        <v>5.5E-2</v>
      </c>
      <c r="K407" s="1171">
        <v>0.02</v>
      </c>
      <c r="L407" s="694">
        <v>0</v>
      </c>
      <c r="M407" s="1171">
        <v>10</v>
      </c>
      <c r="N407" s="1171">
        <v>3.25</v>
      </c>
      <c r="O407" s="1171">
        <v>0.7</v>
      </c>
      <c r="P407" s="1171">
        <v>5.5E-2</v>
      </c>
      <c r="Q407" s="1491">
        <f>'12-18л. МЕНЮ '!I407</f>
        <v>18</v>
      </c>
      <c r="S407" s="113"/>
      <c r="T407" s="3344"/>
      <c r="U407" s="3344"/>
      <c r="V407" s="3344"/>
      <c r="W407" s="3344"/>
      <c r="X407" s="3344"/>
      <c r="Y407" s="3344"/>
      <c r="Z407" s="3344"/>
      <c r="AA407" s="3344"/>
      <c r="AB407" s="3154"/>
      <c r="AC407" s="505"/>
      <c r="AD407" s="505"/>
      <c r="AE407" s="505"/>
      <c r="AF407" s="151"/>
      <c r="AG407" s="151"/>
      <c r="AH407" s="151"/>
      <c r="AI407" s="151"/>
      <c r="AJ407" s="151"/>
      <c r="AK407" s="540"/>
      <c r="AL407" s="3144"/>
      <c r="AM407" s="3144"/>
    </row>
    <row r="408" spans="2:39">
      <c r="B408" s="1290" t="str">
        <f>'12-18л. МЕНЮ '!J408</f>
        <v>Пром.пр.</v>
      </c>
      <c r="C408" s="333" t="str">
        <f>'12-18л. МЕНЮ '!C408</f>
        <v>Хлеб ржаной</v>
      </c>
      <c r="D408" s="250">
        <f>'12-18л. МЕНЮ '!D408</f>
        <v>40</v>
      </c>
      <c r="E408" s="1326">
        <f>'12-18л. МЕНЮ '!E408</f>
        <v>1.8660000000000001</v>
      </c>
      <c r="F408" s="325">
        <f>'12-18л. МЕНЮ '!F408</f>
        <v>0.66</v>
      </c>
      <c r="G408" s="325">
        <f>'12-18л. МЕНЮ '!G408</f>
        <v>17.373999999999999</v>
      </c>
      <c r="H408" s="728">
        <f>'12-18л. МЕНЮ '!H408</f>
        <v>82.9</v>
      </c>
      <c r="I408" s="1171">
        <v>0</v>
      </c>
      <c r="J408" s="4260">
        <v>8.7999999999999995E-2</v>
      </c>
      <c r="K408" s="4260">
        <v>8.7999999999999995E-2</v>
      </c>
      <c r="L408" s="694">
        <v>0</v>
      </c>
      <c r="M408" s="1171">
        <v>13.2</v>
      </c>
      <c r="N408" s="1171">
        <v>9.36</v>
      </c>
      <c r="O408" s="1171">
        <v>2.64</v>
      </c>
      <c r="P408" s="1171">
        <v>5.6000000000000001E-2</v>
      </c>
      <c r="Q408" s="1491">
        <f>'12-18л. МЕНЮ '!I408</f>
        <v>19</v>
      </c>
      <c r="S408" s="119"/>
      <c r="T408" s="3141"/>
      <c r="U408" s="3138"/>
      <c r="V408" s="3144"/>
      <c r="W408" s="3144"/>
      <c r="X408" s="3144"/>
      <c r="Y408" s="3144"/>
      <c r="Z408" s="3144"/>
      <c r="AA408" s="3144"/>
      <c r="AB408" s="3144"/>
      <c r="AC408" s="808"/>
      <c r="AD408" s="808"/>
      <c r="AE408" s="808"/>
      <c r="AF408" s="151"/>
      <c r="AG408" s="151"/>
      <c r="AH408" s="151"/>
      <c r="AI408" s="151"/>
      <c r="AJ408" s="151"/>
      <c r="AK408" s="588"/>
      <c r="AL408" s="3144"/>
      <c r="AM408" s="3144"/>
    </row>
    <row r="409" spans="2:39" ht="15.75" thickBot="1">
      <c r="B409" s="1476" t="str">
        <f>'12-18л. МЕНЮ '!J409</f>
        <v>749 / 22</v>
      </c>
      <c r="C409" s="1248" t="str">
        <f>'12-18л. МЕНЮ '!C409</f>
        <v>Фрукты свежие (яблоко)</v>
      </c>
      <c r="D409" s="341">
        <f>'12-18л. МЕНЮ '!D409</f>
        <v>100</v>
      </c>
      <c r="E409" s="1326">
        <f>'12-18л. МЕНЮ '!E409</f>
        <v>0.4</v>
      </c>
      <c r="F409" s="325">
        <f>'12-18л. МЕНЮ '!F409</f>
        <v>0.4</v>
      </c>
      <c r="G409" s="325">
        <f>'12-18л. МЕНЮ '!G409</f>
        <v>9.8000000000000007</v>
      </c>
      <c r="H409" s="728">
        <f>'12-18л. МЕНЮ '!H409</f>
        <v>47</v>
      </c>
      <c r="I409" s="1171">
        <v>10</v>
      </c>
      <c r="J409" s="1171">
        <v>0.03</v>
      </c>
      <c r="K409" s="1171">
        <v>0.02</v>
      </c>
      <c r="L409" s="699">
        <v>0</v>
      </c>
      <c r="M409" s="1171">
        <v>16</v>
      </c>
      <c r="N409" s="1171">
        <v>11</v>
      </c>
      <c r="O409" s="1171">
        <v>9</v>
      </c>
      <c r="P409" s="1171">
        <v>2.2000000000000002</v>
      </c>
      <c r="Q409" s="1494">
        <f>'12-18л. МЕНЮ '!I409</f>
        <v>105</v>
      </c>
      <c r="R409" s="11"/>
      <c r="S409" s="3144"/>
      <c r="T409" s="3144"/>
      <c r="U409" s="3144"/>
      <c r="V409" s="3144"/>
      <c r="W409" s="3144"/>
      <c r="X409" s="3144"/>
      <c r="Y409" s="3144"/>
      <c r="Z409" s="3144"/>
      <c r="AA409" s="3144"/>
      <c r="AB409" s="352"/>
      <c r="AC409" s="151"/>
      <c r="AD409" s="151"/>
      <c r="AE409" s="151"/>
      <c r="AF409" s="177"/>
      <c r="AG409" s="517"/>
      <c r="AH409" s="151"/>
      <c r="AI409" s="151"/>
      <c r="AJ409" s="151"/>
      <c r="AK409" s="588"/>
      <c r="AL409" s="3144"/>
      <c r="AM409" s="3144"/>
    </row>
    <row r="410" spans="2:39">
      <c r="B410" s="417" t="s">
        <v>167</v>
      </c>
      <c r="D410" s="1485">
        <f>'12-18л. МЕНЮ '!D410</f>
        <v>620</v>
      </c>
      <c r="E410" s="1757">
        <f>'12-18л. МЕНЮ '!E410</f>
        <v>29.925999999999998</v>
      </c>
      <c r="F410" s="1705">
        <f>'12-18л. МЕНЮ '!F410</f>
        <v>33.486999999999995</v>
      </c>
      <c r="G410" s="1705">
        <f>'12-18л. МЕНЮ '!G410</f>
        <v>73.72399999999999</v>
      </c>
      <c r="H410" s="1807">
        <f>'12-18л. МЕНЮ '!H410</f>
        <v>718.81253000000004</v>
      </c>
      <c r="I410" s="236">
        <f>SUM(I403:I409)</f>
        <v>13.542</v>
      </c>
      <c r="J410" s="695">
        <f t="shared" ref="J410:P410" si="108">SUM(J403:J409)</f>
        <v>0.28500000000000003</v>
      </c>
      <c r="K410" s="695">
        <f t="shared" si="108"/>
        <v>0.85199999999999998</v>
      </c>
      <c r="L410" s="695">
        <f t="shared" si="108"/>
        <v>399.553</v>
      </c>
      <c r="M410" s="731">
        <f t="shared" si="108"/>
        <v>595.6</v>
      </c>
      <c r="N410" s="731">
        <f t="shared" si="108"/>
        <v>555.52300000000002</v>
      </c>
      <c r="O410" s="695">
        <f t="shared" si="108"/>
        <v>76.87</v>
      </c>
      <c r="P410" s="732">
        <f t="shared" si="108"/>
        <v>6.9029999999999996</v>
      </c>
      <c r="Q410" s="1473"/>
      <c r="R410" s="7"/>
      <c r="S410" s="3141"/>
      <c r="T410" s="330"/>
      <c r="U410" s="330"/>
      <c r="V410" s="330"/>
      <c r="W410" s="177"/>
      <c r="X410" s="151"/>
      <c r="Y410" s="151"/>
      <c r="Z410" s="330"/>
      <c r="AA410" s="151"/>
      <c r="AB410" s="121"/>
      <c r="AC410" s="151"/>
      <c r="AD410" s="151"/>
      <c r="AE410" s="151"/>
      <c r="AF410" s="177"/>
      <c r="AG410" s="151"/>
      <c r="AH410" s="151"/>
      <c r="AI410" s="151"/>
      <c r="AJ410" s="151"/>
      <c r="AK410" s="588"/>
      <c r="AL410" s="3144"/>
      <c r="AM410" s="3144"/>
    </row>
    <row r="411" spans="2:39">
      <c r="B411" s="382"/>
      <c r="C411" s="674" t="s">
        <v>10</v>
      </c>
      <c r="D411" s="1133">
        <v>0.25</v>
      </c>
      <c r="E411" s="1758">
        <f>'12-18л. МЕНЮ '!E411</f>
        <v>22.5</v>
      </c>
      <c r="F411" s="1708">
        <f>'12-18л. МЕНЮ '!F411</f>
        <v>23</v>
      </c>
      <c r="G411" s="1708">
        <f>'12-18л. МЕНЮ '!G411</f>
        <v>95.75</v>
      </c>
      <c r="H411" s="1808">
        <f>'12-18л. МЕНЮ '!H411</f>
        <v>680</v>
      </c>
      <c r="I411" s="1778">
        <f t="shared" ref="I411:P411" si="109">I739</f>
        <v>17.5</v>
      </c>
      <c r="J411" s="1778">
        <f t="shared" si="109"/>
        <v>0.35</v>
      </c>
      <c r="K411" s="1778">
        <f t="shared" si="109"/>
        <v>0.4</v>
      </c>
      <c r="L411" s="1778">
        <f t="shared" si="109"/>
        <v>225</v>
      </c>
      <c r="M411" s="1779">
        <f t="shared" si="109"/>
        <v>300</v>
      </c>
      <c r="N411" s="1779">
        <f t="shared" si="109"/>
        <v>300</v>
      </c>
      <c r="O411" s="1778">
        <f t="shared" si="109"/>
        <v>75</v>
      </c>
      <c r="P411" s="1781">
        <f t="shared" si="109"/>
        <v>4.5</v>
      </c>
      <c r="Q411" s="768"/>
      <c r="R411" s="7"/>
      <c r="S411" s="269"/>
      <c r="T411" s="3144"/>
      <c r="U411" s="3144"/>
      <c r="V411" s="3144"/>
      <c r="W411" s="3144"/>
      <c r="X411" s="3144"/>
      <c r="Y411" s="3144"/>
      <c r="Z411" s="3144"/>
      <c r="AA411" s="3144"/>
      <c r="AB411" s="121"/>
      <c r="AC411" s="151"/>
      <c r="AD411" s="151"/>
      <c r="AE411" s="151"/>
      <c r="AF411" s="1265"/>
      <c r="AG411" s="517"/>
      <c r="AH411" s="517"/>
      <c r="AI411" s="151"/>
      <c r="AJ411" s="151"/>
      <c r="AK411" s="588"/>
      <c r="AL411" s="3144"/>
      <c r="AM411" s="3144"/>
    </row>
    <row r="412" spans="2:39" ht="13.5" customHeight="1" thickBot="1">
      <c r="B412" s="230"/>
      <c r="C412" s="722" t="s">
        <v>319</v>
      </c>
      <c r="D412" s="744"/>
      <c r="E412" s="1469">
        <f>'12-18л. МЕНЮ '!E412</f>
        <v>8.2511111111111077</v>
      </c>
      <c r="F412" s="431">
        <f>'12-18л. МЕНЮ '!F412</f>
        <v>11.398913043478252</v>
      </c>
      <c r="G412" s="431">
        <f>'12-18л. МЕНЮ '!G412</f>
        <v>-5.750913838120109</v>
      </c>
      <c r="H412" s="769">
        <f>'12-18л. МЕНЮ '!H412</f>
        <v>1.4269312499999991</v>
      </c>
      <c r="I412" s="734">
        <f t="shared" ref="I412:P412" si="110">(I410*100/I796)-25</f>
        <v>-5.654285714285713</v>
      </c>
      <c r="J412" s="734">
        <f t="shared" si="110"/>
        <v>-4.6428571428571388</v>
      </c>
      <c r="K412" s="734">
        <f t="shared" si="110"/>
        <v>28.25</v>
      </c>
      <c r="L412" s="734">
        <f t="shared" si="110"/>
        <v>19.394777777777783</v>
      </c>
      <c r="M412" s="734">
        <f t="shared" si="110"/>
        <v>24.633333333333333</v>
      </c>
      <c r="N412" s="734">
        <f t="shared" si="110"/>
        <v>21.293583333333338</v>
      </c>
      <c r="O412" s="734">
        <f t="shared" si="110"/>
        <v>0.62333333333333485</v>
      </c>
      <c r="P412" s="738">
        <f t="shared" si="110"/>
        <v>13.349999999999994</v>
      </c>
      <c r="Q412" s="78"/>
      <c r="R412" s="101"/>
      <c r="S412" s="3144"/>
      <c r="T412" s="4369"/>
      <c r="U412" s="3344"/>
      <c r="V412" s="3344"/>
      <c r="W412" s="3344"/>
      <c r="X412" s="3344"/>
      <c r="Y412" s="3344"/>
      <c r="Z412" s="3344"/>
      <c r="AA412" s="3344"/>
      <c r="AB412" s="121"/>
      <c r="AC412" s="284"/>
      <c r="AD412" s="284"/>
      <c r="AE412" s="284"/>
      <c r="AF412" s="177"/>
      <c r="AG412" s="151"/>
      <c r="AH412" s="151"/>
      <c r="AI412" s="151"/>
      <c r="AJ412" s="151"/>
      <c r="AK412" s="588"/>
      <c r="AL412" s="3144"/>
      <c r="AM412" s="3144"/>
    </row>
    <row r="413" spans="2:39" ht="14.25" customHeight="1">
      <c r="B413" s="84"/>
      <c r="C413" s="550" t="s">
        <v>106</v>
      </c>
      <c r="D413" s="61"/>
      <c r="E413" s="1195"/>
      <c r="F413" s="1759"/>
      <c r="G413" s="1759"/>
      <c r="H413" s="1125"/>
      <c r="I413" s="1125"/>
      <c r="J413" s="1125"/>
      <c r="K413" s="1125"/>
      <c r="L413" s="1125"/>
      <c r="M413" s="1125"/>
      <c r="N413" s="1125"/>
      <c r="O413" s="1125"/>
      <c r="P413" s="1759"/>
      <c r="Q413" s="764"/>
      <c r="R413" s="7"/>
      <c r="S413" s="3144"/>
      <c r="T413" s="611"/>
      <c r="U413" s="505"/>
      <c r="V413" s="812"/>
      <c r="W413" s="813"/>
      <c r="X413" s="813"/>
      <c r="Y413" s="213"/>
      <c r="Z413" s="357"/>
      <c r="AA413" s="357"/>
      <c r="AB413" s="121"/>
      <c r="AC413" s="330"/>
      <c r="AD413" s="330"/>
      <c r="AE413" s="330"/>
      <c r="AF413" s="177"/>
      <c r="AG413" s="517"/>
      <c r="AH413" s="517"/>
      <c r="AI413" s="151"/>
      <c r="AJ413" s="151"/>
      <c r="AK413" s="588"/>
      <c r="AL413" s="3144"/>
      <c r="AM413" s="3144"/>
    </row>
    <row r="414" spans="2:39">
      <c r="B414" s="1173" t="str">
        <f>'12-18л. МЕНЮ '!J414</f>
        <v>68 /22</v>
      </c>
      <c r="C414" s="333" t="str">
        <f>'12-18л. МЕНЮ '!C414</f>
        <v xml:space="preserve">Морковь по-корейски </v>
      </c>
      <c r="D414" s="250">
        <f>'12-18л. МЕНЮ '!D414</f>
        <v>100</v>
      </c>
      <c r="E414" s="1159">
        <f>'12-18л. МЕНЮ '!E414</f>
        <v>1.1000000000000001</v>
      </c>
      <c r="F414" s="739">
        <f>'12-18л. МЕНЮ '!F414</f>
        <v>6.1849999999999996</v>
      </c>
      <c r="G414" s="1159">
        <f>'12-18л. МЕНЮ '!G414</f>
        <v>5.1988000000000003</v>
      </c>
      <c r="H414" s="728">
        <f>'12-18л. МЕНЮ '!H414</f>
        <v>80.86</v>
      </c>
      <c r="I414" s="1171">
        <v>2.56</v>
      </c>
      <c r="J414" s="1171">
        <v>3.5000000000000003E-2</v>
      </c>
      <c r="K414" s="1171">
        <v>5.0999999999999997E-2</v>
      </c>
      <c r="L414" s="1171">
        <v>596.00199999999995</v>
      </c>
      <c r="M414" s="1171">
        <v>19.177</v>
      </c>
      <c r="N414" s="1171">
        <v>44.259</v>
      </c>
      <c r="O414" s="1171">
        <v>28.678000000000001</v>
      </c>
      <c r="P414" s="1657">
        <v>0.57499999999999996</v>
      </c>
      <c r="Q414" s="1491">
        <f>'12-18л. МЕНЮ '!I414</f>
        <v>8</v>
      </c>
      <c r="R414" s="220"/>
      <c r="S414" s="3144"/>
      <c r="T414" s="3144"/>
      <c r="U414" s="3144"/>
      <c r="V414" s="3144"/>
      <c r="W414" s="3144"/>
      <c r="X414" s="3144"/>
      <c r="Y414" s="3144"/>
      <c r="Z414" s="3144"/>
      <c r="AA414" s="3144"/>
      <c r="AB414" s="3141"/>
      <c r="AC414" s="2523"/>
      <c r="AD414" s="2523"/>
      <c r="AE414" s="2523"/>
      <c r="AF414" s="177"/>
      <c r="AG414" s="151"/>
      <c r="AH414" s="151"/>
      <c r="AI414" s="151"/>
      <c r="AJ414" s="151"/>
      <c r="AK414" s="588"/>
      <c r="AL414" s="3144"/>
      <c r="AM414" s="3144"/>
    </row>
    <row r="415" spans="2:39">
      <c r="B415" s="1314" t="str">
        <f>'12-18л. МЕНЮ '!J415</f>
        <v>95 / 21</v>
      </c>
      <c r="C415" s="2240" t="str">
        <f>'12-18л. МЕНЮ '!C415</f>
        <v>Борщ с капустой и</v>
      </c>
      <c r="D415" s="250">
        <f>'12-18л. МЕНЮ '!D415</f>
        <v>250</v>
      </c>
      <c r="E415" s="1431">
        <f>'12-18л. МЕНЮ '!E415</f>
        <v>1.994</v>
      </c>
      <c r="F415" s="1159">
        <f>'12-18л. МЕНЮ '!F415</f>
        <v>5.2169999999999996</v>
      </c>
      <c r="G415" s="739">
        <f>'12-18л. МЕНЮ '!G415</f>
        <v>7.1420000000000003</v>
      </c>
      <c r="H415" s="1431">
        <f>'12-18л. МЕНЮ '!H415</f>
        <v>83.495999999999995</v>
      </c>
      <c r="I415" s="1159">
        <v>8.0096000000000007</v>
      </c>
      <c r="J415" s="739">
        <v>4.3700000000000003E-2</v>
      </c>
      <c r="K415" s="1159">
        <v>4.8550000000000003E-2</v>
      </c>
      <c r="L415" s="739">
        <v>3.8519999999999999</v>
      </c>
      <c r="M415" s="1159">
        <v>41.43</v>
      </c>
      <c r="N415" s="739">
        <v>52.12</v>
      </c>
      <c r="O415" s="1159">
        <v>23.718</v>
      </c>
      <c r="P415" s="1268">
        <v>1.1133</v>
      </c>
      <c r="Q415" s="1491">
        <f>'12-18л. МЕНЮ '!I415</f>
        <v>22</v>
      </c>
      <c r="R415" s="7"/>
      <c r="S415" s="3141"/>
      <c r="T415" s="330"/>
      <c r="U415" s="330"/>
      <c r="V415" s="330"/>
      <c r="W415" s="177"/>
      <c r="X415" s="151"/>
      <c r="Y415" s="151"/>
      <c r="Z415" s="330"/>
      <c r="AA415" s="151"/>
      <c r="AB415" s="3139"/>
      <c r="AC415" s="151"/>
      <c r="AD415" s="151"/>
      <c r="AE415" s="151"/>
      <c r="AF415" s="177"/>
      <c r="AG415" s="151"/>
      <c r="AH415" s="151"/>
      <c r="AI415" s="330"/>
      <c r="AJ415" s="151"/>
      <c r="AK415" s="588"/>
      <c r="AL415" s="3144"/>
      <c r="AM415" s="3144"/>
    </row>
    <row r="416" spans="2:39">
      <c r="B416" s="2298">
        <f>'12-18л. МЕНЮ '!J416</f>
        <v>0</v>
      </c>
      <c r="C416" s="2986" t="str">
        <f>'12-18л. МЕНЮ '!C416</f>
        <v xml:space="preserve"> картофелем со сметаной</v>
      </c>
      <c r="D416" s="2943">
        <f>'12-18л. МЕНЮ '!D416</f>
        <v>0</v>
      </c>
      <c r="E416" s="2982">
        <f>'12-18л. МЕНЮ '!E416</f>
        <v>0</v>
      </c>
      <c r="F416" s="2983">
        <f>'12-18л. МЕНЮ '!F416</f>
        <v>0</v>
      </c>
      <c r="G416" s="2984">
        <f>'12-18л. МЕНЮ '!G416</f>
        <v>0</v>
      </c>
      <c r="H416" s="2985">
        <f>'12-18л. МЕНЮ '!H416</f>
        <v>0</v>
      </c>
      <c r="I416" s="1795"/>
      <c r="J416" s="1791"/>
      <c r="K416" s="1795"/>
      <c r="L416" s="1791"/>
      <c r="M416" s="1795"/>
      <c r="N416" s="1791"/>
      <c r="O416" s="1795"/>
      <c r="P416" s="3042"/>
      <c r="Q416" s="3043"/>
      <c r="R416" s="101"/>
      <c r="S416" s="269"/>
      <c r="T416" s="3144"/>
      <c r="U416" s="3144"/>
      <c r="V416" s="3144"/>
      <c r="W416" s="3144"/>
      <c r="X416" s="3144"/>
      <c r="Y416" s="3144"/>
      <c r="Z416" s="3144"/>
      <c r="AA416" s="3144"/>
      <c r="AB416" s="121"/>
      <c r="AC416" s="330"/>
      <c r="AD416" s="330"/>
      <c r="AE416" s="330"/>
      <c r="AF416" s="177"/>
      <c r="AG416" s="151"/>
      <c r="AH416" s="151"/>
      <c r="AI416" s="330"/>
      <c r="AJ416" s="151"/>
      <c r="AK416" s="588"/>
      <c r="AL416" s="3144"/>
      <c r="AM416" s="3144"/>
    </row>
    <row r="417" spans="2:39">
      <c r="B417" s="2981" t="str">
        <f>'12-18л. МЕНЮ '!J417</f>
        <v>546/22</v>
      </c>
      <c r="C417" s="600" t="str">
        <f>'12-18л. МЕНЮ '!C417</f>
        <v>Тефтели из говядины с соусом</v>
      </c>
      <c r="D417" s="263">
        <f>'12-18л. МЕНЮ '!D417</f>
        <v>100</v>
      </c>
      <c r="E417" s="1536">
        <f>'12-18л. МЕНЮ '!E417</f>
        <v>9.0356000000000005</v>
      </c>
      <c r="F417" s="1538">
        <f>'12-18л. МЕНЮ '!F417</f>
        <v>9.0580999999999996</v>
      </c>
      <c r="G417" s="1538">
        <f>'12-18л. МЕНЮ '!G417</f>
        <v>17.604199999999999</v>
      </c>
      <c r="H417" s="748">
        <f>'12-18л. МЕНЮ '!H417</f>
        <v>193.44499999999999</v>
      </c>
      <c r="I417" s="1171">
        <v>1.0239</v>
      </c>
      <c r="J417" s="1171">
        <v>2.9100000000000001E-2</v>
      </c>
      <c r="K417" s="1171">
        <v>6.3100000000000003E-2</v>
      </c>
      <c r="L417" s="694">
        <v>40.320799999999998</v>
      </c>
      <c r="M417" s="1323">
        <v>45.97</v>
      </c>
      <c r="N417" s="1323">
        <v>101.49</v>
      </c>
      <c r="O417" s="1171">
        <v>14.1778</v>
      </c>
      <c r="P417" s="1171">
        <v>0.52249999999999996</v>
      </c>
      <c r="Q417" s="1477">
        <f>'12-18л. МЕНЮ '!I417</f>
        <v>67</v>
      </c>
      <c r="R417" s="101"/>
      <c r="S417" s="3144"/>
      <c r="T417" s="4369"/>
      <c r="U417" s="3344"/>
      <c r="V417" s="3344"/>
      <c r="W417" s="3344"/>
      <c r="X417" s="3344"/>
      <c r="Y417" s="3344"/>
      <c r="Z417" s="3344"/>
      <c r="AA417" s="3344"/>
      <c r="AB417" s="3144"/>
      <c r="AC417" s="151"/>
      <c r="AD417" s="151"/>
      <c r="AE417" s="151"/>
      <c r="AF417" s="506"/>
      <c r="AG417" s="506"/>
      <c r="AH417" s="506"/>
      <c r="AI417" s="506"/>
      <c r="AJ417" s="505"/>
      <c r="AK417" s="540"/>
      <c r="AL417" s="3144"/>
      <c r="AM417" s="3144"/>
    </row>
    <row r="418" spans="2:39">
      <c r="B418" s="1173" t="str">
        <f>'12-18л. МЕНЮ '!J418</f>
        <v>103/17</v>
      </c>
      <c r="C418" s="333" t="str">
        <f>'12-18л. МЕНЮ '!C418</f>
        <v>Каша вязкая (ячневая)</v>
      </c>
      <c r="D418" s="250">
        <f>'12-18л. МЕНЮ '!D418</f>
        <v>180</v>
      </c>
      <c r="E418" s="1325">
        <f>'12-18л. МЕНЮ '!E418</f>
        <v>3.8858000000000001</v>
      </c>
      <c r="F418" s="1171">
        <f>'12-18л. МЕНЮ '!F418</f>
        <v>5.0703800000000001</v>
      </c>
      <c r="G418" s="1171">
        <f>'12-18л. МЕНЮ '!G418</f>
        <v>24.28518</v>
      </c>
      <c r="H418" s="699">
        <f>'12-18л. МЕНЮ '!H418</f>
        <v>158.31700000000001</v>
      </c>
      <c r="I418" s="1171">
        <v>0</v>
      </c>
      <c r="J418" s="1171">
        <v>7.4999999999999997E-2</v>
      </c>
      <c r="K418" s="1171">
        <v>0.03</v>
      </c>
      <c r="L418" s="1171">
        <v>0</v>
      </c>
      <c r="M418" s="1171">
        <v>30.184000000000001</v>
      </c>
      <c r="N418" s="1323">
        <v>120.47</v>
      </c>
      <c r="O418" s="1171">
        <v>19.187000000000001</v>
      </c>
      <c r="P418" s="1171">
        <v>0.70399999999999996</v>
      </c>
      <c r="Q418" s="1477">
        <f>'12-18л. МЕНЮ '!I418</f>
        <v>35</v>
      </c>
      <c r="R418" s="101"/>
      <c r="S418" s="2083"/>
      <c r="T418" s="126"/>
      <c r="U418" s="3139"/>
      <c r="V418" s="3144"/>
      <c r="W418" s="3144"/>
      <c r="X418" s="3144"/>
      <c r="Y418" s="3144"/>
      <c r="Z418" s="3144"/>
      <c r="AA418" s="3144"/>
      <c r="AB418" s="3144"/>
      <c r="AC418" s="151"/>
      <c r="AD418" s="151"/>
      <c r="AE418" s="151"/>
      <c r="AF418" s="808"/>
      <c r="AG418" s="809"/>
      <c r="AH418" s="809"/>
      <c r="AI418" s="809"/>
      <c r="AJ418" s="808"/>
      <c r="AK418" s="540"/>
      <c r="AL418" s="3144"/>
      <c r="AM418" s="3144"/>
    </row>
    <row r="419" spans="2:39">
      <c r="B419" s="1173" t="str">
        <f>'12-18л. МЕНЮ '!J419</f>
        <v>501 /21</v>
      </c>
      <c r="C419" s="333" t="str">
        <f>'12-18л. МЕНЮ '!C419</f>
        <v>Сок фруктовый (персиковый)</v>
      </c>
      <c r="D419" s="250">
        <f>'12-18л. МЕНЮ '!D419</f>
        <v>200</v>
      </c>
      <c r="E419" s="1325">
        <f>'12-18л. МЕНЮ '!E419</f>
        <v>1</v>
      </c>
      <c r="F419" s="1171">
        <f>'12-18л. МЕНЮ '!F419</f>
        <v>0</v>
      </c>
      <c r="G419" s="1171">
        <f>'12-18л. МЕНЮ '!G419</f>
        <v>23.4</v>
      </c>
      <c r="H419" s="699">
        <f>'12-18л. МЕНЮ '!H419</f>
        <v>97.6</v>
      </c>
      <c r="I419" s="1171">
        <v>1.2</v>
      </c>
      <c r="J419" s="1171">
        <v>4.0000000000000001E-3</v>
      </c>
      <c r="K419" s="1171">
        <v>4.0000000000000001E-3</v>
      </c>
      <c r="L419" s="694">
        <v>0</v>
      </c>
      <c r="M419" s="1171">
        <v>30.4</v>
      </c>
      <c r="N419" s="1171">
        <v>36</v>
      </c>
      <c r="O419" s="1171">
        <v>1.8</v>
      </c>
      <c r="P419" s="1171">
        <v>0.8</v>
      </c>
      <c r="Q419" s="1477">
        <f>'12-18л. МЕНЮ '!I419</f>
        <v>104</v>
      </c>
      <c r="R419" s="11"/>
      <c r="S419" s="3144"/>
      <c r="T419" s="3145"/>
      <c r="U419" s="3144"/>
      <c r="V419" s="3144"/>
      <c r="W419" s="3144"/>
      <c r="X419" s="3144"/>
      <c r="Y419" s="3144"/>
      <c r="Z419" s="3144"/>
      <c r="AA419" s="3144"/>
      <c r="AB419" s="3144"/>
      <c r="AC419" s="505"/>
      <c r="AD419" s="505"/>
      <c r="AE419" s="505"/>
      <c r="AF419" s="151"/>
      <c r="AG419" s="151"/>
      <c r="AH419" s="151"/>
      <c r="AI419" s="151"/>
      <c r="AJ419" s="151"/>
      <c r="AK419" s="540"/>
      <c r="AL419" s="3144"/>
      <c r="AM419" s="3144"/>
    </row>
    <row r="420" spans="2:39">
      <c r="B420" s="1475" t="str">
        <f>'12-18л. МЕНЮ '!J420</f>
        <v>Пром.пр.</v>
      </c>
      <c r="C420" s="333" t="str">
        <f>'12-18л. МЕНЮ '!C420</f>
        <v>Хлеб пшеничный</v>
      </c>
      <c r="D420" s="250">
        <f>'12-18л. МЕНЮ '!D420</f>
        <v>70</v>
      </c>
      <c r="E420" s="1325">
        <f>'12-18л. МЕНЮ '!E420</f>
        <v>1.4041999999999999</v>
      </c>
      <c r="F420" s="1171">
        <f>'12-18л. МЕНЮ '!F420</f>
        <v>0.91</v>
      </c>
      <c r="G420" s="1171">
        <f>'12-18л. МЕНЮ '!G420</f>
        <v>36.094000000000001</v>
      </c>
      <c r="H420" s="699">
        <f>'12-18л. МЕНЮ '!H420</f>
        <v>158.18299999999999</v>
      </c>
      <c r="I420" s="1171">
        <v>0</v>
      </c>
      <c r="J420" s="1171">
        <v>7.6999999999999999E-2</v>
      </c>
      <c r="K420" s="1171">
        <v>2.8000000000000001E-2</v>
      </c>
      <c r="L420" s="694">
        <v>0</v>
      </c>
      <c r="M420" s="1171">
        <v>14</v>
      </c>
      <c r="N420" s="1171">
        <v>4.55</v>
      </c>
      <c r="O420" s="1171">
        <v>0.98</v>
      </c>
      <c r="P420" s="1171">
        <v>7.6999999999999999E-2</v>
      </c>
      <c r="Q420" s="1477">
        <f>'12-18л. МЕНЮ '!I420</f>
        <v>18</v>
      </c>
      <c r="S420" s="488"/>
      <c r="T420" s="3144"/>
      <c r="U420" s="611"/>
      <c r="V420" s="505"/>
      <c r="W420" s="812"/>
      <c r="X420" s="813"/>
      <c r="Y420" s="814"/>
      <c r="Z420" s="213"/>
      <c r="AA420" s="357"/>
      <c r="AB420" s="218"/>
      <c r="AC420" s="808"/>
      <c r="AD420" s="808"/>
      <c r="AE420" s="808"/>
      <c r="AF420" s="284"/>
      <c r="AG420" s="284"/>
      <c r="AH420" s="284"/>
      <c r="AI420" s="284"/>
      <c r="AJ420" s="2511"/>
      <c r="AK420" s="540"/>
      <c r="AL420" s="3144"/>
      <c r="AM420" s="3144"/>
    </row>
    <row r="421" spans="2:39" ht="15.75" thickBot="1">
      <c r="B421" s="1476" t="str">
        <f>'12-18л. МЕНЮ '!J421</f>
        <v>Пром.пр.</v>
      </c>
      <c r="C421" s="1248" t="str">
        <f>'12-18л. МЕНЮ '!C421</f>
        <v>Хлеб ржаной</v>
      </c>
      <c r="D421" s="341">
        <f>'12-18л. МЕНЮ '!D421</f>
        <v>50</v>
      </c>
      <c r="E421" s="1431">
        <f>'12-18л. МЕНЮ '!E421</f>
        <v>2.3330000000000002</v>
      </c>
      <c r="F421" s="739">
        <f>'12-18л. МЕНЮ '!F421</f>
        <v>0.82499999999999996</v>
      </c>
      <c r="G421" s="739">
        <f>'12-18л. МЕНЮ '!G421</f>
        <v>21.718</v>
      </c>
      <c r="H421" s="700">
        <f>'12-18л. МЕНЮ '!H421</f>
        <v>103.625</v>
      </c>
      <c r="I421" s="2360">
        <v>0</v>
      </c>
      <c r="J421" s="2360">
        <v>9.5000000000000001E-2</v>
      </c>
      <c r="K421" s="2360">
        <v>9.5000000000000001E-2</v>
      </c>
      <c r="L421" s="2340">
        <v>0</v>
      </c>
      <c r="M421" s="2360">
        <v>16.5</v>
      </c>
      <c r="N421" s="2360">
        <v>11.7</v>
      </c>
      <c r="O421" s="2360">
        <v>3.3</v>
      </c>
      <c r="P421" s="2360">
        <v>7.0000000000000007E-2</v>
      </c>
      <c r="Q421" s="1477">
        <f>'12-18л. МЕНЮ '!I421</f>
        <v>19</v>
      </c>
      <c r="S421" s="151"/>
      <c r="T421" s="351"/>
      <c r="U421" s="351"/>
      <c r="V421" s="351"/>
      <c r="W421" s="351"/>
      <c r="X421" s="351"/>
      <c r="Y421" s="351"/>
      <c r="Z421" s="351"/>
      <c r="AA421" s="351"/>
      <c r="AB421" s="3144"/>
      <c r="AC421" s="151"/>
      <c r="AD421" s="151"/>
      <c r="AE421" s="151"/>
      <c r="AF421" s="177"/>
      <c r="AG421" s="151"/>
      <c r="AH421" s="151"/>
      <c r="AI421" s="330"/>
      <c r="AJ421" s="151"/>
      <c r="AK421" s="2522"/>
      <c r="AL421" s="3144"/>
      <c r="AM421" s="3144"/>
    </row>
    <row r="422" spans="2:39">
      <c r="B422" s="417" t="s">
        <v>156</v>
      </c>
      <c r="C422" s="706"/>
      <c r="D422" s="1485">
        <f>'12-18л. МЕНЮ '!D422</f>
        <v>950</v>
      </c>
      <c r="E422" s="1694">
        <f>'12-18л. МЕНЮ '!E422</f>
        <v>20.752600000000001</v>
      </c>
      <c r="F422" s="1695">
        <f>'12-18л. МЕНЮ '!F422</f>
        <v>27.265479999999997</v>
      </c>
      <c r="G422" s="1695">
        <f>'12-18л. МЕНЮ '!G422</f>
        <v>135.44217999999998</v>
      </c>
      <c r="H422" s="1710">
        <f>'12-18л. МЕНЮ '!H422</f>
        <v>875.52599999999995</v>
      </c>
      <c r="I422" s="695">
        <f>SUM(I414:I421)</f>
        <v>12.7935</v>
      </c>
      <c r="J422" s="695">
        <f t="shared" ref="J422:P422" si="111">SUM(J414:J421)</f>
        <v>0.35880000000000001</v>
      </c>
      <c r="K422" s="695">
        <f t="shared" si="111"/>
        <v>0.31964999999999999</v>
      </c>
      <c r="L422" s="695">
        <f t="shared" si="111"/>
        <v>640.17479999999989</v>
      </c>
      <c r="M422" s="731">
        <f t="shared" si="111"/>
        <v>197.661</v>
      </c>
      <c r="N422" s="731">
        <f t="shared" si="111"/>
        <v>370.58899999999994</v>
      </c>
      <c r="O422" s="731">
        <f t="shared" si="111"/>
        <v>91.840800000000002</v>
      </c>
      <c r="P422" s="732">
        <f t="shared" si="111"/>
        <v>3.8617999999999992</v>
      </c>
      <c r="Q422" s="761"/>
      <c r="S422" s="257"/>
      <c r="T422" s="151"/>
      <c r="U422" s="151"/>
      <c r="V422" s="151"/>
      <c r="W422" s="177"/>
      <c r="X422" s="151"/>
      <c r="Y422" s="151"/>
      <c r="Z422" s="151"/>
      <c r="AA422" s="151"/>
      <c r="AB422" s="347"/>
      <c r="AC422" s="284"/>
      <c r="AD422" s="284"/>
      <c r="AE422" s="2511"/>
      <c r="AF422" s="177"/>
      <c r="AG422" s="517"/>
      <c r="AH422" s="517"/>
      <c r="AI422" s="151"/>
      <c r="AJ422" s="151"/>
      <c r="AK422" s="588"/>
      <c r="AL422" s="3144"/>
      <c r="AM422" s="3144"/>
    </row>
    <row r="423" spans="2:39">
      <c r="B423" s="724"/>
      <c r="C423" s="725" t="s">
        <v>10</v>
      </c>
      <c r="D423" s="1133">
        <v>0.35</v>
      </c>
      <c r="E423" s="1691">
        <f>'12-18л. МЕНЮ '!E423</f>
        <v>31.5</v>
      </c>
      <c r="F423" s="1692">
        <f>'12-18л. МЕНЮ '!F423</f>
        <v>32.200000000000003</v>
      </c>
      <c r="G423" s="1692">
        <f>'12-18л. МЕНЮ '!G423</f>
        <v>134.05000000000001</v>
      </c>
      <c r="H423" s="1711">
        <f>'12-18л. МЕНЮ '!H423</f>
        <v>952</v>
      </c>
      <c r="I423" s="1778">
        <f t="shared" ref="I423:P423" si="112">I743</f>
        <v>24.5</v>
      </c>
      <c r="J423" s="1778">
        <f t="shared" si="112"/>
        <v>0.49</v>
      </c>
      <c r="K423" s="1778">
        <f t="shared" si="112"/>
        <v>0.56000000000000005</v>
      </c>
      <c r="L423" s="1778">
        <f t="shared" si="112"/>
        <v>315</v>
      </c>
      <c r="M423" s="1779">
        <f t="shared" si="112"/>
        <v>420</v>
      </c>
      <c r="N423" s="1779">
        <f t="shared" si="112"/>
        <v>420</v>
      </c>
      <c r="O423" s="1779">
        <f t="shared" si="112"/>
        <v>105</v>
      </c>
      <c r="P423" s="1781">
        <f t="shared" si="112"/>
        <v>6.3</v>
      </c>
      <c r="Q423" s="761"/>
      <c r="S423" s="2541"/>
      <c r="T423" s="3154"/>
      <c r="U423" s="3154"/>
      <c r="V423" s="3154"/>
      <c r="W423" s="3154"/>
      <c r="X423" s="3154"/>
      <c r="Y423" s="3154"/>
      <c r="Z423" s="3154"/>
      <c r="AA423" s="3154"/>
      <c r="AB423" s="121"/>
      <c r="AC423" s="151"/>
      <c r="AD423" s="151"/>
      <c r="AE423" s="151"/>
      <c r="AF423" s="177"/>
      <c r="AG423" s="151"/>
      <c r="AH423" s="151"/>
      <c r="AI423" s="330"/>
      <c r="AJ423" s="151"/>
      <c r="AK423" s="588"/>
      <c r="AL423" s="3144"/>
      <c r="AM423" s="3144"/>
    </row>
    <row r="424" spans="2:39" ht="15.75" thickBot="1">
      <c r="B424" s="230"/>
      <c r="C424" s="722" t="s">
        <v>319</v>
      </c>
      <c r="D424" s="744"/>
      <c r="E424" s="733">
        <f>'12-18л. МЕНЮ '!E424</f>
        <v>-11.941555555555553</v>
      </c>
      <c r="F424" s="734">
        <f>'12-18л. МЕНЮ '!F424</f>
        <v>-5.3636086956521751</v>
      </c>
      <c r="G424" s="734">
        <f>'12-18л. МЕНЮ '!G424</f>
        <v>0.36349347258484954</v>
      </c>
      <c r="H424" s="1193">
        <f>'12-18л. МЕНЮ '!H424</f>
        <v>-2.8115441176470597</v>
      </c>
      <c r="I424" s="734">
        <f t="shared" ref="I424:P424" si="113">(I422*100/I796)-35</f>
        <v>-16.723571428571429</v>
      </c>
      <c r="J424" s="734">
        <f t="shared" si="113"/>
        <v>-9.3714285714285666</v>
      </c>
      <c r="K424" s="734">
        <f t="shared" si="113"/>
        <v>-15.021875000000001</v>
      </c>
      <c r="L424" s="734">
        <f t="shared" si="113"/>
        <v>36.130533333333318</v>
      </c>
      <c r="M424" s="734">
        <f t="shared" si="113"/>
        <v>-18.52825</v>
      </c>
      <c r="N424" s="734">
        <f t="shared" si="113"/>
        <v>-4.1175833333333394</v>
      </c>
      <c r="O424" s="734">
        <f t="shared" si="113"/>
        <v>-4.3864000000000019</v>
      </c>
      <c r="P424" s="738">
        <f t="shared" si="113"/>
        <v>-13.545555555555559</v>
      </c>
      <c r="Q424" s="765"/>
      <c r="S424" s="3154"/>
      <c r="T424" s="1797"/>
      <c r="U424" s="1797"/>
      <c r="V424" s="1797"/>
      <c r="W424" s="1797"/>
      <c r="X424" s="1797"/>
      <c r="Y424" s="1797"/>
      <c r="Z424" s="1797"/>
      <c r="AA424" s="1797"/>
      <c r="AB424" s="468"/>
      <c r="AC424" s="151"/>
      <c r="AD424" s="151"/>
      <c r="AE424" s="330"/>
      <c r="AF424" s="177"/>
      <c r="AG424" s="151"/>
      <c r="AH424" s="151"/>
      <c r="AI424" s="330"/>
      <c r="AJ424" s="151"/>
      <c r="AK424" s="588"/>
      <c r="AL424" s="3144"/>
      <c r="AM424" s="3144"/>
    </row>
    <row r="425" spans="2:39">
      <c r="B425" s="84"/>
      <c r="C425" s="1291" t="s">
        <v>192</v>
      </c>
      <c r="D425" s="1292"/>
      <c r="E425" s="1788"/>
      <c r="F425" s="1790"/>
      <c r="G425" s="1790"/>
      <c r="H425" s="1791"/>
      <c r="I425" s="1791"/>
      <c r="J425" s="1791"/>
      <c r="K425" s="1756"/>
      <c r="L425" s="1791"/>
      <c r="M425" s="1791"/>
      <c r="N425" s="1791"/>
      <c r="O425" s="1791"/>
      <c r="P425" s="1755"/>
      <c r="Q425" s="764"/>
      <c r="S425" s="3144"/>
      <c r="T425" s="346"/>
      <c r="U425" s="346"/>
      <c r="V425" s="346"/>
      <c r="W425" s="346"/>
      <c r="X425" s="346"/>
      <c r="Y425" s="346"/>
      <c r="Z425" s="346"/>
      <c r="AA425" s="346"/>
      <c r="AB425" s="478"/>
      <c r="AC425" s="330"/>
      <c r="AD425" s="330"/>
      <c r="AE425" s="330"/>
      <c r="AF425" s="505"/>
      <c r="AG425" s="506"/>
      <c r="AH425" s="506"/>
      <c r="AI425" s="505"/>
      <c r="AJ425" s="505"/>
      <c r="AK425" s="3144"/>
      <c r="AL425" s="3144"/>
      <c r="AM425" s="3144"/>
    </row>
    <row r="426" spans="2:39">
      <c r="B426" s="1309" t="str">
        <f>'12-18л. МЕНЮ '!J426</f>
        <v>457 / 21</v>
      </c>
      <c r="C426" s="1134" t="str">
        <f>'12-18л. МЕНЮ '!C426</f>
        <v>Чай с сахаром</v>
      </c>
      <c r="D426" s="1293">
        <f>'12-18л. МЕНЮ '!D426</f>
        <v>200</v>
      </c>
      <c r="E426" s="1326">
        <f>'12-18л. МЕНЮ '!E426</f>
        <v>0.4</v>
      </c>
      <c r="F426" s="325">
        <f>'12-18л. МЕНЮ '!F426</f>
        <v>0</v>
      </c>
      <c r="G426" s="325">
        <f>'12-18л. МЕНЮ '!G426</f>
        <v>6.6</v>
      </c>
      <c r="H426" s="700">
        <f>'12-18л. МЕНЮ '!H426</f>
        <v>28.2</v>
      </c>
      <c r="I426" s="1440">
        <v>0.08</v>
      </c>
      <c r="J426" s="1440">
        <v>0</v>
      </c>
      <c r="K426" s="1440">
        <v>1.4999999999999999E-2</v>
      </c>
      <c r="L426" s="1300">
        <v>0.6</v>
      </c>
      <c r="M426" s="1450">
        <v>8.9</v>
      </c>
      <c r="N426" s="1450">
        <v>14.4</v>
      </c>
      <c r="O426" s="1661">
        <v>7.6</v>
      </c>
      <c r="P426" s="1171">
        <v>1.44</v>
      </c>
      <c r="Q426" s="438">
        <f>'12-18л. МЕНЮ '!I426</f>
        <v>86</v>
      </c>
      <c r="S426" s="3282"/>
      <c r="T426" s="116"/>
      <c r="U426" s="116"/>
      <c r="V426" s="116"/>
      <c r="W426" s="177"/>
      <c r="X426" s="176"/>
      <c r="Y426" s="176"/>
      <c r="Z426" s="116"/>
      <c r="AA426" s="176"/>
      <c r="AB426" s="121"/>
      <c r="AC426" s="151"/>
      <c r="AD426" s="151"/>
      <c r="AE426" s="330"/>
      <c r="AF426" s="808"/>
      <c r="AG426" s="809"/>
      <c r="AH426" s="809"/>
      <c r="AI426" s="808"/>
      <c r="AJ426" s="808"/>
      <c r="AK426" s="3144"/>
      <c r="AL426" s="3144"/>
      <c r="AM426" s="3144"/>
    </row>
    <row r="427" spans="2:39">
      <c r="B427" s="1309" t="str">
        <f>'12-18л. МЕНЮ '!J427</f>
        <v>3 / 17</v>
      </c>
      <c r="C427" s="247" t="str">
        <f>'12-18л. МЕНЮ '!C427</f>
        <v>Бутерброд с сыром (сыр твердых сортов</v>
      </c>
      <c r="D427" s="250">
        <f>'12-18л. МЕНЮ '!D427</f>
        <v>15</v>
      </c>
      <c r="E427" s="1246">
        <f>'12-18л. МЕНЮ '!E427</f>
        <v>3.5</v>
      </c>
      <c r="F427" s="325">
        <f>'12-18л. МЕНЮ '!F427</f>
        <v>4.4000000000000004</v>
      </c>
      <c r="G427" s="1246">
        <f>'12-18л. МЕНЮ '!G427</f>
        <v>0</v>
      </c>
      <c r="H427" s="728">
        <f>'12-18л. МЕНЮ '!H427</f>
        <v>53.8</v>
      </c>
      <c r="I427" s="1431">
        <v>0.11</v>
      </c>
      <c r="J427" s="1159">
        <v>5.0000000000000001E-3</v>
      </c>
      <c r="K427" s="325">
        <v>4.4999999999999998E-2</v>
      </c>
      <c r="L427" s="1159">
        <v>39</v>
      </c>
      <c r="M427" s="1452">
        <v>110.84</v>
      </c>
      <c r="N427" s="1159">
        <v>75</v>
      </c>
      <c r="O427" s="739">
        <v>5.5049999999999999</v>
      </c>
      <c r="P427" s="1268">
        <v>0.15</v>
      </c>
      <c r="Q427" s="438">
        <f>'12-18л. МЕНЮ '!I427</f>
        <v>14</v>
      </c>
      <c r="S427" s="3283"/>
      <c r="T427" s="3144"/>
      <c r="U427" s="611"/>
      <c r="V427" s="505"/>
      <c r="W427" s="812"/>
      <c r="X427" s="813"/>
      <c r="Y427" s="814"/>
      <c r="Z427" s="213"/>
      <c r="AA427" s="357"/>
      <c r="AB427" s="480"/>
      <c r="AC427" s="330"/>
      <c r="AD427" s="330"/>
      <c r="AE427" s="330"/>
      <c r="AF427" s="151"/>
      <c r="AG427" s="151"/>
      <c r="AH427" s="151"/>
      <c r="AI427" s="151"/>
      <c r="AJ427" s="151"/>
      <c r="AK427" s="540"/>
      <c r="AL427" s="3144"/>
      <c r="AM427" s="3144"/>
    </row>
    <row r="428" spans="2:39">
      <c r="B428" s="2980">
        <f>'12-18л. МЕНЮ '!J428</f>
        <v>0</v>
      </c>
      <c r="C428" s="2046" t="str">
        <f>'12-18л. МЕНЮ '!C428</f>
        <v>масло сливочное</v>
      </c>
      <c r="D428" s="263">
        <f>'12-18л. МЕНЮ '!D428</f>
        <v>5</v>
      </c>
      <c r="E428" s="156">
        <f>'12-18л. МЕНЮ '!E428</f>
        <v>0.05</v>
      </c>
      <c r="F428" s="1665">
        <f>'12-18л. МЕНЮ '!F428</f>
        <v>3.6</v>
      </c>
      <c r="G428" s="156">
        <f>'12-18л. МЕНЮ '!G428</f>
        <v>0.05</v>
      </c>
      <c r="H428" s="1432">
        <f>'12-18л. МЕНЮ '!H428</f>
        <v>33.049999999999997</v>
      </c>
      <c r="I428" s="1988">
        <v>0</v>
      </c>
      <c r="J428" s="330">
        <v>0</v>
      </c>
      <c r="K428" s="1986">
        <v>5.0000000000000001E-3</v>
      </c>
      <c r="L428" s="525">
        <v>22.5</v>
      </c>
      <c r="M428" s="1887">
        <v>1.2</v>
      </c>
      <c r="N428" s="151">
        <v>1.5</v>
      </c>
      <c r="O428" s="1986">
        <v>0</v>
      </c>
      <c r="P428" s="1759">
        <v>0.01</v>
      </c>
      <c r="Q428" s="2441">
        <f>'12-18л. МЕНЮ '!I429</f>
        <v>14</v>
      </c>
      <c r="S428" s="4361"/>
      <c r="T428" s="351"/>
      <c r="U428" s="351"/>
      <c r="V428" s="351"/>
      <c r="W428" s="351"/>
      <c r="X428" s="351"/>
      <c r="Y428" s="351"/>
      <c r="Z428" s="351"/>
      <c r="AA428" s="351"/>
      <c r="AB428" s="224"/>
      <c r="AC428" s="505"/>
      <c r="AD428" s="505"/>
      <c r="AE428" s="505"/>
      <c r="AF428" s="284"/>
      <c r="AG428" s="284"/>
      <c r="AH428" s="284"/>
      <c r="AI428" s="284"/>
      <c r="AJ428" s="284"/>
      <c r="AK428" s="540"/>
      <c r="AL428" s="3144"/>
      <c r="AM428" s="3144"/>
    </row>
    <row r="429" spans="2:39">
      <c r="B429" s="2328">
        <f>'12-18л. МЕНЮ '!J429</f>
        <v>0</v>
      </c>
      <c r="C429" s="318" t="str">
        <f>'12-18л. МЕНЮ '!C429</f>
        <v>хлеб пшеничный)</v>
      </c>
      <c r="D429" s="342">
        <f>'12-18л. МЕНЮ '!D429</f>
        <v>20</v>
      </c>
      <c r="E429" s="1658">
        <f>'12-18л. МЕНЮ '!E429</f>
        <v>0.4012</v>
      </c>
      <c r="F429" s="1541">
        <f>'12-18л. МЕНЮ '!F429</f>
        <v>0.26</v>
      </c>
      <c r="G429" s="1658">
        <f>'12-18л. МЕНЮ '!G429</f>
        <v>10.84</v>
      </c>
      <c r="H429" s="1483">
        <f>'12-18л. МЕНЮ '!H429</f>
        <v>47.3048</v>
      </c>
      <c r="I429" s="1536">
        <v>0</v>
      </c>
      <c r="J429" s="1659">
        <v>2.1999999999999999E-2</v>
      </c>
      <c r="K429" s="1541">
        <v>8.0000000000000002E-3</v>
      </c>
      <c r="L429" s="1659">
        <v>0</v>
      </c>
      <c r="M429" s="1538">
        <v>4</v>
      </c>
      <c r="N429" s="1659">
        <v>1.3</v>
      </c>
      <c r="O429" s="1538">
        <v>0.28000000000000003</v>
      </c>
      <c r="P429" s="1656">
        <v>2.1999999999999999E-2</v>
      </c>
      <c r="Q429" s="1481">
        <f>'12-18л. МЕНЮ '!I429</f>
        <v>14</v>
      </c>
      <c r="S429" s="4362"/>
      <c r="T429" s="330"/>
      <c r="U429" s="330"/>
      <c r="V429" s="330"/>
      <c r="W429" s="177"/>
      <c r="X429" s="151"/>
      <c r="Y429" s="151"/>
      <c r="Z429" s="330"/>
      <c r="AA429" s="151"/>
      <c r="AB429" s="224"/>
      <c r="AC429" s="808"/>
      <c r="AD429" s="808"/>
      <c r="AE429" s="808"/>
      <c r="AF429" s="506"/>
      <c r="AG429" s="506"/>
      <c r="AH429" s="506"/>
      <c r="AI429" s="506"/>
      <c r="AJ429" s="505"/>
      <c r="AK429" s="540"/>
      <c r="AL429" s="3144"/>
      <c r="AM429" s="3144"/>
    </row>
    <row r="430" spans="2:39">
      <c r="B430" s="3633" t="str">
        <f>'12-18л. МЕНЮ '!J430</f>
        <v>Пром.пр.</v>
      </c>
      <c r="C430" s="2046" t="str">
        <f>'12-18л. МЕНЮ '!C430</f>
        <v>Кондитерское изделие (печенье)</v>
      </c>
      <c r="D430" s="1200">
        <f>'12-18л. МЕНЮ '!D430</f>
        <v>18</v>
      </c>
      <c r="E430" s="1654">
        <f>'12-18л. МЕНЮ '!E430</f>
        <v>1.2339599999999999</v>
      </c>
      <c r="F430" s="1665">
        <f>'12-18л. МЕНЮ '!F430</f>
        <v>3.024</v>
      </c>
      <c r="G430" s="1665">
        <f>'12-18л. МЕНЮ '!G430</f>
        <v>13.236000000000001</v>
      </c>
      <c r="H430" s="2979">
        <f>'12-18л. МЕНЮ '!H430</f>
        <v>72.496200000000002</v>
      </c>
      <c r="I430" s="1538">
        <v>0</v>
      </c>
      <c r="J430" s="1538">
        <v>0</v>
      </c>
      <c r="K430" s="1541">
        <v>0</v>
      </c>
      <c r="L430" s="1538">
        <v>2.7</v>
      </c>
      <c r="M430" s="1538">
        <v>7.83</v>
      </c>
      <c r="N430" s="1538">
        <v>0</v>
      </c>
      <c r="O430" s="1538">
        <v>5.3999999999999999E-2</v>
      </c>
      <c r="P430" s="1656">
        <v>5.6000000000000001E-2</v>
      </c>
      <c r="Q430" s="1481">
        <f>'12-18л. МЕНЮ '!I430</f>
        <v>15</v>
      </c>
      <c r="S430" s="4363"/>
      <c r="T430" s="3154"/>
      <c r="U430" s="3154"/>
      <c r="V430" s="3154"/>
      <c r="W430" s="3154"/>
      <c r="X430" s="3154"/>
      <c r="Y430" s="3154"/>
      <c r="Z430" s="3154"/>
      <c r="AA430" s="3154"/>
      <c r="AB430" s="116"/>
      <c r="AC430" s="151"/>
      <c r="AD430" s="151"/>
      <c r="AE430" s="151"/>
      <c r="AF430" s="808"/>
      <c r="AG430" s="809"/>
      <c r="AH430" s="809"/>
      <c r="AI430" s="809"/>
      <c r="AJ430" s="808"/>
      <c r="AK430" s="540"/>
      <c r="AL430" s="3144"/>
      <c r="AM430" s="3144"/>
    </row>
    <row r="431" spans="2:39" ht="15.75" thickBot="1">
      <c r="B431" s="1310" t="str">
        <f>'12-18л. МЕНЮ '!J431</f>
        <v>749 / 22</v>
      </c>
      <c r="C431" s="1822" t="str">
        <f>'12-18л. МЕНЮ '!C431</f>
        <v>Фрукты свежие (яблоко)</v>
      </c>
      <c r="D431" s="1294">
        <f>'12-18л. МЕНЮ '!D431</f>
        <v>100</v>
      </c>
      <c r="E431" s="1326">
        <f>'12-18л. МЕНЮ '!E431</f>
        <v>0.4</v>
      </c>
      <c r="F431" s="325">
        <f>'12-18л. МЕНЮ '!F431</f>
        <v>0.4</v>
      </c>
      <c r="G431" s="325">
        <f>'12-18л. МЕНЮ '!G431</f>
        <v>9.8000000000000007</v>
      </c>
      <c r="H431" s="700">
        <f>'12-18л. МЕНЮ '!H431</f>
        <v>47</v>
      </c>
      <c r="I431" s="1171">
        <v>10</v>
      </c>
      <c r="J431" s="1171">
        <v>0.03</v>
      </c>
      <c r="K431" s="1171">
        <v>0.02</v>
      </c>
      <c r="L431" s="699">
        <v>0</v>
      </c>
      <c r="M431" s="1171">
        <v>16</v>
      </c>
      <c r="N431" s="1171">
        <v>11</v>
      </c>
      <c r="O431" s="1171">
        <v>9</v>
      </c>
      <c r="P431" s="1171">
        <v>2.2000000000000002</v>
      </c>
      <c r="Q431" s="438">
        <f>'12-18л. МЕНЮ '!I431</f>
        <v>105</v>
      </c>
      <c r="S431" s="3154"/>
      <c r="T431" s="2312"/>
      <c r="U431" s="2312"/>
      <c r="V431" s="2312"/>
      <c r="W431" s="2312"/>
      <c r="X431" s="2312"/>
      <c r="Y431" s="2312"/>
      <c r="Z431" s="2312"/>
      <c r="AA431" s="2312"/>
      <c r="AB431" s="116"/>
      <c r="AC431" s="284"/>
      <c r="AD431" s="284"/>
      <c r="AE431" s="284"/>
      <c r="AF431" s="151"/>
      <c r="AG431" s="151"/>
      <c r="AH431" s="151"/>
      <c r="AI431" s="151"/>
      <c r="AJ431" s="151"/>
      <c r="AK431" s="540"/>
      <c r="AL431" s="3144"/>
      <c r="AM431" s="3144"/>
    </row>
    <row r="432" spans="2:39">
      <c r="B432" s="417" t="s">
        <v>197</v>
      </c>
      <c r="C432" s="569"/>
      <c r="D432" s="2273">
        <f>'12-18л. МЕНЮ '!D432</f>
        <v>358</v>
      </c>
      <c r="E432" s="708">
        <f>'12-18л. МЕНЮ '!E432</f>
        <v>5.9851599999999996</v>
      </c>
      <c r="F432" s="709">
        <f>'12-18л. МЕНЮ '!F432</f>
        <v>11.683999999999999</v>
      </c>
      <c r="G432" s="709">
        <f>'12-18л. МЕНЮ '!G432</f>
        <v>40.525999999999996</v>
      </c>
      <c r="H432" s="1710">
        <f>'12-18л. МЕНЮ '!H432</f>
        <v>281.851</v>
      </c>
      <c r="I432" s="236">
        <f>SUM(I426:I431)</f>
        <v>10.19</v>
      </c>
      <c r="J432" s="695">
        <f t="shared" ref="J432:P432" si="114">SUM(J426:J431)</f>
        <v>5.6999999999999995E-2</v>
      </c>
      <c r="K432" s="695">
        <f t="shared" si="114"/>
        <v>9.3000000000000013E-2</v>
      </c>
      <c r="L432" s="695">
        <f t="shared" si="114"/>
        <v>64.8</v>
      </c>
      <c r="M432" s="731">
        <f t="shared" si="114"/>
        <v>148.77000000000001</v>
      </c>
      <c r="N432" s="731">
        <f t="shared" si="114"/>
        <v>103.2</v>
      </c>
      <c r="O432" s="695">
        <f t="shared" si="114"/>
        <v>22.439</v>
      </c>
      <c r="P432" s="729">
        <f t="shared" si="114"/>
        <v>3.8780000000000001</v>
      </c>
      <c r="Q432" s="671"/>
      <c r="S432" s="3144"/>
      <c r="T432" s="346"/>
      <c r="U432" s="346"/>
      <c r="V432" s="346"/>
      <c r="W432" s="346"/>
      <c r="X432" s="346"/>
      <c r="Y432" s="346"/>
      <c r="Z432" s="346"/>
      <c r="AA432" s="346"/>
      <c r="AB432" s="218"/>
      <c r="AC432" s="505"/>
      <c r="AD432" s="505"/>
      <c r="AE432" s="505"/>
      <c r="AF432" s="284"/>
      <c r="AG432" s="284"/>
      <c r="AH432" s="284"/>
      <c r="AI432" s="284"/>
      <c r="AJ432" s="284"/>
      <c r="AK432" s="540"/>
      <c r="AL432" s="3144"/>
      <c r="AM432" s="3144"/>
    </row>
    <row r="433" spans="2:39">
      <c r="B433" s="724"/>
      <c r="C433" s="725" t="s">
        <v>10</v>
      </c>
      <c r="D433" s="1247">
        <v>0.1</v>
      </c>
      <c r="E433" s="1700">
        <f>'12-18л. МЕНЮ '!E433</f>
        <v>9</v>
      </c>
      <c r="F433" s="1701">
        <f>'12-18л. МЕНЮ '!F433</f>
        <v>9.1999999999999993</v>
      </c>
      <c r="G433" s="1701">
        <f>'12-18л. МЕНЮ '!G433</f>
        <v>38.299999999999997</v>
      </c>
      <c r="H433" s="1711">
        <f>'12-18л. МЕНЮ '!H433</f>
        <v>272</v>
      </c>
      <c r="I433" s="1778">
        <f>I747</f>
        <v>7</v>
      </c>
      <c r="J433" s="1778">
        <f t="shared" ref="J433:P433" si="115">J747</f>
        <v>0.14000000000000001</v>
      </c>
      <c r="K433" s="1778">
        <f t="shared" si="115"/>
        <v>0.16</v>
      </c>
      <c r="L433" s="1778">
        <f t="shared" si="115"/>
        <v>90</v>
      </c>
      <c r="M433" s="1779">
        <f t="shared" si="115"/>
        <v>120</v>
      </c>
      <c r="N433" s="1779">
        <f t="shared" si="115"/>
        <v>120</v>
      </c>
      <c r="O433" s="1778">
        <f t="shared" si="115"/>
        <v>30</v>
      </c>
      <c r="P433" s="2019">
        <f t="shared" si="115"/>
        <v>1.8</v>
      </c>
      <c r="Q433" s="85"/>
      <c r="S433" s="3144"/>
      <c r="T433" s="3144"/>
      <c r="U433" s="3144"/>
      <c r="V433" s="3144"/>
      <c r="W433" s="3144"/>
      <c r="X433" s="3144"/>
      <c r="Y433" s="3144"/>
      <c r="Z433" s="3144"/>
      <c r="AA433" s="3144"/>
      <c r="AB433" s="3144"/>
      <c r="AC433" s="808"/>
      <c r="AD433" s="808"/>
      <c r="AE433" s="808"/>
      <c r="AF433" s="506"/>
      <c r="AG433" s="506"/>
      <c r="AH433" s="506"/>
      <c r="AI433" s="506"/>
      <c r="AJ433" s="505"/>
      <c r="AK433" s="540"/>
      <c r="AL433" s="3144"/>
      <c r="AM433" s="3144"/>
    </row>
    <row r="434" spans="2:39" ht="15.75" thickBot="1">
      <c r="B434" s="230"/>
      <c r="C434" s="722" t="s">
        <v>319</v>
      </c>
      <c r="D434" s="744"/>
      <c r="E434" s="1469">
        <f>'12-18л. МЕНЮ '!E434</f>
        <v>-3.3498222222222225</v>
      </c>
      <c r="F434" s="431">
        <f>'12-18л. МЕНЮ '!F434</f>
        <v>2.6999999999999993</v>
      </c>
      <c r="G434" s="431">
        <f>'12-18л. МЕНЮ '!G434</f>
        <v>0.58120104438642173</v>
      </c>
      <c r="H434" s="1193">
        <f>'12-18л. МЕНЮ '!H434</f>
        <v>0.36216911764705806</v>
      </c>
      <c r="I434" s="734">
        <f t="shared" ref="I434:P434" si="116">(I432*100/I796)-10</f>
        <v>4.5571428571428569</v>
      </c>
      <c r="J434" s="734">
        <f t="shared" si="116"/>
        <v>-5.9285714285714288</v>
      </c>
      <c r="K434" s="734">
        <f t="shared" si="116"/>
        <v>-4.1875</v>
      </c>
      <c r="L434" s="734">
        <f t="shared" si="116"/>
        <v>-2.8</v>
      </c>
      <c r="M434" s="734">
        <f t="shared" si="116"/>
        <v>2.3975000000000009</v>
      </c>
      <c r="N434" s="734">
        <f t="shared" si="116"/>
        <v>-1.4000000000000004</v>
      </c>
      <c r="O434" s="734">
        <f t="shared" si="116"/>
        <v>-2.5203333333333333</v>
      </c>
      <c r="P434" s="2020">
        <f t="shared" si="116"/>
        <v>11.544444444444444</v>
      </c>
      <c r="Q434" s="765"/>
      <c r="S434" s="3144"/>
      <c r="T434" s="3144"/>
      <c r="U434" s="3144"/>
      <c r="V434" s="3144"/>
      <c r="W434" s="3144"/>
      <c r="X434" s="3144"/>
      <c r="Y434" s="3144"/>
      <c r="Z434" s="3144"/>
      <c r="AA434" s="3144"/>
      <c r="AB434" s="3144"/>
      <c r="AC434" s="151"/>
      <c r="AD434" s="151"/>
      <c r="AE434" s="151"/>
      <c r="AF434" s="808"/>
      <c r="AG434" s="809"/>
      <c r="AH434" s="809"/>
      <c r="AI434" s="809"/>
      <c r="AJ434" s="808"/>
      <c r="AK434" s="540"/>
      <c r="AL434" s="3144"/>
      <c r="AM434" s="3144"/>
    </row>
    <row r="435" spans="2:39" ht="15.75" thickBot="1">
      <c r="E435" s="1789"/>
      <c r="F435" s="1789"/>
      <c r="G435" s="1789"/>
      <c r="H435" s="1789"/>
      <c r="I435" s="2079"/>
      <c r="J435" s="2079"/>
      <c r="K435" s="2079"/>
      <c r="L435" s="2079"/>
      <c r="M435" s="2079"/>
      <c r="N435" s="2079"/>
      <c r="O435" s="2079"/>
      <c r="P435" s="2079"/>
      <c r="Q435" s="289"/>
      <c r="S435" s="3144"/>
      <c r="T435" s="3144"/>
      <c r="U435" s="3144"/>
      <c r="V435" s="3144"/>
      <c r="W435" s="3144"/>
      <c r="X435" s="3144"/>
      <c r="Y435" s="3144"/>
      <c r="Z435" s="3144"/>
      <c r="AA435" s="3144"/>
      <c r="AB435" s="3144"/>
      <c r="AC435" s="284"/>
      <c r="AD435" s="284"/>
      <c r="AE435" s="284"/>
      <c r="AF435" s="151"/>
      <c r="AG435" s="151"/>
      <c r="AH435" s="151"/>
      <c r="AI435" s="151"/>
      <c r="AJ435" s="151"/>
      <c r="AK435" s="540"/>
      <c r="AL435" s="3144"/>
      <c r="AM435" s="3144"/>
    </row>
    <row r="436" spans="2:39">
      <c r="B436" s="649"/>
      <c r="C436" s="42" t="s">
        <v>220</v>
      </c>
      <c r="D436" s="43"/>
      <c r="E436" s="146">
        <f t="shared" ref="E436:P436" si="117">E410+E422</f>
        <v>50.678600000000003</v>
      </c>
      <c r="F436" s="236">
        <f t="shared" si="117"/>
        <v>60.752479999999991</v>
      </c>
      <c r="G436" s="236">
        <f t="shared" si="117"/>
        <v>209.16617999999997</v>
      </c>
      <c r="H436" s="236">
        <f t="shared" si="117"/>
        <v>1594.33853</v>
      </c>
      <c r="I436" s="236">
        <f t="shared" si="117"/>
        <v>26.3355</v>
      </c>
      <c r="J436" s="236">
        <f t="shared" si="117"/>
        <v>0.64380000000000004</v>
      </c>
      <c r="K436" s="236">
        <f t="shared" si="117"/>
        <v>1.1716500000000001</v>
      </c>
      <c r="L436" s="697">
        <f t="shared" si="117"/>
        <v>1039.7277999999999</v>
      </c>
      <c r="M436" s="697">
        <f t="shared" si="117"/>
        <v>793.26099999999997</v>
      </c>
      <c r="N436" s="697">
        <f t="shared" si="117"/>
        <v>926.11199999999997</v>
      </c>
      <c r="O436" s="697">
        <f t="shared" si="117"/>
        <v>168.71080000000001</v>
      </c>
      <c r="P436" s="650">
        <f t="shared" si="117"/>
        <v>10.764799999999999</v>
      </c>
      <c r="Q436" s="289"/>
      <c r="S436" s="3144"/>
      <c r="T436" s="3144"/>
      <c r="U436" s="3144"/>
      <c r="V436" s="3144"/>
      <c r="W436" s="3144"/>
      <c r="X436" s="3144"/>
      <c r="Y436" s="3144"/>
      <c r="Z436" s="3144"/>
      <c r="AA436" s="3144"/>
      <c r="AB436" s="3144"/>
      <c r="AC436" s="505"/>
      <c r="AD436" s="505"/>
      <c r="AE436" s="505"/>
      <c r="AF436" s="284"/>
      <c r="AG436" s="284"/>
      <c r="AH436" s="284"/>
      <c r="AI436" s="284"/>
      <c r="AJ436" s="2511"/>
      <c r="AK436" s="540"/>
      <c r="AL436" s="3144"/>
      <c r="AM436" s="3144"/>
    </row>
    <row r="437" spans="2:39">
      <c r="B437" s="382"/>
      <c r="C437" s="674" t="s">
        <v>10</v>
      </c>
      <c r="D437" s="1133">
        <v>0.6</v>
      </c>
      <c r="E437" s="1782">
        <f t="shared" ref="E437:P437" si="118">E751</f>
        <v>54</v>
      </c>
      <c r="F437" s="1778">
        <f t="shared" si="118"/>
        <v>55.2</v>
      </c>
      <c r="G437" s="1778">
        <f t="shared" si="118"/>
        <v>229.8</v>
      </c>
      <c r="H437" s="1778">
        <f t="shared" si="118"/>
        <v>1632</v>
      </c>
      <c r="I437" s="1778">
        <f t="shared" si="118"/>
        <v>42</v>
      </c>
      <c r="J437" s="1778">
        <f t="shared" si="118"/>
        <v>0.84</v>
      </c>
      <c r="K437" s="1778">
        <f t="shared" si="118"/>
        <v>0.96</v>
      </c>
      <c r="L437" s="1778">
        <f t="shared" si="118"/>
        <v>540</v>
      </c>
      <c r="M437" s="1779">
        <f t="shared" si="118"/>
        <v>720</v>
      </c>
      <c r="N437" s="1779">
        <f t="shared" si="118"/>
        <v>720</v>
      </c>
      <c r="O437" s="1779">
        <f t="shared" si="118"/>
        <v>180</v>
      </c>
      <c r="P437" s="1781">
        <f t="shared" si="118"/>
        <v>10.8</v>
      </c>
      <c r="Q437" s="289"/>
      <c r="S437" s="3144"/>
      <c r="T437" s="3144"/>
      <c r="U437" s="3144"/>
      <c r="V437" s="3144"/>
      <c r="W437" s="3144"/>
      <c r="X437" s="3144"/>
      <c r="Y437" s="3144"/>
      <c r="Z437" s="3144"/>
      <c r="AA437" s="3144"/>
      <c r="AB437" s="3144"/>
      <c r="AC437" s="808"/>
      <c r="AD437" s="808"/>
      <c r="AE437" s="808"/>
      <c r="AF437" s="2517"/>
      <c r="AG437" s="2517"/>
      <c r="AH437" s="2518"/>
      <c r="AI437" s="2517"/>
      <c r="AJ437" s="2516"/>
      <c r="AK437" s="540"/>
      <c r="AL437" s="3144"/>
      <c r="AM437" s="3144"/>
    </row>
    <row r="438" spans="2:39" ht="15.75" thickBot="1">
      <c r="B438" s="230"/>
      <c r="C438" s="722" t="s">
        <v>319</v>
      </c>
      <c r="D438" s="744"/>
      <c r="E438" s="733">
        <f t="shared" ref="E438:P438" si="119">(E436*100/E796)-60</f>
        <v>-3.690444444444438</v>
      </c>
      <c r="F438" s="734">
        <f t="shared" si="119"/>
        <v>6.0353043478260844</v>
      </c>
      <c r="G438" s="734">
        <f t="shared" si="119"/>
        <v>-5.3874203655352488</v>
      </c>
      <c r="H438" s="734">
        <f t="shared" si="119"/>
        <v>-1.384612867647057</v>
      </c>
      <c r="I438" s="734">
        <f t="shared" si="119"/>
        <v>-22.377857142857138</v>
      </c>
      <c r="J438" s="734">
        <f t="shared" si="119"/>
        <v>-14.014285714285705</v>
      </c>
      <c r="K438" s="734">
        <f t="shared" si="119"/>
        <v>13.228125000000006</v>
      </c>
      <c r="L438" s="734">
        <f t="shared" si="119"/>
        <v>55.525311111111094</v>
      </c>
      <c r="M438" s="734">
        <f t="shared" si="119"/>
        <v>6.1050833333333259</v>
      </c>
      <c r="N438" s="734">
        <f t="shared" si="119"/>
        <v>17.176000000000002</v>
      </c>
      <c r="O438" s="734">
        <f t="shared" si="119"/>
        <v>-3.7630666666666599</v>
      </c>
      <c r="P438" s="738">
        <f t="shared" si="119"/>
        <v>-0.1955555555555577</v>
      </c>
      <c r="Q438" s="289"/>
      <c r="S438" s="3144"/>
      <c r="T438" s="3144"/>
      <c r="U438" s="3144"/>
      <c r="V438" s="3144"/>
      <c r="W438" s="3144"/>
      <c r="X438" s="3144"/>
      <c r="Y438" s="3144"/>
      <c r="Z438" s="3144"/>
      <c r="AA438" s="3144"/>
      <c r="AB438" s="3144"/>
      <c r="AC438" s="151"/>
      <c r="AD438" s="151"/>
      <c r="AE438" s="151"/>
      <c r="AF438" s="808"/>
      <c r="AG438" s="809"/>
      <c r="AH438" s="809"/>
      <c r="AI438" s="809"/>
      <c r="AJ438" s="808"/>
      <c r="AK438" s="540"/>
      <c r="AL438" s="3144"/>
      <c r="AM438" s="3144"/>
    </row>
    <row r="439" spans="2:39" ht="15.75" thickBot="1">
      <c r="E439" s="1789"/>
      <c r="F439" s="1789"/>
      <c r="G439" s="1789"/>
      <c r="H439" s="1789"/>
      <c r="I439" s="1789"/>
      <c r="J439" s="1789"/>
      <c r="K439" s="1789"/>
      <c r="L439" s="1789"/>
      <c r="M439" s="1789"/>
      <c r="N439" s="1789"/>
      <c r="O439" s="1789"/>
      <c r="P439" s="1789"/>
      <c r="Q439" s="289"/>
      <c r="S439" s="3144"/>
      <c r="T439" s="3144"/>
      <c r="U439" s="3144"/>
      <c r="V439" s="3144"/>
      <c r="W439" s="3144"/>
      <c r="X439" s="3144"/>
      <c r="Y439" s="3144"/>
      <c r="Z439" s="3144"/>
      <c r="AA439" s="3144"/>
      <c r="AB439" s="3144"/>
      <c r="AC439" s="284"/>
      <c r="AD439" s="284"/>
      <c r="AE439" s="284"/>
      <c r="AF439" s="151"/>
      <c r="AG439" s="151"/>
      <c r="AH439" s="151"/>
      <c r="AI439" s="151"/>
      <c r="AJ439" s="151"/>
      <c r="AK439" s="540"/>
      <c r="AL439" s="3144"/>
      <c r="AM439" s="3144"/>
    </row>
    <row r="440" spans="2:39">
      <c r="B440" s="649"/>
      <c r="C440" s="42" t="s">
        <v>219</v>
      </c>
      <c r="D440" s="43"/>
      <c r="E440" s="146">
        <f t="shared" ref="E440:P440" si="120">E422+E432</f>
        <v>26.737760000000002</v>
      </c>
      <c r="F440" s="236">
        <f t="shared" si="120"/>
        <v>38.949479999999994</v>
      </c>
      <c r="G440" s="236">
        <f t="shared" si="120"/>
        <v>175.96817999999996</v>
      </c>
      <c r="H440" s="236">
        <f t="shared" si="120"/>
        <v>1157.377</v>
      </c>
      <c r="I440" s="236">
        <f t="shared" si="120"/>
        <v>22.983499999999999</v>
      </c>
      <c r="J440" s="236">
        <f t="shared" si="120"/>
        <v>0.4158</v>
      </c>
      <c r="K440" s="236">
        <f t="shared" si="120"/>
        <v>0.41265000000000002</v>
      </c>
      <c r="L440" s="236">
        <f t="shared" si="120"/>
        <v>704.97479999999985</v>
      </c>
      <c r="M440" s="697">
        <f t="shared" si="120"/>
        <v>346.43100000000004</v>
      </c>
      <c r="N440" s="697">
        <f t="shared" si="120"/>
        <v>473.78899999999993</v>
      </c>
      <c r="O440" s="697">
        <f t="shared" si="120"/>
        <v>114.27979999999999</v>
      </c>
      <c r="P440" s="650">
        <f t="shared" si="120"/>
        <v>7.7397999999999989</v>
      </c>
      <c r="Q440" s="289"/>
      <c r="S440" s="3144"/>
      <c r="T440" s="3144"/>
      <c r="U440" s="3144"/>
      <c r="V440" s="3144"/>
      <c r="W440" s="3144"/>
      <c r="X440" s="3144"/>
      <c r="Y440" s="3144"/>
      <c r="Z440" s="3144"/>
      <c r="AA440" s="3144"/>
      <c r="AB440" s="3144"/>
      <c r="AC440" s="2516"/>
      <c r="AD440" s="2516"/>
      <c r="AE440" s="2516"/>
      <c r="AF440" s="121"/>
      <c r="AG440" s="121"/>
      <c r="AH440" s="121"/>
      <c r="AI440" s="121"/>
      <c r="AJ440" s="121"/>
      <c r="AK440" s="540"/>
      <c r="AL440" s="3144"/>
      <c r="AM440" s="3144"/>
    </row>
    <row r="441" spans="2:39">
      <c r="B441" s="382"/>
      <c r="C441" s="674" t="s">
        <v>10</v>
      </c>
      <c r="D441" s="1133">
        <v>0.45</v>
      </c>
      <c r="E441" s="1782">
        <f t="shared" ref="E441:P441" si="121">E755</f>
        <v>40.5</v>
      </c>
      <c r="F441" s="1778">
        <f t="shared" si="121"/>
        <v>41.4</v>
      </c>
      <c r="G441" s="1778">
        <f t="shared" si="121"/>
        <v>172.35</v>
      </c>
      <c r="H441" s="1778">
        <f t="shared" si="121"/>
        <v>1224</v>
      </c>
      <c r="I441" s="1778">
        <f t="shared" si="121"/>
        <v>31.5</v>
      </c>
      <c r="J441" s="1778">
        <f t="shared" si="121"/>
        <v>0.63</v>
      </c>
      <c r="K441" s="1778">
        <f t="shared" si="121"/>
        <v>0.72</v>
      </c>
      <c r="L441" s="1778">
        <f t="shared" si="121"/>
        <v>405</v>
      </c>
      <c r="M441" s="1779">
        <f t="shared" si="121"/>
        <v>540</v>
      </c>
      <c r="N441" s="1779">
        <f t="shared" si="121"/>
        <v>540</v>
      </c>
      <c r="O441" s="1779">
        <f t="shared" si="121"/>
        <v>135</v>
      </c>
      <c r="P441" s="1781">
        <f t="shared" si="121"/>
        <v>8.1</v>
      </c>
      <c r="Q441" s="289"/>
      <c r="S441" s="3144"/>
      <c r="T441" s="3144"/>
      <c r="U441" s="3144"/>
      <c r="V441" s="3144"/>
      <c r="W441" s="3144"/>
      <c r="X441" s="3144"/>
      <c r="Y441" s="3144"/>
      <c r="Z441" s="3144"/>
      <c r="AA441" s="3144"/>
      <c r="AB441" s="3144"/>
      <c r="AC441" s="808"/>
      <c r="AD441" s="808"/>
      <c r="AE441" s="808"/>
      <c r="AF441" s="121"/>
      <c r="AG441" s="121"/>
      <c r="AH441" s="121"/>
      <c r="AI441" s="121"/>
      <c r="AJ441" s="121"/>
      <c r="AK441" s="3144"/>
      <c r="AL441" s="3144"/>
      <c r="AM441" s="3144"/>
    </row>
    <row r="442" spans="2:39" ht="15.75" thickBot="1">
      <c r="B442" s="230"/>
      <c r="C442" s="722" t="s">
        <v>319</v>
      </c>
      <c r="D442" s="744"/>
      <c r="E442" s="733">
        <f t="shared" ref="E442:P442" si="122">(E440*100/E796)-45</f>
        <v>-15.291377777777775</v>
      </c>
      <c r="F442" s="734">
        <f t="shared" si="122"/>
        <v>-2.6636086956521794</v>
      </c>
      <c r="G442" s="734">
        <f t="shared" si="122"/>
        <v>0.94469451697126772</v>
      </c>
      <c r="H442" s="734">
        <f t="shared" si="122"/>
        <v>-2.4493750000000034</v>
      </c>
      <c r="I442" s="734">
        <f t="shared" si="122"/>
        <v>-12.166428571428575</v>
      </c>
      <c r="J442" s="734">
        <f t="shared" si="122"/>
        <v>-15.3</v>
      </c>
      <c r="K442" s="734">
        <f t="shared" si="122"/>
        <v>-19.209375000000001</v>
      </c>
      <c r="L442" s="734">
        <f t="shared" si="122"/>
        <v>33.330533333333307</v>
      </c>
      <c r="M442" s="734">
        <f t="shared" si="122"/>
        <v>-16.130749999999995</v>
      </c>
      <c r="N442" s="734">
        <f t="shared" si="122"/>
        <v>-5.5175833333333415</v>
      </c>
      <c r="O442" s="734">
        <f t="shared" si="122"/>
        <v>-6.9067333333333352</v>
      </c>
      <c r="P442" s="738">
        <f t="shared" si="122"/>
        <v>-2.0011111111111148</v>
      </c>
      <c r="Q442" s="289"/>
      <c r="S442" s="3144"/>
      <c r="T442" s="3144"/>
      <c r="U442" s="3144"/>
      <c r="V442" s="3144"/>
      <c r="W442" s="3144"/>
      <c r="X442" s="3144"/>
      <c r="Y442" s="3144"/>
      <c r="Z442" s="3144"/>
      <c r="AA442" s="3144"/>
      <c r="AB442" s="3144"/>
      <c r="AC442" s="151"/>
      <c r="AD442" s="151"/>
      <c r="AE442" s="151"/>
      <c r="AF442" s="121"/>
      <c r="AG442" s="121"/>
      <c r="AH442" s="121"/>
      <c r="AI442" s="121"/>
      <c r="AJ442" s="121"/>
      <c r="AK442" s="540"/>
      <c r="AL442" s="3144"/>
      <c r="AM442" s="3144"/>
    </row>
    <row r="443" spans="2:39" ht="15.75" thickBot="1">
      <c r="E443" s="1789"/>
      <c r="F443" s="1789"/>
      <c r="G443" s="1789"/>
      <c r="H443" s="1789"/>
      <c r="I443" s="1789"/>
      <c r="J443" s="1789"/>
      <c r="K443" s="1789"/>
      <c r="L443" s="1789"/>
      <c r="M443" s="1789"/>
      <c r="N443" s="1789"/>
      <c r="O443" s="1789"/>
      <c r="P443" s="1789"/>
      <c r="Q443" s="289"/>
      <c r="S443" s="3144"/>
      <c r="T443" s="3144"/>
      <c r="U443" s="3144"/>
      <c r="V443" s="3144"/>
      <c r="W443" s="3144"/>
      <c r="X443" s="3144"/>
      <c r="Y443" s="3144"/>
      <c r="Z443" s="3144"/>
      <c r="AA443" s="3144"/>
      <c r="AB443" s="3144"/>
      <c r="AC443" s="121"/>
      <c r="AD443" s="121"/>
      <c r="AE443" s="121"/>
      <c r="AF443" s="151"/>
      <c r="AG443" s="151"/>
      <c r="AH443" s="151"/>
      <c r="AI443" s="151"/>
      <c r="AJ443" s="151"/>
      <c r="AK443" s="540"/>
      <c r="AL443" s="3144"/>
      <c r="AM443" s="3144"/>
    </row>
    <row r="444" spans="2:39">
      <c r="B444" s="723" t="s">
        <v>246</v>
      </c>
      <c r="C444" s="42"/>
      <c r="D444" s="43"/>
      <c r="E444" s="708">
        <f t="shared" ref="E444:P444" si="123">E410+E422+E432</f>
        <v>56.663760000000003</v>
      </c>
      <c r="F444" s="709">
        <f t="shared" si="123"/>
        <v>72.436479999999989</v>
      </c>
      <c r="G444" s="709">
        <f t="shared" si="123"/>
        <v>249.69217999999995</v>
      </c>
      <c r="H444" s="709">
        <f t="shared" si="123"/>
        <v>1876.1895300000001</v>
      </c>
      <c r="I444" s="709">
        <f t="shared" si="123"/>
        <v>36.525500000000001</v>
      </c>
      <c r="J444" s="709">
        <f t="shared" si="123"/>
        <v>0.70080000000000009</v>
      </c>
      <c r="K444" s="709">
        <f t="shared" si="123"/>
        <v>1.2646500000000001</v>
      </c>
      <c r="L444" s="1311">
        <f t="shared" si="123"/>
        <v>1104.5277999999998</v>
      </c>
      <c r="M444" s="1311">
        <f t="shared" si="123"/>
        <v>942.03099999999995</v>
      </c>
      <c r="N444" s="1414">
        <f t="shared" si="123"/>
        <v>1029.3119999999999</v>
      </c>
      <c r="O444" s="1311">
        <f t="shared" si="123"/>
        <v>191.1498</v>
      </c>
      <c r="P444" s="743">
        <f t="shared" si="123"/>
        <v>14.642799999999999</v>
      </c>
      <c r="Q444" s="289"/>
      <c r="R444" s="11"/>
      <c r="S444" s="3144"/>
      <c r="T444" s="3144"/>
      <c r="U444" s="3144"/>
      <c r="V444" s="3144"/>
      <c r="W444" s="3144"/>
      <c r="X444" s="3144"/>
      <c r="Y444" s="3144"/>
      <c r="Z444" s="3144"/>
      <c r="AA444" s="3144"/>
      <c r="AB444" s="3144"/>
      <c r="AC444" s="121"/>
      <c r="AD444" s="121"/>
      <c r="AE444" s="121"/>
      <c r="AF444" s="121"/>
      <c r="AG444" s="121"/>
      <c r="AH444" s="121"/>
      <c r="AI444" s="121"/>
      <c r="AJ444" s="121"/>
      <c r="AK444" s="3144"/>
      <c r="AL444" s="3144"/>
      <c r="AM444" s="3144"/>
    </row>
    <row r="445" spans="2:39">
      <c r="B445" s="724"/>
      <c r="C445" s="725" t="s">
        <v>10</v>
      </c>
      <c r="D445" s="1133">
        <v>0.7</v>
      </c>
      <c r="E445" s="1782">
        <f t="shared" ref="E445:P445" si="124">E759</f>
        <v>63</v>
      </c>
      <c r="F445" s="1778">
        <f t="shared" si="124"/>
        <v>64.400000000000006</v>
      </c>
      <c r="G445" s="1778">
        <f t="shared" si="124"/>
        <v>268.10000000000002</v>
      </c>
      <c r="H445" s="1778">
        <f t="shared" si="124"/>
        <v>1904</v>
      </c>
      <c r="I445" s="1778">
        <f t="shared" si="124"/>
        <v>49</v>
      </c>
      <c r="J445" s="1778">
        <f t="shared" si="124"/>
        <v>0.98</v>
      </c>
      <c r="K445" s="1778">
        <f t="shared" si="124"/>
        <v>1.1200000000000001</v>
      </c>
      <c r="L445" s="1778">
        <f t="shared" si="124"/>
        <v>630</v>
      </c>
      <c r="M445" s="1779">
        <f t="shared" si="124"/>
        <v>840</v>
      </c>
      <c r="N445" s="1779">
        <f t="shared" si="124"/>
        <v>840</v>
      </c>
      <c r="O445" s="1779">
        <f t="shared" si="124"/>
        <v>210</v>
      </c>
      <c r="P445" s="1781">
        <f t="shared" si="124"/>
        <v>12.6</v>
      </c>
      <c r="Q445" s="289"/>
      <c r="R445" s="11"/>
      <c r="S445" s="3144"/>
      <c r="T445" s="3144"/>
      <c r="U445" s="3144"/>
      <c r="V445" s="3144"/>
      <c r="W445" s="3144"/>
      <c r="X445" s="3144"/>
      <c r="Y445" s="3144"/>
      <c r="Z445" s="3144"/>
      <c r="AA445" s="3144"/>
      <c r="AB445" s="3144"/>
      <c r="AC445" s="121"/>
      <c r="AD445" s="121"/>
      <c r="AE445" s="117"/>
      <c r="AF445" s="126"/>
      <c r="AG445" s="3144"/>
      <c r="AH445" s="3144"/>
      <c r="AI445" s="3144"/>
      <c r="AJ445" s="3144"/>
      <c r="AK445" s="3144"/>
      <c r="AL445" s="3144"/>
      <c r="AM445" s="3144"/>
    </row>
    <row r="446" spans="2:39" ht="15.75" thickBot="1">
      <c r="B446" s="230"/>
      <c r="C446" s="722" t="s">
        <v>319</v>
      </c>
      <c r="D446" s="744"/>
      <c r="E446" s="733">
        <f t="shared" ref="E446:P446" si="125">(E444*100/E796)-70</f>
        <v>-7.0402666666666676</v>
      </c>
      <c r="F446" s="734">
        <f t="shared" si="125"/>
        <v>8.735304347826073</v>
      </c>
      <c r="G446" s="734">
        <f t="shared" si="125"/>
        <v>-4.8062193211488449</v>
      </c>
      <c r="H446" s="734">
        <f t="shared" si="125"/>
        <v>-1.0224437499999937</v>
      </c>
      <c r="I446" s="734">
        <f t="shared" si="125"/>
        <v>-17.820714285714281</v>
      </c>
      <c r="J446" s="734">
        <f t="shared" si="125"/>
        <v>-19.942857142857129</v>
      </c>
      <c r="K446" s="734">
        <f t="shared" si="125"/>
        <v>9.0406249999999915</v>
      </c>
      <c r="L446" s="734">
        <f t="shared" si="125"/>
        <v>52.725311111111097</v>
      </c>
      <c r="M446" s="734">
        <f t="shared" si="125"/>
        <v>8.5025833333333196</v>
      </c>
      <c r="N446" s="734">
        <f t="shared" si="125"/>
        <v>15.775999999999982</v>
      </c>
      <c r="O446" s="734">
        <f t="shared" si="125"/>
        <v>-6.2834000000000003</v>
      </c>
      <c r="P446" s="738">
        <f t="shared" si="125"/>
        <v>11.348888888888894</v>
      </c>
      <c r="R446" s="11"/>
      <c r="S446" s="3144"/>
      <c r="T446" s="3144"/>
      <c r="U446" s="3144"/>
      <c r="V446" s="3144"/>
      <c r="W446" s="3144"/>
      <c r="X446" s="3144"/>
      <c r="Y446" s="3144"/>
      <c r="Z446" s="3144"/>
      <c r="AA446" s="3144"/>
      <c r="AB446" s="3144"/>
      <c r="AC446" s="121"/>
      <c r="AD446" s="121"/>
      <c r="AE446" s="121"/>
      <c r="AF446" s="121"/>
      <c r="AG446" s="121"/>
      <c r="AH446" s="121"/>
      <c r="AI446" s="121"/>
      <c r="AJ446" s="121"/>
      <c r="AK446" s="3144"/>
      <c r="AL446" s="3144"/>
      <c r="AM446" s="3144"/>
    </row>
    <row r="447" spans="2:39">
      <c r="E447" s="437"/>
      <c r="F447" s="437"/>
      <c r="G447" s="437"/>
      <c r="H447" s="437"/>
      <c r="K447" s="297"/>
      <c r="P447"/>
      <c r="Q447" s="289"/>
      <c r="R447" s="24"/>
      <c r="S447" s="3144"/>
      <c r="T447" s="3144"/>
      <c r="U447" s="3144"/>
      <c r="V447" s="3144"/>
      <c r="W447" s="3144"/>
      <c r="X447" s="3144"/>
      <c r="Y447" s="3144"/>
      <c r="Z447" s="3144"/>
      <c r="AA447" s="3144"/>
      <c r="AB447" s="3144"/>
      <c r="AC447" s="121"/>
      <c r="AD447" s="121"/>
      <c r="AE447" s="121"/>
      <c r="AF447" s="121"/>
      <c r="AG447" s="121"/>
      <c r="AH447" s="121"/>
      <c r="AI447" s="121"/>
      <c r="AJ447" s="121"/>
      <c r="AK447" s="3144"/>
      <c r="AL447" s="3144"/>
      <c r="AM447" s="3144"/>
    </row>
    <row r="448" spans="2:39">
      <c r="S448" s="3144"/>
      <c r="T448" s="3144"/>
      <c r="U448" s="3144"/>
      <c r="V448" s="3144"/>
      <c r="W448" s="3144"/>
      <c r="X448" s="3144"/>
      <c r="Y448" s="3144"/>
      <c r="Z448" s="3144"/>
      <c r="AA448" s="3144"/>
      <c r="AB448" s="3144"/>
      <c r="AC448" s="2535"/>
      <c r="AD448" s="2535"/>
      <c r="AE448" s="2535"/>
      <c r="AF448" s="121"/>
      <c r="AG448" s="3141"/>
      <c r="AH448" s="514"/>
      <c r="AI448" s="121"/>
      <c r="AJ448" s="119"/>
      <c r="AK448" s="3144"/>
      <c r="AL448" s="3144"/>
      <c r="AM448" s="3144"/>
    </row>
    <row r="449" spans="2:39">
      <c r="S449" s="3144"/>
      <c r="T449" s="3144"/>
      <c r="U449" s="3144"/>
      <c r="V449" s="3144"/>
      <c r="W449" s="3144"/>
      <c r="X449" s="3144"/>
      <c r="Y449" s="3144"/>
      <c r="Z449" s="3144"/>
      <c r="AA449" s="3144"/>
      <c r="AB449" s="3144"/>
      <c r="AC449" s="121"/>
      <c r="AD449" s="121"/>
      <c r="AE449" s="121"/>
      <c r="AF449" s="121"/>
      <c r="AG449" s="606"/>
      <c r="AH449" s="121"/>
      <c r="AI449" s="121"/>
      <c r="AJ449" s="3144"/>
      <c r="AK449" s="2515"/>
      <c r="AL449" s="3144"/>
      <c r="AM449" s="3144"/>
    </row>
    <row r="450" spans="2:39">
      <c r="S450" s="3138"/>
      <c r="T450" s="116"/>
      <c r="U450" s="116"/>
      <c r="V450" s="116"/>
      <c r="W450" s="177"/>
      <c r="X450" s="159"/>
      <c r="Y450" s="526"/>
      <c r="Z450" s="121"/>
      <c r="AA450" s="3144"/>
      <c r="AB450" s="3144"/>
      <c r="AC450" s="3144"/>
      <c r="AD450" s="3144"/>
      <c r="AE450" s="126"/>
      <c r="AF450" s="121"/>
      <c r="AG450" s="606"/>
      <c r="AH450" s="121"/>
      <c r="AI450" s="121"/>
      <c r="AJ450" s="121"/>
      <c r="AK450" s="189"/>
      <c r="AL450" s="3144"/>
      <c r="AM450" s="3144"/>
    </row>
    <row r="451" spans="2:39">
      <c r="C451" s="676"/>
      <c r="D451" s="12" t="str">
        <f>D58</f>
        <v xml:space="preserve">Россия Краснодарский край </v>
      </c>
      <c r="E451" s="291"/>
      <c r="I451" s="3591"/>
      <c r="J451" s="3591"/>
      <c r="K451" s="3591"/>
      <c r="L451" s="3591"/>
      <c r="M451" s="3591"/>
      <c r="N451" s="3591"/>
      <c r="O451" s="3591"/>
      <c r="P451" s="3591"/>
      <c r="S451" s="3144"/>
      <c r="T451" s="3144"/>
      <c r="U451" s="3144"/>
      <c r="V451" s="3144"/>
      <c r="W451" s="3144"/>
      <c r="X451" s="3144"/>
      <c r="Y451" s="3144"/>
      <c r="Z451" s="3144"/>
      <c r="AA451" s="3144"/>
      <c r="AB451" s="3144"/>
      <c r="AC451" s="3144"/>
      <c r="AD451" s="3144"/>
      <c r="AE451" s="3144"/>
      <c r="AF451" s="121"/>
      <c r="AG451" s="803"/>
      <c r="AH451" s="803"/>
      <c r="AI451" s="803"/>
      <c r="AJ451" s="803"/>
      <c r="AK451" s="189"/>
      <c r="AL451" s="3144"/>
      <c r="AM451" s="3144"/>
    </row>
    <row r="452" spans="2:39">
      <c r="C452" s="13" t="str">
        <f>C59</f>
        <v xml:space="preserve">                  ПРИЛОЖЕНИЕ К  ДВЕНАДЦАТИДНЕВНОМУ  МЕНЮ ПРИГОТОВЛЯЕМЫХ БЛЮД </v>
      </c>
      <c r="D452" s="148"/>
      <c r="E452" s="2"/>
      <c r="F452"/>
      <c r="I452"/>
      <c r="J452"/>
      <c r="K452" s="26"/>
      <c r="L452" s="26"/>
      <c r="M452"/>
      <c r="N452"/>
      <c r="O452"/>
      <c r="P452"/>
      <c r="Q452" s="106"/>
      <c r="R452" s="87"/>
      <c r="S452" s="3144"/>
      <c r="T452" s="3144"/>
      <c r="U452" s="3144"/>
      <c r="V452" s="3144"/>
      <c r="W452" s="3144"/>
      <c r="X452" s="3144"/>
      <c r="Y452" s="3144"/>
      <c r="Z452" s="3144"/>
      <c r="AA452" s="3144"/>
      <c r="AB452" s="3144"/>
      <c r="AC452" s="3144"/>
      <c r="AD452" s="3144"/>
      <c r="AE452" s="3144"/>
      <c r="AF452" s="346"/>
      <c r="AG452" s="346"/>
      <c r="AH452" s="346"/>
      <c r="AI452" s="346"/>
      <c r="AJ452" s="346"/>
      <c r="AK452" s="3144"/>
      <c r="AL452" s="3144"/>
      <c r="AM452" s="3144"/>
    </row>
    <row r="453" spans="2:39">
      <c r="B453" s="3965" t="str">
        <f>B60</f>
        <v xml:space="preserve">   ДЛЯ  УЧАЩИХСЯ  В ОБЩЕОБРАЗОВАТЕЛЬНОМ УЧРЕЖДЕНИЕ   З А В Т Р А К О В  -  О Б Е Д О В    И    П О Л Д Н И К О В</v>
      </c>
      <c r="C453" s="25"/>
      <c r="I453" s="752"/>
      <c r="N453" s="5"/>
      <c r="R453" s="170"/>
      <c r="S453" s="3144"/>
      <c r="T453" s="3144"/>
      <c r="U453" s="3144"/>
      <c r="V453" s="3144"/>
      <c r="W453" s="3144"/>
      <c r="X453" s="3144"/>
      <c r="Y453" s="3144"/>
      <c r="Z453" s="3144"/>
      <c r="AA453" s="3144"/>
      <c r="AB453" s="3144"/>
      <c r="AC453" s="3144"/>
      <c r="AD453" s="3144"/>
      <c r="AE453" s="3144"/>
      <c r="AF453" s="125"/>
      <c r="AG453" s="125"/>
      <c r="AH453" s="125"/>
      <c r="AI453" s="125"/>
      <c r="AJ453" s="125"/>
      <c r="AK453" s="540"/>
      <c r="AL453" s="3144"/>
      <c r="AM453" s="3144"/>
    </row>
    <row r="454" spans="2:39">
      <c r="C454" s="676" t="str">
        <f>C61</f>
        <v xml:space="preserve">                                    ТАБЛИЦА   ПОТРЕБНОСТИ ПИЩЕВЫХ ВЕЩЕСТВ,   ВИТАМИНОВ  И  МИНЕРАЛЬНЫХ ВЕЩЕСТВ</v>
      </c>
      <c r="R454" s="7"/>
      <c r="S454" s="3144"/>
      <c r="T454" s="3144"/>
      <c r="U454" s="3144"/>
      <c r="V454" s="3144"/>
      <c r="W454" s="3144"/>
      <c r="X454" s="3144"/>
      <c r="Y454" s="3144"/>
      <c r="Z454" s="3144"/>
      <c r="AA454" s="3144"/>
      <c r="AB454" s="3144"/>
      <c r="AC454" s="3144"/>
      <c r="AD454" s="3144"/>
      <c r="AE454" s="3144"/>
      <c r="AF454" s="177"/>
      <c r="AG454" s="517"/>
      <c r="AH454" s="517"/>
      <c r="AI454" s="151"/>
      <c r="AJ454" s="151"/>
      <c r="AK454" s="588"/>
      <c r="AL454" s="3144"/>
      <c r="AM454" s="3144"/>
    </row>
    <row r="455" spans="2:39" ht="21.75" thickBot="1">
      <c r="B455" s="654" t="str">
        <f>B62</f>
        <v xml:space="preserve">  Возрастная категория: 12 лет и старше</v>
      </c>
      <c r="C455" s="26"/>
      <c r="D455"/>
      <c r="F455" s="32" t="s">
        <v>407</v>
      </c>
      <c r="J455" s="3" t="str">
        <f>J62</f>
        <v>Сезон :   ЗИМА - ВЕСНА  2025 -____г.г.</v>
      </c>
      <c r="M455" s="80"/>
      <c r="N455" s="33"/>
      <c r="P455" s="119"/>
      <c r="R455" s="101"/>
      <c r="S455" s="3144"/>
      <c r="T455" s="3144"/>
      <c r="U455" s="3144"/>
      <c r="V455" s="3144"/>
      <c r="W455" s="3144"/>
      <c r="X455" s="3144"/>
      <c r="Y455" s="3144"/>
      <c r="Z455" s="3144"/>
      <c r="AA455" s="3144"/>
      <c r="AB455" s="3144"/>
      <c r="AC455" s="3144"/>
      <c r="AD455" s="3144"/>
      <c r="AE455" s="3144"/>
      <c r="AF455" s="177"/>
      <c r="AG455" s="517"/>
      <c r="AH455" s="517"/>
      <c r="AI455" s="151"/>
      <c r="AJ455" s="151"/>
      <c r="AK455" s="588"/>
      <c r="AL455" s="3144"/>
      <c r="AM455" s="3144"/>
    </row>
    <row r="456" spans="2:39" ht="15.75" thickBot="1">
      <c r="B456" s="779" t="s">
        <v>248</v>
      </c>
      <c r="C456" s="815" t="s">
        <v>980</v>
      </c>
      <c r="D456" s="777" t="s">
        <v>140</v>
      </c>
      <c r="E456" s="784" t="s">
        <v>141</v>
      </c>
      <c r="F456" s="332"/>
      <c r="G456" s="332"/>
      <c r="H456" s="39"/>
      <c r="I456" s="551" t="s">
        <v>229</v>
      </c>
      <c r="J456" s="39"/>
      <c r="K456" s="685"/>
      <c r="L456" s="442"/>
      <c r="M456" s="786" t="s">
        <v>257</v>
      </c>
      <c r="N456" s="39"/>
      <c r="O456" s="39"/>
      <c r="P456" s="73"/>
      <c r="Q456" s="720" t="s">
        <v>255</v>
      </c>
      <c r="R456" s="7"/>
      <c r="S456" s="3144"/>
      <c r="T456" s="121"/>
      <c r="U456" s="121"/>
      <c r="V456" s="121"/>
      <c r="W456" s="121"/>
      <c r="X456" s="213"/>
      <c r="Y456" s="3154"/>
      <c r="Z456" s="121"/>
      <c r="AA456" s="3144"/>
      <c r="AB456" s="3144"/>
      <c r="AC456" s="121"/>
      <c r="AD456" s="121"/>
      <c r="AE456" s="121"/>
      <c r="AF456" s="177"/>
      <c r="AG456" s="151"/>
      <c r="AH456" s="151"/>
      <c r="AI456" s="151"/>
      <c r="AJ456" s="151"/>
      <c r="AK456" s="588"/>
      <c r="AL456" s="3144"/>
      <c r="AM456" s="3144"/>
    </row>
    <row r="457" spans="2:39" ht="15.75" thickBot="1">
      <c r="B457" s="780" t="s">
        <v>231</v>
      </c>
      <c r="C457" s="390"/>
      <c r="D457" s="781" t="s">
        <v>147</v>
      </c>
      <c r="E457" s="587"/>
      <c r="F457" s="783"/>
      <c r="G457" s="1322" t="s">
        <v>368</v>
      </c>
      <c r="H457" s="1258" t="s">
        <v>352</v>
      </c>
      <c r="I457" s="787"/>
      <c r="J457" s="787"/>
      <c r="K457" s="787"/>
      <c r="L457" s="788"/>
      <c r="M457" s="789" t="s">
        <v>256</v>
      </c>
      <c r="N457" s="787"/>
      <c r="O457" s="787"/>
      <c r="P457" s="788"/>
      <c r="Q457" s="760" t="s">
        <v>253</v>
      </c>
      <c r="R457" s="7"/>
      <c r="S457" s="3144"/>
      <c r="T457" s="121"/>
      <c r="U457" s="121"/>
      <c r="V457" s="121"/>
      <c r="W457" s="121"/>
      <c r="X457" s="121"/>
      <c r="Y457" s="121"/>
      <c r="Z457" s="121"/>
      <c r="AA457" s="3144"/>
      <c r="AB457" s="3144"/>
      <c r="AC457" s="346"/>
      <c r="AD457" s="346"/>
      <c r="AE457" s="346"/>
      <c r="AF457" s="177"/>
      <c r="AG457" s="151"/>
      <c r="AH457" s="151"/>
      <c r="AI457" s="151"/>
      <c r="AJ457" s="151"/>
      <c r="AK457" s="588"/>
      <c r="AL457" s="3144"/>
      <c r="AM457" s="3144"/>
    </row>
    <row r="458" spans="2:39">
      <c r="B458" s="780" t="s">
        <v>240</v>
      </c>
      <c r="C458" s="390" t="s">
        <v>146</v>
      </c>
      <c r="D458" s="653"/>
      <c r="E458" s="781" t="s">
        <v>148</v>
      </c>
      <c r="F458" s="778" t="s">
        <v>53</v>
      </c>
      <c r="G458" s="1322" t="s">
        <v>369</v>
      </c>
      <c r="H458" s="1260" t="s">
        <v>151</v>
      </c>
      <c r="I458" s="587"/>
      <c r="J458" s="1272"/>
      <c r="K458" s="39"/>
      <c r="L458" s="1272"/>
      <c r="M458" s="1273" t="s">
        <v>241</v>
      </c>
      <c r="N458" s="1274" t="s">
        <v>242</v>
      </c>
      <c r="O458" s="1275" t="s">
        <v>243</v>
      </c>
      <c r="P458" s="1276" t="s">
        <v>244</v>
      </c>
      <c r="Q458" s="759" t="s">
        <v>222</v>
      </c>
      <c r="R458" s="7"/>
      <c r="S458" s="3144"/>
      <c r="T458" s="116"/>
      <c r="U458" s="116"/>
      <c r="V458" s="116"/>
      <c r="W458" s="177"/>
      <c r="X458" s="540"/>
      <c r="Y458" s="577"/>
      <c r="Z458" s="121"/>
      <c r="AA458" s="3144"/>
      <c r="AB458" s="3144"/>
      <c r="AC458" s="176"/>
      <c r="AD458" s="176"/>
      <c r="AE458" s="2538"/>
      <c r="AF458" s="177"/>
      <c r="AG458" s="151"/>
      <c r="AH458" s="151"/>
      <c r="AI458" s="151"/>
      <c r="AJ458" s="151"/>
      <c r="AK458" s="588"/>
      <c r="AL458" s="3144"/>
      <c r="AM458" s="3144"/>
    </row>
    <row r="459" spans="2:39" ht="15.75" thickBot="1">
      <c r="B459" s="63"/>
      <c r="C459" s="677"/>
      <c r="D459" s="420"/>
      <c r="E459" s="782" t="s">
        <v>5</v>
      </c>
      <c r="F459" s="398" t="s">
        <v>6</v>
      </c>
      <c r="G459" s="1214" t="s">
        <v>7</v>
      </c>
      <c r="H459" s="1259" t="s">
        <v>315</v>
      </c>
      <c r="I459" s="1277" t="s">
        <v>232</v>
      </c>
      <c r="J459" s="1278" t="s">
        <v>233</v>
      </c>
      <c r="K459" s="1279" t="s">
        <v>234</v>
      </c>
      <c r="L459" s="1278" t="s">
        <v>235</v>
      </c>
      <c r="M459" s="1280" t="s">
        <v>236</v>
      </c>
      <c r="N459" s="1278" t="s">
        <v>237</v>
      </c>
      <c r="O459" s="1279" t="s">
        <v>238</v>
      </c>
      <c r="P459" s="1281" t="s">
        <v>239</v>
      </c>
      <c r="Q459" s="677"/>
      <c r="R459" s="11"/>
      <c r="S459" s="3144"/>
      <c r="T459" s="113"/>
      <c r="U459" s="3139"/>
      <c r="V459" s="116"/>
      <c r="W459" s="116"/>
      <c r="X459" s="116"/>
      <c r="Y459" s="177"/>
      <c r="Z459" s="527"/>
      <c r="AA459" s="526"/>
      <c r="AB459" s="3144"/>
      <c r="AC459" s="330"/>
      <c r="AD459" s="330"/>
      <c r="AE459" s="330"/>
      <c r="AF459" s="177"/>
      <c r="AG459" s="151"/>
      <c r="AH459" s="151"/>
      <c r="AI459" s="151"/>
      <c r="AJ459" s="151"/>
      <c r="AK459" s="588"/>
      <c r="AL459" s="3144"/>
      <c r="AM459" s="3144"/>
    </row>
    <row r="460" spans="2:39">
      <c r="B460" s="84"/>
      <c r="C460" s="1283" t="s">
        <v>128</v>
      </c>
      <c r="D460" s="1158"/>
      <c r="E460" s="713"/>
      <c r="F460" s="714"/>
      <c r="G460" s="714"/>
      <c r="H460" s="585"/>
      <c r="I460" s="705"/>
      <c r="J460" s="705"/>
      <c r="K460" s="1312"/>
      <c r="L460" s="705"/>
      <c r="M460" s="705"/>
      <c r="N460" s="705"/>
      <c r="O460" s="705"/>
      <c r="P460" s="763"/>
      <c r="Q460" s="764"/>
      <c r="R460" s="11"/>
      <c r="S460" s="3144"/>
      <c r="T460" s="3144"/>
      <c r="U460" s="3144"/>
      <c r="V460" s="3144"/>
      <c r="W460" s="3144"/>
      <c r="X460" s="3144"/>
      <c r="Y460" s="3144"/>
      <c r="Z460" s="3144"/>
      <c r="AA460" s="3144"/>
      <c r="AB460" s="3144"/>
      <c r="AC460" s="151"/>
      <c r="AD460" s="151"/>
      <c r="AE460" s="151"/>
      <c r="AF460" s="505"/>
      <c r="AG460" s="506"/>
      <c r="AH460" s="506"/>
      <c r="AI460" s="505"/>
      <c r="AJ460" s="505"/>
      <c r="AK460" s="540"/>
      <c r="AL460" s="3144"/>
      <c r="AM460" s="3144"/>
    </row>
    <row r="461" spans="2:39">
      <c r="B461" s="770" t="str">
        <f>'12-18л. МЕНЮ '!J458</f>
        <v>299/22</v>
      </c>
      <c r="C461" s="233" t="str">
        <f>'12-18л. МЕНЮ '!C458</f>
        <v xml:space="preserve">Рыба тушёная в томате с овощами </v>
      </c>
      <c r="D461" s="2047">
        <f>'12-18л. МЕНЮ '!D458</f>
        <v>120</v>
      </c>
      <c r="E461" s="1171">
        <f>'12-18л. МЕНЮ '!E458</f>
        <v>17.132000000000001</v>
      </c>
      <c r="F461" s="1171">
        <f>'12-18л. МЕНЮ '!F458</f>
        <v>12.016</v>
      </c>
      <c r="G461" s="1171">
        <f>'12-18л. МЕНЮ '!G458</f>
        <v>7.056</v>
      </c>
      <c r="H461" s="1300">
        <f>'12-18л. МЕНЮ '!H458</f>
        <v>204.89599999999999</v>
      </c>
      <c r="I461" s="1171">
        <v>3.4079999999999999</v>
      </c>
      <c r="J461" s="1171">
        <v>0.13500000000000001</v>
      </c>
      <c r="K461" s="1171">
        <v>0.125</v>
      </c>
      <c r="L461" s="694">
        <v>390</v>
      </c>
      <c r="M461" s="1171">
        <v>33.6</v>
      </c>
      <c r="N461" s="1323">
        <v>170.4</v>
      </c>
      <c r="O461" s="1171">
        <v>42</v>
      </c>
      <c r="P461" s="1171">
        <v>1.44</v>
      </c>
      <c r="Q461" s="1477">
        <f>'12-18л. МЕНЮ '!I458</f>
        <v>75</v>
      </c>
      <c r="R461" s="170"/>
      <c r="S461" s="3144"/>
      <c r="T461" s="3144"/>
      <c r="U461" s="3144"/>
      <c r="V461" s="3144"/>
      <c r="W461" s="3144"/>
      <c r="X461" s="3144"/>
      <c r="Y461" s="3144"/>
      <c r="Z461" s="3144"/>
      <c r="AA461" s="3144"/>
      <c r="AB461" s="3144"/>
      <c r="AC461" s="330"/>
      <c r="AD461" s="330"/>
      <c r="AE461" s="330"/>
      <c r="AF461" s="808"/>
      <c r="AG461" s="809"/>
      <c r="AH461" s="809"/>
      <c r="AI461" s="808"/>
      <c r="AJ461" s="808"/>
      <c r="AK461" s="540"/>
      <c r="AL461" s="3144"/>
      <c r="AM461" s="3144"/>
    </row>
    <row r="462" spans="2:39">
      <c r="B462" s="772" t="str">
        <f>'12-18л. МЕНЮ '!J459</f>
        <v>312/17</v>
      </c>
      <c r="C462" s="233" t="str">
        <f>'12-18л. МЕНЮ '!C459</f>
        <v xml:space="preserve">Пюре картофельное </v>
      </c>
      <c r="D462" s="250">
        <f>'12-18л. МЕНЮ '!D459</f>
        <v>180</v>
      </c>
      <c r="E462" s="1171">
        <f>'12-18л. МЕНЮ '!E459</f>
        <v>3.677</v>
      </c>
      <c r="F462" s="1171">
        <f>'12-18л. МЕНЮ '!F459</f>
        <v>5.7619999999999996</v>
      </c>
      <c r="G462" s="1171">
        <f>'12-18л. МЕНЮ '!G459</f>
        <v>24.527000000000001</v>
      </c>
      <c r="H462" s="1300">
        <f>'12-18л. МЕНЮ '!H459</f>
        <v>164.673</v>
      </c>
      <c r="I462" s="739">
        <v>4.1792999999999996</v>
      </c>
      <c r="J462" s="739">
        <v>0.16700000000000001</v>
      </c>
      <c r="K462" s="1159">
        <v>0.13300000000000001</v>
      </c>
      <c r="L462" s="694">
        <v>0</v>
      </c>
      <c r="M462" s="1323">
        <v>44.37</v>
      </c>
      <c r="N462" s="1323">
        <v>103.914</v>
      </c>
      <c r="O462" s="1171">
        <v>33.299999999999997</v>
      </c>
      <c r="P462" s="1171">
        <v>0.8</v>
      </c>
      <c r="Q462" s="1477">
        <f>'12-18л. МЕНЮ '!I459</f>
        <v>46</v>
      </c>
      <c r="R462" s="7"/>
      <c r="S462" s="3144"/>
      <c r="T462" s="3144"/>
      <c r="U462" s="3144"/>
      <c r="V462" s="3144"/>
      <c r="W462" s="3144"/>
      <c r="X462" s="3144"/>
      <c r="Y462" s="3144"/>
      <c r="Z462" s="3144"/>
      <c r="AA462" s="357"/>
      <c r="AB462" s="3144"/>
      <c r="AC462" s="151"/>
      <c r="AD462" s="151"/>
      <c r="AE462" s="151"/>
      <c r="AF462" s="151"/>
      <c r="AG462" s="151"/>
      <c r="AH462" s="151"/>
      <c r="AI462" s="151"/>
      <c r="AJ462" s="151"/>
      <c r="AK462" s="3144"/>
      <c r="AL462" s="3144"/>
      <c r="AM462" s="3144"/>
    </row>
    <row r="463" spans="2:39">
      <c r="B463" s="770" t="str">
        <f>'12-18л. МЕНЮ '!J460</f>
        <v>501 /21</v>
      </c>
      <c r="C463" s="233" t="str">
        <f>'12-18л. МЕНЮ '!C460</f>
        <v>Сок фруктовый (яблочный)</v>
      </c>
      <c r="D463" s="250">
        <f>'12-18л. МЕНЮ '!D460</f>
        <v>200</v>
      </c>
      <c r="E463" s="1171">
        <f>'12-18л. МЕНЮ '!E460</f>
        <v>1</v>
      </c>
      <c r="F463" s="1171">
        <f>'12-18л. МЕНЮ '!F460</f>
        <v>0.2</v>
      </c>
      <c r="G463" s="1171">
        <f>'12-18л. МЕНЮ '!G460</f>
        <v>20.2</v>
      </c>
      <c r="H463" s="1300">
        <f>'12-18л. МЕНЮ '!H460</f>
        <v>86</v>
      </c>
      <c r="I463" s="1171">
        <v>4</v>
      </c>
      <c r="J463" s="1171">
        <v>0.02</v>
      </c>
      <c r="K463" s="1171">
        <v>0.02</v>
      </c>
      <c r="L463" s="699">
        <v>0</v>
      </c>
      <c r="M463" s="1171">
        <v>14</v>
      </c>
      <c r="N463" s="1171">
        <v>14</v>
      </c>
      <c r="O463" s="1171">
        <v>8</v>
      </c>
      <c r="P463" s="1171">
        <v>0.28000000000000003</v>
      </c>
      <c r="Q463" s="1477">
        <f>'12-18л. МЕНЮ '!I460</f>
        <v>104</v>
      </c>
      <c r="R463" s="746"/>
      <c r="S463" s="3144"/>
      <c r="T463" s="3144"/>
      <c r="U463" s="3144"/>
      <c r="V463" s="3144"/>
      <c r="W463" s="3144"/>
      <c r="X463" s="3144"/>
      <c r="Y463" s="3144"/>
      <c r="Z463" s="3144"/>
      <c r="AA463" s="3144"/>
      <c r="AB463" s="3144"/>
      <c r="AC463" s="151"/>
      <c r="AD463" s="151"/>
      <c r="AE463" s="151"/>
      <c r="AF463" s="151"/>
      <c r="AG463" s="151"/>
      <c r="AH463" s="151"/>
      <c r="AI463" s="151"/>
      <c r="AJ463" s="151"/>
      <c r="AK463" s="540"/>
      <c r="AL463" s="3144"/>
      <c r="AM463" s="3144"/>
    </row>
    <row r="464" spans="2:39">
      <c r="B464" s="770" t="str">
        <f>'12-18л. МЕНЮ '!J461</f>
        <v>Пром.пр.</v>
      </c>
      <c r="C464" s="233" t="str">
        <f>'12-18л. МЕНЮ '!C461</f>
        <v>Хлеб пшеничный</v>
      </c>
      <c r="D464" s="250">
        <f>'12-18л. МЕНЮ '!D461</f>
        <v>50</v>
      </c>
      <c r="E464" s="1171">
        <f>'12-18л. МЕНЮ '!E461</f>
        <v>1.0029999999999999</v>
      </c>
      <c r="F464" s="1171">
        <f>'12-18л. МЕНЮ '!F461</f>
        <v>0.65</v>
      </c>
      <c r="G464" s="1171">
        <f>'12-18л. МЕНЮ '!G461</f>
        <v>27.1</v>
      </c>
      <c r="H464" s="1300">
        <f>'12-18л. МЕНЮ '!H461</f>
        <v>118.262</v>
      </c>
      <c r="I464" s="1171">
        <v>0</v>
      </c>
      <c r="J464" s="1171">
        <v>5.5E-2</v>
      </c>
      <c r="K464" s="1171">
        <v>0.02</v>
      </c>
      <c r="L464" s="694">
        <v>0</v>
      </c>
      <c r="M464" s="1171">
        <v>10</v>
      </c>
      <c r="N464" s="1171">
        <v>3.25</v>
      </c>
      <c r="O464" s="1171">
        <v>0.7</v>
      </c>
      <c r="P464" s="1171">
        <v>5.5E-2</v>
      </c>
      <c r="Q464" s="1477">
        <f>'12-18л. МЕНЮ '!I461</f>
        <v>18</v>
      </c>
      <c r="R464" s="7"/>
      <c r="S464" s="3144"/>
      <c r="T464" s="3144"/>
      <c r="U464" s="3144"/>
      <c r="V464" s="3144"/>
      <c r="W464" s="3144"/>
      <c r="X464" s="3144"/>
      <c r="Y464" s="3144"/>
      <c r="Z464" s="3144"/>
      <c r="AA464" s="3144"/>
      <c r="AB464" s="3144"/>
      <c r="AC464" s="3144"/>
      <c r="AD464" s="3144"/>
      <c r="AE464" s="3144"/>
      <c r="AF464" s="151"/>
      <c r="AG464" s="151"/>
      <c r="AH464" s="151"/>
      <c r="AI464" s="151"/>
      <c r="AJ464" s="151"/>
      <c r="AK464" s="588"/>
      <c r="AL464" s="3144"/>
      <c r="AM464" s="3144"/>
    </row>
    <row r="465" spans="2:39" ht="15.75" thickBot="1">
      <c r="B465" s="773" t="str">
        <f>'12-18л. МЕНЮ '!J462</f>
        <v>Пром.пр.</v>
      </c>
      <c r="C465" s="187" t="str">
        <f>'12-18л. МЕНЮ '!C462</f>
        <v>Хлеб ржаной</v>
      </c>
      <c r="D465" s="341">
        <f>'12-18л. МЕНЮ '!D462</f>
        <v>40</v>
      </c>
      <c r="E465" s="1171">
        <f>'12-18л. МЕНЮ '!E462</f>
        <v>1.8660000000000001</v>
      </c>
      <c r="F465" s="1171">
        <f>'12-18л. МЕНЮ '!F462</f>
        <v>0.66</v>
      </c>
      <c r="G465" s="1171">
        <f>'12-18л. МЕНЮ '!G462</f>
        <v>17.373999999999999</v>
      </c>
      <c r="H465" s="1300">
        <f>'12-18л. МЕНЮ '!H462</f>
        <v>82.9</v>
      </c>
      <c r="I465" s="1171">
        <v>0</v>
      </c>
      <c r="J465" s="4260">
        <v>8.7999999999999995E-2</v>
      </c>
      <c r="K465" s="4260">
        <v>8.7999999999999995E-2</v>
      </c>
      <c r="L465" s="694">
        <v>0</v>
      </c>
      <c r="M465" s="1171">
        <v>13.2</v>
      </c>
      <c r="N465" s="1171">
        <v>9.36</v>
      </c>
      <c r="O465" s="1171">
        <v>2.64</v>
      </c>
      <c r="P465" s="1171">
        <v>5.6000000000000001E-2</v>
      </c>
      <c r="Q465" s="1477">
        <f>'12-18л. МЕНЮ '!I462</f>
        <v>19</v>
      </c>
      <c r="R465" s="7"/>
      <c r="S465" s="3144"/>
      <c r="T465" s="3144"/>
      <c r="U465" s="3144"/>
      <c r="V465" s="3144"/>
      <c r="W465" s="3144"/>
      <c r="X465" s="3144"/>
      <c r="Y465" s="3144"/>
      <c r="Z465" s="3144"/>
      <c r="AA465" s="3144"/>
      <c r="AB465" s="3144"/>
      <c r="AC465" s="3144"/>
      <c r="AD465" s="3144"/>
      <c r="AE465" s="3144"/>
      <c r="AF465" s="177"/>
      <c r="AG465" s="176"/>
      <c r="AH465" s="176"/>
      <c r="AI465" s="176"/>
      <c r="AJ465" s="151"/>
      <c r="AK465" s="588"/>
      <c r="AL465" s="3144"/>
      <c r="AM465" s="3144"/>
    </row>
    <row r="466" spans="2:39" ht="15" customHeight="1">
      <c r="B466" s="417" t="s">
        <v>167</v>
      </c>
      <c r="C466" s="11"/>
      <c r="D466" s="1485">
        <f>'12-18л. МЕНЮ '!D463</f>
        <v>590</v>
      </c>
      <c r="E466" s="1694">
        <f>'12-18л. МЕНЮ '!E463</f>
        <v>24.678000000000001</v>
      </c>
      <c r="F466" s="1695">
        <f>'12-18л. МЕНЮ '!F463</f>
        <v>19.287999999999997</v>
      </c>
      <c r="G466" s="1695">
        <f>'12-18л. МЕНЮ '!G463</f>
        <v>96.257000000000005</v>
      </c>
      <c r="H466" s="1813">
        <f>'12-18л. МЕНЮ '!H463</f>
        <v>656.73099999999988</v>
      </c>
      <c r="I466" s="1922">
        <f>SUM(I461:I465)</f>
        <v>11.587299999999999</v>
      </c>
      <c r="J466" s="1900">
        <f t="shared" ref="J466:P466" si="126">SUM(J461:J465)</f>
        <v>0.46500000000000008</v>
      </c>
      <c r="K466" s="1900">
        <f t="shared" si="126"/>
        <v>0.38600000000000001</v>
      </c>
      <c r="L466" s="1900">
        <f t="shared" si="126"/>
        <v>390</v>
      </c>
      <c r="M466" s="1983">
        <f t="shared" si="126"/>
        <v>115.17</v>
      </c>
      <c r="N466" s="1983">
        <f t="shared" si="126"/>
        <v>300.92400000000004</v>
      </c>
      <c r="O466" s="1983">
        <f t="shared" si="126"/>
        <v>86.64</v>
      </c>
      <c r="P466" s="729">
        <f t="shared" si="126"/>
        <v>2.6310000000000007</v>
      </c>
      <c r="Q466" s="761"/>
      <c r="R466" s="106"/>
      <c r="S466" s="3144"/>
      <c r="T466" s="3144"/>
      <c r="U466" s="3144"/>
      <c r="V466" s="3144"/>
      <c r="W466" s="3144"/>
      <c r="X466" s="3144"/>
      <c r="Y466" s="3144"/>
      <c r="Z466" s="3144"/>
      <c r="AA466" s="3144"/>
      <c r="AB466" s="3144"/>
      <c r="AC466" s="3144"/>
      <c r="AD466" s="3144"/>
      <c r="AE466" s="3144"/>
      <c r="AF466" s="177"/>
      <c r="AG466" s="517"/>
      <c r="AH466" s="517"/>
      <c r="AI466" s="151"/>
      <c r="AJ466" s="151"/>
      <c r="AK466" s="588"/>
      <c r="AL466" s="3144"/>
      <c r="AM466" s="3144"/>
    </row>
    <row r="467" spans="2:39">
      <c r="B467" s="724"/>
      <c r="C467" s="725" t="s">
        <v>10</v>
      </c>
      <c r="D467" s="1133">
        <v>0.25</v>
      </c>
      <c r="E467" s="1691">
        <f>'12-18л. МЕНЮ '!E464</f>
        <v>22.5</v>
      </c>
      <c r="F467" s="1692">
        <f>'12-18л. МЕНЮ '!F464</f>
        <v>23</v>
      </c>
      <c r="G467" s="1692">
        <f>'12-18л. МЕНЮ '!G464</f>
        <v>95.75</v>
      </c>
      <c r="H467" s="1815">
        <f>'12-18л. МЕНЮ '!H464</f>
        <v>680</v>
      </c>
      <c r="I467" s="1906">
        <f t="shared" ref="I467:P467" si="127">I739</f>
        <v>17.5</v>
      </c>
      <c r="J467" s="1906">
        <f t="shared" si="127"/>
        <v>0.35</v>
      </c>
      <c r="K467" s="1906">
        <f t="shared" si="127"/>
        <v>0.4</v>
      </c>
      <c r="L467" s="1906">
        <f t="shared" si="127"/>
        <v>225</v>
      </c>
      <c r="M467" s="1984">
        <f t="shared" si="127"/>
        <v>300</v>
      </c>
      <c r="N467" s="1984">
        <f t="shared" si="127"/>
        <v>300</v>
      </c>
      <c r="O467" s="1906">
        <f t="shared" si="127"/>
        <v>75</v>
      </c>
      <c r="P467" s="1815">
        <f t="shared" si="127"/>
        <v>4.5</v>
      </c>
      <c r="Q467" s="761"/>
      <c r="R467" s="119"/>
      <c r="S467" s="3144"/>
      <c r="T467" s="3144"/>
      <c r="U467" s="3144"/>
      <c r="V467" s="3144"/>
      <c r="W467" s="3144"/>
      <c r="X467" s="3144"/>
      <c r="Y467" s="3144"/>
      <c r="Z467" s="3144"/>
      <c r="AA467" s="3144"/>
      <c r="AB467" s="3144"/>
      <c r="AC467" s="3144"/>
      <c r="AD467" s="3144"/>
      <c r="AE467" s="3144"/>
      <c r="AF467" s="177"/>
      <c r="AG467" s="517"/>
      <c r="AH467" s="517"/>
      <c r="AI467" s="151"/>
      <c r="AJ467" s="151"/>
      <c r="AK467" s="588"/>
      <c r="AL467" s="3144"/>
      <c r="AM467" s="3144"/>
    </row>
    <row r="468" spans="2:39" ht="15.75" thickBot="1">
      <c r="B468" s="230"/>
      <c r="C468" s="722" t="s">
        <v>319</v>
      </c>
      <c r="D468" s="744"/>
      <c r="E468" s="733">
        <f>'12-18л. МЕНЮ '!E465</f>
        <v>2.4200000000000017</v>
      </c>
      <c r="F468" s="734">
        <f>'12-18л. МЕНЮ '!F465</f>
        <v>-4.0347826086956537</v>
      </c>
      <c r="G468" s="734">
        <f>'12-18л. МЕНЮ '!G465</f>
        <v>0.13237597911227184</v>
      </c>
      <c r="H468" s="1811">
        <f>'12-18л. МЕНЮ '!H465</f>
        <v>-0.85547794117647413</v>
      </c>
      <c r="I468" s="1827">
        <f t="shared" ref="I468:P468" si="128">(I466*100/I796)-25</f>
        <v>-8.4467142857142861</v>
      </c>
      <c r="J468" s="1827">
        <f t="shared" si="128"/>
        <v>8.2142857142857224</v>
      </c>
      <c r="K468" s="1827">
        <f t="shared" si="128"/>
        <v>-0.875</v>
      </c>
      <c r="L468" s="1827">
        <f t="shared" si="128"/>
        <v>18.333333333333336</v>
      </c>
      <c r="M468" s="1827">
        <f t="shared" si="128"/>
        <v>-15.4025</v>
      </c>
      <c r="N468" s="1827">
        <f t="shared" si="128"/>
        <v>7.7000000000005286E-2</v>
      </c>
      <c r="O468" s="1827">
        <f t="shared" si="128"/>
        <v>3.879999999999999</v>
      </c>
      <c r="P468" s="2020">
        <f t="shared" si="128"/>
        <v>-10.383333333333329</v>
      </c>
      <c r="Q468" s="677"/>
      <c r="R468" s="356"/>
      <c r="S468" s="3144"/>
      <c r="T468" s="3144"/>
      <c r="U468" s="3144"/>
      <c r="V468" s="3144"/>
      <c r="W468" s="3144"/>
      <c r="X468" s="3144"/>
      <c r="Y468" s="3144"/>
      <c r="Z468" s="3144"/>
      <c r="AA468" s="3144"/>
      <c r="AB468" s="3144"/>
      <c r="AC468" s="3144"/>
      <c r="AD468" s="3144"/>
      <c r="AE468" s="3144"/>
      <c r="AF468" s="177"/>
      <c r="AG468" s="151"/>
      <c r="AH468" s="151"/>
      <c r="AI468" s="151"/>
      <c r="AJ468" s="151"/>
      <c r="AK468" s="588"/>
      <c r="AL468" s="3144"/>
      <c r="AM468" s="3144"/>
    </row>
    <row r="469" spans="2:39">
      <c r="B469" s="1298"/>
      <c r="C469" s="165" t="s">
        <v>106</v>
      </c>
      <c r="D469" s="1292"/>
      <c r="E469" s="1195"/>
      <c r="F469" s="1759"/>
      <c r="G469" s="1759"/>
      <c r="H469" s="1985"/>
      <c r="I469" s="1442"/>
      <c r="J469" s="1442"/>
      <c r="K469" s="1441"/>
      <c r="L469" s="1442"/>
      <c r="M469" s="1442"/>
      <c r="N469" s="1442"/>
      <c r="O469" s="1442"/>
      <c r="P469" s="1656"/>
      <c r="Q469" s="764"/>
      <c r="R469" s="40"/>
      <c r="S469" s="3144"/>
      <c r="T469" s="3144"/>
      <c r="U469" s="3144"/>
      <c r="V469" s="3144"/>
      <c r="W469" s="3144"/>
      <c r="X469" s="3144"/>
      <c r="Y469" s="3144"/>
      <c r="Z469" s="3144"/>
      <c r="AA469" s="3144"/>
      <c r="AB469" s="3144"/>
      <c r="AC469" s="3144"/>
      <c r="AD469" s="3144"/>
      <c r="AE469" s="3144"/>
      <c r="AF469" s="177"/>
      <c r="AG469" s="151"/>
      <c r="AH469" s="151"/>
      <c r="AI469" s="151"/>
      <c r="AJ469" s="151"/>
      <c r="AK469" s="588"/>
      <c r="AL469" s="3144"/>
      <c r="AM469" s="3144"/>
    </row>
    <row r="470" spans="2:39">
      <c r="B470" s="1475" t="str">
        <f>'12-18л. МЕНЮ '!J467</f>
        <v>52 / 22</v>
      </c>
      <c r="C470" s="333" t="str">
        <f>'12-18л. МЕНЮ '!C467</f>
        <v>Огурец с капустой</v>
      </c>
      <c r="D470" s="250">
        <f>'12-18л. МЕНЮ '!D467</f>
        <v>100</v>
      </c>
      <c r="E470" s="1431">
        <f>'12-18л. МЕНЮ '!E467</f>
        <v>1.3149999999999999</v>
      </c>
      <c r="F470" s="1159">
        <f>'12-18л. МЕНЮ '!F467</f>
        <v>2.6669999999999998</v>
      </c>
      <c r="G470" s="739">
        <f>'12-18л. МЕНЮ '!G467</f>
        <v>3.8782999999999999</v>
      </c>
      <c r="H470" s="2069">
        <f>'12-18л. МЕНЮ '!H467</f>
        <v>45.3033</v>
      </c>
      <c r="I470" s="1171">
        <v>21.035</v>
      </c>
      <c r="J470" s="1171">
        <v>1.4999999999999999E-2</v>
      </c>
      <c r="K470" s="1171">
        <v>1.4999999999999999E-2</v>
      </c>
      <c r="L470" s="694">
        <v>5.6</v>
      </c>
      <c r="M470" s="1171">
        <v>37.604999999999997</v>
      </c>
      <c r="N470" s="1323">
        <v>34.773000000000003</v>
      </c>
      <c r="O470" s="1171">
        <v>14.752000000000001</v>
      </c>
      <c r="P470" s="1171">
        <v>0.57999999999999996</v>
      </c>
      <c r="Q470" s="438">
        <f>'12-18л. МЕНЮ '!I467</f>
        <v>3</v>
      </c>
      <c r="R470" s="11"/>
      <c r="S470" s="3144"/>
      <c r="T470" s="3144"/>
      <c r="U470" s="3144"/>
      <c r="V470" s="3144"/>
      <c r="W470" s="3144"/>
      <c r="X470" s="3144"/>
      <c r="Y470" s="3144"/>
      <c r="Z470" s="3144"/>
      <c r="AA470" s="3144"/>
      <c r="AB470" s="3144"/>
      <c r="AC470" s="3144"/>
      <c r="AD470" s="3144"/>
      <c r="AE470" s="3144"/>
      <c r="AF470" s="177"/>
      <c r="AG470" s="151"/>
      <c r="AH470" s="151"/>
      <c r="AI470" s="151"/>
      <c r="AJ470" s="151"/>
      <c r="AK470" s="588"/>
      <c r="AL470" s="3144"/>
      <c r="AM470" s="3144"/>
    </row>
    <row r="471" spans="2:39">
      <c r="B471" s="1475" t="str">
        <f>'12-18л. МЕНЮ '!J468</f>
        <v>221 / 22</v>
      </c>
      <c r="C471" s="333" t="str">
        <f>'12-18л. МЕНЮ '!C468</f>
        <v>Солянка домашняя</v>
      </c>
      <c r="D471" s="250">
        <f>'12-18л. МЕНЮ '!D468</f>
        <v>250</v>
      </c>
      <c r="E471" s="1431">
        <f>'12-18л. МЕНЮ '!E468</f>
        <v>8.11</v>
      </c>
      <c r="F471" s="1159">
        <f>'12-18л. МЕНЮ '!F468</f>
        <v>9.9136000000000006</v>
      </c>
      <c r="G471" s="739">
        <f>'12-18л. МЕНЮ '!G468</f>
        <v>6.0125999999999999</v>
      </c>
      <c r="H471" s="1444">
        <f>'12-18л. МЕНЮ '!H468</f>
        <v>120.31699999999999</v>
      </c>
      <c r="I471" s="3045">
        <v>3.6989999999999998</v>
      </c>
      <c r="J471" s="2352">
        <v>4.4999999999999998E-2</v>
      </c>
      <c r="K471" s="3045">
        <v>8.4000000000000005E-2</v>
      </c>
      <c r="L471" s="2352">
        <v>32.81</v>
      </c>
      <c r="M471" s="3072">
        <v>121.536</v>
      </c>
      <c r="N471" s="2343">
        <v>51.713999999999999</v>
      </c>
      <c r="O471" s="3046">
        <v>8.0530000000000008</v>
      </c>
      <c r="P471" s="2543">
        <v>1.7130000000000001</v>
      </c>
      <c r="Q471" s="1474">
        <f>'12-18л. МЕНЮ '!I468</f>
        <v>25</v>
      </c>
      <c r="R471" s="115"/>
      <c r="S471" s="1560"/>
      <c r="T471" s="3145"/>
      <c r="U471" s="1561"/>
      <c r="V471" s="116"/>
      <c r="W471" s="116"/>
      <c r="X471" s="116"/>
      <c r="Y471" s="1296"/>
      <c r="Z471" s="776"/>
      <c r="AA471" s="3144"/>
      <c r="AB471" s="3144"/>
      <c r="AC471" s="151"/>
      <c r="AD471" s="151"/>
      <c r="AE471" s="151"/>
      <c r="AF471" s="177"/>
      <c r="AG471" s="151"/>
      <c r="AH471" s="151"/>
      <c r="AI471" s="151"/>
      <c r="AJ471" s="151"/>
      <c r="AK471" s="588"/>
      <c r="AL471" s="3144"/>
      <c r="AM471" s="3144"/>
    </row>
    <row r="472" spans="2:39" ht="12.75" customHeight="1">
      <c r="B472" s="1101" t="str">
        <f>'12-18л. МЕНЮ '!J469</f>
        <v>488/22</v>
      </c>
      <c r="C472" s="242" t="str">
        <f>'12-18л. МЕНЮ '!C469</f>
        <v>Суфле из печени</v>
      </c>
      <c r="D472" s="248">
        <f>'12-18л. МЕНЮ '!D469</f>
        <v>120</v>
      </c>
      <c r="E472" s="1325">
        <f>'12-18л. МЕНЮ '!E469</f>
        <v>16.1069</v>
      </c>
      <c r="F472" s="2258">
        <f>'12-18л. МЕНЮ '!F469</f>
        <v>11.2873</v>
      </c>
      <c r="G472" s="1171">
        <f>'12-18л. МЕНЮ '!G469</f>
        <v>10.0265</v>
      </c>
      <c r="H472" s="2990">
        <f>'12-18л. МЕНЮ '!H469</f>
        <v>206.119</v>
      </c>
      <c r="I472" s="1171">
        <v>4.5</v>
      </c>
      <c r="J472" s="1171">
        <v>0.246</v>
      </c>
      <c r="K472" s="1171">
        <v>0.59699999999999998</v>
      </c>
      <c r="L472" s="694">
        <v>482.79599999999999</v>
      </c>
      <c r="M472" s="1323">
        <v>106.096</v>
      </c>
      <c r="N472" s="1323">
        <v>181.012</v>
      </c>
      <c r="O472" s="1171">
        <v>26.315999999999999</v>
      </c>
      <c r="P472" s="1171">
        <v>3.1</v>
      </c>
      <c r="Q472" s="438">
        <f>'12-18л. МЕНЮ '!I469</f>
        <v>56</v>
      </c>
      <c r="R472" s="115"/>
      <c r="S472" s="125"/>
      <c r="T472" s="3154"/>
      <c r="U472" s="3144"/>
      <c r="V472" s="3144"/>
      <c r="W472" s="3144"/>
      <c r="X472" s="3144"/>
      <c r="Y472" s="3144"/>
      <c r="Z472" s="3144"/>
      <c r="AA472" s="3144"/>
      <c r="AB472" s="3144"/>
      <c r="AC472" s="151"/>
      <c r="AD472" s="151"/>
      <c r="AE472" s="151"/>
      <c r="AF472" s="505"/>
      <c r="AG472" s="506"/>
      <c r="AH472" s="506"/>
      <c r="AI472" s="506"/>
      <c r="AJ472" s="505"/>
      <c r="AK472" s="540"/>
      <c r="AL472" s="3144"/>
      <c r="AM472" s="3144"/>
    </row>
    <row r="473" spans="2:39" ht="15" customHeight="1">
      <c r="B473" s="1290" t="str">
        <f>'12-18л. МЕНЮ '!J470</f>
        <v>205/17</v>
      </c>
      <c r="C473" s="242" t="str">
        <f>'12-18л. МЕНЮ '!C470</f>
        <v>Макароны с овощами</v>
      </c>
      <c r="D473" s="248">
        <f>'12-18л. МЕНЮ '!D470</f>
        <v>180</v>
      </c>
      <c r="E473" s="1325">
        <f>'12-18л. МЕНЮ '!E470</f>
        <v>5.9573999999999998</v>
      </c>
      <c r="F473" s="2258">
        <f>'12-18л. МЕНЮ '!F470</f>
        <v>6.4630999999999998</v>
      </c>
      <c r="G473" s="1171">
        <f>'12-18л. МЕНЮ '!G470</f>
        <v>31.513400000000001</v>
      </c>
      <c r="H473" s="2990">
        <f>'12-18л. МЕНЮ '!H470</f>
        <v>200.37029999999999</v>
      </c>
      <c r="I473" s="1171">
        <v>2.2519999999999998</v>
      </c>
      <c r="J473" s="1171">
        <v>7.4999999999999997E-2</v>
      </c>
      <c r="K473" s="1171">
        <v>3.7999999999999999E-2</v>
      </c>
      <c r="L473" s="3047">
        <v>157.95500000000001</v>
      </c>
      <c r="M473" s="1323">
        <v>20.573</v>
      </c>
      <c r="N473" s="1323">
        <v>60.963000000000001</v>
      </c>
      <c r="O473" s="1171">
        <v>20.146999999999998</v>
      </c>
      <c r="P473" s="1171">
        <v>1.887</v>
      </c>
      <c r="Q473" s="1474">
        <f>'12-18л. МЕНЮ '!I470</f>
        <v>48</v>
      </c>
      <c r="R473" s="119"/>
      <c r="S473" s="3146"/>
      <c r="T473" s="3141"/>
      <c r="U473" s="3138"/>
      <c r="V473" s="3144"/>
      <c r="W473" s="3144"/>
      <c r="X473" s="3144"/>
      <c r="Y473" s="3144"/>
      <c r="Z473" s="3144"/>
      <c r="AA473" s="3144"/>
      <c r="AB473" s="3144"/>
      <c r="AC473" s="151"/>
      <c r="AD473" s="151"/>
      <c r="AE473" s="151"/>
      <c r="AF473" s="808"/>
      <c r="AG473" s="809"/>
      <c r="AH473" s="809"/>
      <c r="AI473" s="809"/>
      <c r="AJ473" s="808"/>
      <c r="AK473" s="540"/>
      <c r="AL473" s="3144"/>
      <c r="AM473" s="3144"/>
    </row>
    <row r="474" spans="2:39">
      <c r="B474" s="2440" t="str">
        <f>'12-18л. МЕНЮ '!J471</f>
        <v>465 / 21</v>
      </c>
      <c r="C474" s="320" t="str">
        <f>'12-18л. МЕНЮ '!C471</f>
        <v>Кофейный напиток с молоком</v>
      </c>
      <c r="D474" s="2284">
        <f>'12-18л. МЕНЮ '!D471</f>
        <v>200</v>
      </c>
      <c r="E474" s="1536">
        <f>'12-18л. МЕНЮ '!E471</f>
        <v>6.32</v>
      </c>
      <c r="F474" s="1538">
        <f>'12-18л. МЕНЮ '!F471</f>
        <v>4.99</v>
      </c>
      <c r="G474" s="1538">
        <f>'12-18л. МЕНЮ '!G471</f>
        <v>27.51</v>
      </c>
      <c r="H474" s="1866">
        <f>'12-18л. МЕНЮ '!H471</f>
        <v>179.39</v>
      </c>
      <c r="I474" s="2344">
        <v>1.04</v>
      </c>
      <c r="J474" s="2344">
        <v>0.06</v>
      </c>
      <c r="K474" s="2344">
        <v>0.247</v>
      </c>
      <c r="L474" s="2355">
        <v>26.48</v>
      </c>
      <c r="M474" s="4264">
        <v>217</v>
      </c>
      <c r="N474" s="3081">
        <v>179.52</v>
      </c>
      <c r="O474" s="2344">
        <v>39.119999999999997</v>
      </c>
      <c r="P474" s="2354">
        <v>1.04</v>
      </c>
      <c r="Q474" s="1481">
        <f>'12-18л. МЕНЮ '!I471</f>
        <v>98</v>
      </c>
      <c r="R474" s="125"/>
      <c r="S474" s="2083"/>
      <c r="T474" s="3144"/>
      <c r="U474" s="3144"/>
      <c r="V474" s="3144"/>
      <c r="W474" s="3144"/>
      <c r="X474" s="3144"/>
      <c r="Y474" s="3144"/>
      <c r="Z474" s="3144"/>
      <c r="AA474" s="3144"/>
      <c r="AB474" s="3144"/>
      <c r="AC474" s="151"/>
      <c r="AD474" s="151"/>
      <c r="AE474" s="151"/>
      <c r="AF474" s="151"/>
      <c r="AG474" s="151"/>
      <c r="AH474" s="151"/>
      <c r="AI474" s="151"/>
      <c r="AJ474" s="151"/>
      <c r="AK474" s="540"/>
      <c r="AL474" s="3144"/>
      <c r="AM474" s="3144"/>
    </row>
    <row r="475" spans="2:39">
      <c r="B475" s="1495" t="str">
        <f>'12-18л. МЕНЮ '!J472</f>
        <v>Пром.пр.</v>
      </c>
      <c r="C475" s="1315" t="str">
        <f>'12-18л. МЕНЮ '!C472</f>
        <v>Хлеб пшеничный</v>
      </c>
      <c r="D475" s="1293">
        <f>'12-18л. МЕНЮ '!D472</f>
        <v>50</v>
      </c>
      <c r="E475" s="1325">
        <f>'12-18л. МЕНЮ '!E472</f>
        <v>1.0029999999999999</v>
      </c>
      <c r="F475" s="1171">
        <f>'12-18л. МЕНЮ '!F472</f>
        <v>0.65</v>
      </c>
      <c r="G475" s="1171">
        <f>'12-18л. МЕНЮ '!G472</f>
        <v>27.1</v>
      </c>
      <c r="H475" s="1300">
        <f>'12-18л. МЕНЮ '!H472</f>
        <v>118.262</v>
      </c>
      <c r="I475" s="1171">
        <v>0</v>
      </c>
      <c r="J475" s="1171">
        <v>5.5E-2</v>
      </c>
      <c r="K475" s="1171">
        <v>0.02</v>
      </c>
      <c r="L475" s="694">
        <v>0</v>
      </c>
      <c r="M475" s="1171">
        <v>10</v>
      </c>
      <c r="N475" s="1171">
        <v>3.25</v>
      </c>
      <c r="O475" s="1171">
        <v>0.7</v>
      </c>
      <c r="P475" s="1171">
        <v>5.5E-2</v>
      </c>
      <c r="Q475" s="1474">
        <f>'12-18л. МЕНЮ '!I472</f>
        <v>18</v>
      </c>
      <c r="R475" s="119"/>
      <c r="S475" s="3144"/>
      <c r="T475" s="3141"/>
      <c r="U475" s="330"/>
      <c r="V475" s="330"/>
      <c r="W475" s="330"/>
      <c r="X475" s="177"/>
      <c r="Y475" s="151"/>
      <c r="Z475" s="151"/>
      <c r="AA475" s="330"/>
      <c r="AB475" s="151"/>
      <c r="AC475" s="330"/>
      <c r="AD475" s="330"/>
      <c r="AE475" s="330"/>
      <c r="AF475" s="284"/>
      <c r="AG475" s="284"/>
      <c r="AH475" s="284"/>
      <c r="AI475" s="284"/>
      <c r="AJ475" s="2511"/>
      <c r="AK475" s="540"/>
      <c r="AL475" s="3144"/>
      <c r="AM475" s="3144"/>
    </row>
    <row r="476" spans="2:39">
      <c r="B476" s="1495" t="str">
        <f>'12-18л. МЕНЮ '!J473</f>
        <v>Пром.пр.</v>
      </c>
      <c r="C476" s="1315" t="str">
        <f>'12-18л. МЕНЮ '!C473</f>
        <v>Хлеб ржаной</v>
      </c>
      <c r="D476" s="1293">
        <f>'12-18л. МЕНЮ '!D473</f>
        <v>40</v>
      </c>
      <c r="E476" s="1431">
        <f>'12-18л. МЕНЮ '!E473</f>
        <v>1.8660000000000001</v>
      </c>
      <c r="F476" s="739">
        <f>'12-18л. МЕНЮ '!F473</f>
        <v>0.66</v>
      </c>
      <c r="G476" s="739">
        <f>'12-18л. МЕНЮ '!G473</f>
        <v>17.373999999999999</v>
      </c>
      <c r="H476" s="1446">
        <f>'12-18л. МЕНЮ '!H473</f>
        <v>82.9</v>
      </c>
      <c r="I476" s="1171">
        <v>0</v>
      </c>
      <c r="J476" s="4260">
        <v>8.7999999999999995E-2</v>
      </c>
      <c r="K476" s="4260">
        <v>8.7999999999999995E-2</v>
      </c>
      <c r="L476" s="694">
        <v>0</v>
      </c>
      <c r="M476" s="1171">
        <v>13.2</v>
      </c>
      <c r="N476" s="1171">
        <v>9.36</v>
      </c>
      <c r="O476" s="1171">
        <v>2.64</v>
      </c>
      <c r="P476" s="1171">
        <v>5.6000000000000001E-2</v>
      </c>
      <c r="Q476" s="1474">
        <f>'12-18л. МЕНЮ '!I473</f>
        <v>19</v>
      </c>
      <c r="R476" s="125"/>
      <c r="S476" s="3146"/>
      <c r="T476" s="269"/>
      <c r="U476" s="3144"/>
      <c r="V476" s="3144"/>
      <c r="W476" s="3144"/>
      <c r="X476" s="3144"/>
      <c r="Y476" s="3144"/>
      <c r="Z476" s="3144"/>
      <c r="AA476" s="3144"/>
      <c r="AB476" s="3144"/>
      <c r="AC476" s="330"/>
      <c r="AD476" s="330"/>
      <c r="AE476" s="330"/>
      <c r="AF476" s="177"/>
      <c r="AG476" s="151"/>
      <c r="AH476" s="151"/>
      <c r="AI476" s="151"/>
      <c r="AJ476" s="151"/>
      <c r="AK476" s="588"/>
      <c r="AL476" s="3144"/>
      <c r="AM476" s="3144"/>
    </row>
    <row r="477" spans="2:39" ht="15.75" thickBot="1">
      <c r="B477" s="2310" t="str">
        <f>'12-18л. МЕНЮ '!J474</f>
        <v>749 / 22</v>
      </c>
      <c r="C477" s="1496" t="str">
        <f>'12-18л. МЕНЮ '!C474</f>
        <v xml:space="preserve">Плоды свежие (яблоко) </v>
      </c>
      <c r="D477" s="1294">
        <f>'12-18л. МЕНЮ '!D474</f>
        <v>100</v>
      </c>
      <c r="E477" s="1431">
        <f>'12-18л. МЕНЮ '!E474</f>
        <v>0.4</v>
      </c>
      <c r="F477" s="739">
        <f>'12-18л. МЕНЮ '!F474</f>
        <v>0.4</v>
      </c>
      <c r="G477" s="739">
        <f>'12-18л. МЕНЮ '!G474</f>
        <v>9.8000000000000007</v>
      </c>
      <c r="H477" s="1446">
        <f>'12-18л. МЕНЮ '!H474</f>
        <v>47</v>
      </c>
      <c r="I477" s="1171">
        <v>10</v>
      </c>
      <c r="J477" s="1171">
        <v>0.03</v>
      </c>
      <c r="K477" s="1171">
        <v>0.02</v>
      </c>
      <c r="L477" s="699">
        <v>0</v>
      </c>
      <c r="M477" s="1171">
        <v>16</v>
      </c>
      <c r="N477" s="1171">
        <v>11</v>
      </c>
      <c r="O477" s="1171">
        <v>9</v>
      </c>
      <c r="P477" s="1171">
        <v>2.2000000000000002</v>
      </c>
      <c r="Q477" s="1474">
        <f>'12-18л. МЕНЮ '!I474</f>
        <v>105</v>
      </c>
      <c r="R477" s="115"/>
      <c r="S477" s="125"/>
      <c r="T477" s="3144"/>
      <c r="U477" s="4369"/>
      <c r="V477" s="3344"/>
      <c r="W477" s="3344"/>
      <c r="X477" s="3344"/>
      <c r="Y477" s="3344"/>
      <c r="Z477" s="3344"/>
      <c r="AA477" s="3344"/>
      <c r="AB477" s="3344"/>
      <c r="AC477" s="505"/>
      <c r="AD477" s="505"/>
      <c r="AE477" s="505"/>
      <c r="AF477" s="177"/>
      <c r="AG477" s="517"/>
      <c r="AH477" s="517"/>
      <c r="AI477" s="151"/>
      <c r="AJ477" s="151"/>
      <c r="AK477" s="588"/>
      <c r="AL477" s="3144"/>
      <c r="AM477" s="3144"/>
    </row>
    <row r="478" spans="2:39">
      <c r="B478" s="417" t="s">
        <v>156</v>
      </c>
      <c r="C478" s="569"/>
      <c r="D478" s="2285">
        <f>'12-18л. МЕНЮ '!D475</f>
        <v>1040</v>
      </c>
      <c r="E478" s="1694">
        <f>'12-18л. МЕНЮ '!E475</f>
        <v>41.078299999999999</v>
      </c>
      <c r="F478" s="1695">
        <f>'12-18л. МЕНЮ '!F475</f>
        <v>37.030999999999992</v>
      </c>
      <c r="G478" s="1695">
        <f>'12-18л. МЕНЮ '!G475</f>
        <v>133.21480000000003</v>
      </c>
      <c r="H478" s="1710">
        <f>'12-18л. МЕНЮ '!H475</f>
        <v>999.66160000000002</v>
      </c>
      <c r="I478" s="695">
        <f>SUM(I470:I477)</f>
        <v>42.526000000000003</v>
      </c>
      <c r="J478" s="695">
        <f t="shared" ref="J478:P478" si="129">SUM(J470:J477)</f>
        <v>0.61399999999999999</v>
      </c>
      <c r="K478" s="695">
        <f t="shared" si="129"/>
        <v>1.109</v>
      </c>
      <c r="L478" s="731">
        <f t="shared" si="129"/>
        <v>705.64100000000008</v>
      </c>
      <c r="M478" s="731">
        <f t="shared" si="129"/>
        <v>542.01</v>
      </c>
      <c r="N478" s="731">
        <f t="shared" si="129"/>
        <v>531.5920000000001</v>
      </c>
      <c r="O478" s="731">
        <f t="shared" si="129"/>
        <v>120.72800000000001</v>
      </c>
      <c r="P478" s="729">
        <f t="shared" si="129"/>
        <v>10.631</v>
      </c>
      <c r="Q478" s="761"/>
      <c r="R478" s="115"/>
      <c r="S478" s="475"/>
      <c r="T478" s="2083"/>
      <c r="U478" s="126"/>
      <c r="V478" s="3139"/>
      <c r="W478" s="3144"/>
      <c r="X478" s="3144"/>
      <c r="Y478" s="3144"/>
      <c r="Z478" s="3144"/>
      <c r="AA478" s="3144"/>
      <c r="AB478" s="3144"/>
      <c r="AC478" s="808"/>
      <c r="AD478" s="808"/>
      <c r="AE478" s="808"/>
      <c r="AF478" s="177"/>
      <c r="AG478" s="151"/>
      <c r="AH478" s="151"/>
      <c r="AI478" s="330"/>
      <c r="AJ478" s="151"/>
      <c r="AK478" s="588"/>
      <c r="AL478" s="3144"/>
      <c r="AM478" s="3144"/>
    </row>
    <row r="479" spans="2:39">
      <c r="B479" s="724"/>
      <c r="C479" s="725" t="s">
        <v>10</v>
      </c>
      <c r="D479" s="1133">
        <v>0.35</v>
      </c>
      <c r="E479" s="1691">
        <f>'12-18л. МЕНЮ '!E476</f>
        <v>31.5</v>
      </c>
      <c r="F479" s="1692">
        <f>'12-18л. МЕНЮ '!F476</f>
        <v>32.200000000000003</v>
      </c>
      <c r="G479" s="1692">
        <f>'12-18л. МЕНЮ '!G476</f>
        <v>134.05000000000001</v>
      </c>
      <c r="H479" s="1711">
        <f>'12-18л. МЕНЮ '!H476</f>
        <v>952</v>
      </c>
      <c r="I479" s="1778">
        <f t="shared" ref="I479:P479" si="130">I743</f>
        <v>24.5</v>
      </c>
      <c r="J479" s="1778">
        <f t="shared" si="130"/>
        <v>0.49</v>
      </c>
      <c r="K479" s="1778">
        <f t="shared" si="130"/>
        <v>0.56000000000000005</v>
      </c>
      <c r="L479" s="1778">
        <f t="shared" si="130"/>
        <v>315</v>
      </c>
      <c r="M479" s="1779">
        <f t="shared" si="130"/>
        <v>420</v>
      </c>
      <c r="N479" s="1779">
        <f t="shared" si="130"/>
        <v>420</v>
      </c>
      <c r="O479" s="1779">
        <f t="shared" si="130"/>
        <v>105</v>
      </c>
      <c r="P479" s="2019">
        <f t="shared" si="130"/>
        <v>6.3</v>
      </c>
      <c r="Q479" s="761"/>
      <c r="R479" s="115"/>
      <c r="S479" s="3144"/>
      <c r="T479" s="3141"/>
      <c r="U479" s="3144"/>
      <c r="V479" s="482"/>
      <c r="W479" s="482"/>
      <c r="X479" s="482"/>
      <c r="Y479" s="482"/>
      <c r="Z479" s="121"/>
      <c r="AA479" s="121"/>
      <c r="AB479" s="3144"/>
      <c r="AC479" s="151"/>
      <c r="AD479" s="151"/>
      <c r="AE479" s="151"/>
      <c r="AF479" s="177"/>
      <c r="AG479" s="151"/>
      <c r="AH479" s="151"/>
      <c r="AI479" s="330"/>
      <c r="AJ479" s="151"/>
      <c r="AK479" s="588"/>
      <c r="AL479" s="3144"/>
      <c r="AM479" s="3144"/>
    </row>
    <row r="480" spans="2:39" ht="12" customHeight="1" thickBot="1">
      <c r="B480" s="230"/>
      <c r="C480" s="722" t="s">
        <v>319</v>
      </c>
      <c r="D480" s="744"/>
      <c r="E480" s="733">
        <f>'12-18л. МЕНЮ '!E477</f>
        <v>10.642555555555553</v>
      </c>
      <c r="F480" s="734">
        <f>'12-18л. МЕНЮ '!F477</f>
        <v>5.2510869565217249</v>
      </c>
      <c r="G480" s="734">
        <f>'12-18л. МЕНЮ '!G477</f>
        <v>-0.21806788511748465</v>
      </c>
      <c r="H480" s="1193">
        <f>'12-18л. МЕНЮ '!H477</f>
        <v>1.7522647058823537</v>
      </c>
      <c r="I480" s="734">
        <f t="shared" ref="I480:P480" si="131">(I478*100/I796)-35</f>
        <v>25.751428571428576</v>
      </c>
      <c r="J480" s="734">
        <f t="shared" si="131"/>
        <v>8.8571428571428612</v>
      </c>
      <c r="K480" s="734">
        <f t="shared" si="131"/>
        <v>34.3125</v>
      </c>
      <c r="L480" s="734">
        <f t="shared" si="131"/>
        <v>43.404555555555561</v>
      </c>
      <c r="M480" s="734">
        <f t="shared" si="131"/>
        <v>10.167499999999997</v>
      </c>
      <c r="N480" s="734">
        <f t="shared" si="131"/>
        <v>9.2993333333333439</v>
      </c>
      <c r="O480" s="734">
        <f t="shared" si="131"/>
        <v>5.2426666666666719</v>
      </c>
      <c r="P480" s="2020">
        <f t="shared" si="131"/>
        <v>24.061111111111103</v>
      </c>
      <c r="Q480" s="765"/>
      <c r="R480" s="115"/>
      <c r="S480" s="488"/>
      <c r="T480" s="3144"/>
      <c r="U480" s="611"/>
      <c r="V480" s="505"/>
      <c r="W480" s="812"/>
      <c r="X480" s="813"/>
      <c r="Y480" s="814"/>
      <c r="Z480" s="213"/>
      <c r="AA480" s="357"/>
      <c r="AB480" s="3144"/>
      <c r="AC480" s="284"/>
      <c r="AD480" s="284"/>
      <c r="AE480" s="275"/>
      <c r="AF480" s="505"/>
      <c r="AG480" s="506"/>
      <c r="AH480" s="506"/>
      <c r="AI480" s="505"/>
      <c r="AJ480" s="505"/>
      <c r="AK480" s="540"/>
      <c r="AL480" s="3144"/>
      <c r="AM480" s="3144"/>
    </row>
    <row r="481" spans="2:39">
      <c r="B481" s="439"/>
      <c r="C481" s="1893" t="s">
        <v>192</v>
      </c>
      <c r="D481" s="3135"/>
      <c r="E481" s="2293"/>
      <c r="F481" s="1793"/>
      <c r="G481" s="1793"/>
      <c r="H481" s="1793"/>
      <c r="I481" s="1794"/>
      <c r="J481" s="1794"/>
      <c r="K481" s="1819"/>
      <c r="L481" s="1794"/>
      <c r="M481" s="1794"/>
      <c r="N481" s="1794"/>
      <c r="O481" s="1794"/>
      <c r="P481" s="2059"/>
      <c r="Q481" s="2989"/>
      <c r="R481" s="115"/>
      <c r="S481" s="151"/>
      <c r="T481" s="351"/>
      <c r="U481" s="351"/>
      <c r="V481" s="351"/>
      <c r="W481" s="351"/>
      <c r="X481" s="351"/>
      <c r="Y481" s="351"/>
      <c r="Z481" s="351"/>
      <c r="AA481" s="351"/>
      <c r="AB481" s="3144"/>
      <c r="AC481" s="330"/>
      <c r="AD481" s="330"/>
      <c r="AE481" s="330"/>
      <c r="AF481" s="808"/>
      <c r="AG481" s="809"/>
      <c r="AH481" s="809"/>
      <c r="AI481" s="808"/>
      <c r="AJ481" s="808"/>
      <c r="AK481" s="540"/>
      <c r="AL481" s="3144"/>
      <c r="AM481" s="3144"/>
    </row>
    <row r="482" spans="2:39">
      <c r="B482" s="727">
        <f>'12-18л. МЕНЮ '!J479</f>
        <v>0</v>
      </c>
      <c r="C482" s="1232" t="str">
        <f>'12-18л. МЕНЮ '!C479</f>
        <v>Кисломолочный напиток</v>
      </c>
      <c r="D482" s="3600">
        <f>'12-18л. МЕНЮ '!D479</f>
        <v>0</v>
      </c>
      <c r="E482" s="2287">
        <f>'12-18л. МЕНЮ '!E479</f>
        <v>0</v>
      </c>
      <c r="F482" s="2286">
        <f>'12-18л. МЕНЮ '!F479</f>
        <v>0</v>
      </c>
      <c r="G482" s="2287">
        <f>'12-18л. МЕНЮ '!G479</f>
        <v>0</v>
      </c>
      <c r="H482" s="2286">
        <f>'12-18л. МЕНЮ '!H479</f>
        <v>0</v>
      </c>
      <c r="I482" s="325"/>
      <c r="J482" s="1246"/>
      <c r="K482" s="325"/>
      <c r="L482" s="728"/>
      <c r="M482" s="1159"/>
      <c r="N482" s="739"/>
      <c r="O482" s="1246"/>
      <c r="P482" s="1268"/>
      <c r="Q482" s="2319">
        <f>'12-18л. МЕНЮ '!I480</f>
        <v>103</v>
      </c>
      <c r="R482" s="106"/>
      <c r="S482" s="257"/>
      <c r="T482" s="151"/>
      <c r="U482" s="151"/>
      <c r="V482" s="151"/>
      <c r="W482" s="177"/>
      <c r="X482" s="151"/>
      <c r="Y482" s="151"/>
      <c r="Z482" s="151"/>
      <c r="AA482" s="151"/>
      <c r="AB482" s="3144"/>
      <c r="AC482" s="330"/>
      <c r="AD482" s="330"/>
      <c r="AE482" s="330"/>
      <c r="AF482" s="151"/>
      <c r="AG482" s="151"/>
      <c r="AH482" s="151"/>
      <c r="AI482" s="151"/>
      <c r="AJ482" s="151"/>
      <c r="AK482" s="540"/>
      <c r="AL482" s="3144"/>
      <c r="AM482" s="3144"/>
    </row>
    <row r="483" spans="2:39">
      <c r="B483" s="3598" t="str">
        <f>'12-18л. МЕНЮ '!J480</f>
        <v>470 / 21</v>
      </c>
      <c r="C483" s="2226" t="str">
        <f>'12-18л. МЕНЮ '!C480</f>
        <v>Кефир  (м. д. ж. 2,5% )</v>
      </c>
      <c r="D483" s="2284">
        <f>'12-18л. МЕНЮ '!D480</f>
        <v>200</v>
      </c>
      <c r="E483" s="156">
        <f>'12-18л. МЕНЮ '!E480</f>
        <v>5.8</v>
      </c>
      <c r="F483" s="1665">
        <f>'12-18л. МЕНЮ '!F480</f>
        <v>5</v>
      </c>
      <c r="G483" s="156">
        <f>'12-18л. МЕНЮ '!G480</f>
        <v>8</v>
      </c>
      <c r="H483" s="1665">
        <f>'12-18л. МЕНЮ '!H480</f>
        <v>101</v>
      </c>
      <c r="I483" s="2318">
        <v>1.4</v>
      </c>
      <c r="J483" s="1541">
        <v>0.08</v>
      </c>
      <c r="K483" s="1658">
        <v>2.3E-2</v>
      </c>
      <c r="L483" s="1483">
        <v>40.1</v>
      </c>
      <c r="M483" s="2292">
        <v>240.8</v>
      </c>
      <c r="N483" s="1664">
        <v>180.6</v>
      </c>
      <c r="O483" s="1659">
        <v>28.1</v>
      </c>
      <c r="P483" s="1656">
        <v>0.2</v>
      </c>
      <c r="Q483" s="2441">
        <f>'12-18л. МЕНЮ '!I480</f>
        <v>103</v>
      </c>
      <c r="R483" s="106"/>
      <c r="S483" s="2541"/>
      <c r="T483" s="3154"/>
      <c r="U483" s="3154"/>
      <c r="V483" s="3154"/>
      <c r="W483" s="3154"/>
      <c r="X483" s="3154"/>
      <c r="Y483" s="3154"/>
      <c r="Z483" s="3154"/>
      <c r="AA483" s="3154"/>
      <c r="AB483" s="3144"/>
      <c r="AC483" s="330"/>
      <c r="AD483" s="330"/>
      <c r="AE483" s="330"/>
      <c r="AF483" s="284"/>
      <c r="AG483" s="284"/>
      <c r="AH483" s="284"/>
      <c r="AI483" s="284"/>
      <c r="AJ483" s="284"/>
      <c r="AK483" s="3144"/>
      <c r="AL483" s="3144"/>
      <c r="AM483" s="3144"/>
    </row>
    <row r="484" spans="2:39">
      <c r="B484" s="3602" t="str">
        <f>'12-18л. МЕНЮ '!J481</f>
        <v>149 / 17</v>
      </c>
      <c r="C484" s="240" t="str">
        <f>'12-18л. МЕНЮ '!C481</f>
        <v>Котлеты картофельные с творогом</v>
      </c>
      <c r="D484" s="3158">
        <f>'12-18л. МЕНЮ '!D481</f>
        <v>140</v>
      </c>
      <c r="E484" s="1246">
        <f>'12-18л. МЕНЮ '!E481</f>
        <v>3.9390999999999998</v>
      </c>
      <c r="F484" s="325">
        <f>'12-18л. МЕНЮ '!F481</f>
        <v>11.1305</v>
      </c>
      <c r="G484" s="325">
        <f>'12-18л. МЕНЮ '!G481</f>
        <v>17.820730000000001</v>
      </c>
      <c r="H484" s="1326">
        <f>'12-18л. МЕНЮ '!H481</f>
        <v>187.21440000000001</v>
      </c>
      <c r="I484" s="1268">
        <v>0.28420000000000001</v>
      </c>
      <c r="J484" s="739">
        <v>0.126</v>
      </c>
      <c r="K484" s="1159">
        <v>4.8000000000000001E-2</v>
      </c>
      <c r="L484" s="3599">
        <v>49</v>
      </c>
      <c r="M484" s="2313">
        <v>75.318700000000007</v>
      </c>
      <c r="N484" s="1452">
        <v>17.299800000000001</v>
      </c>
      <c r="O484" s="1159">
        <v>32.530900000000003</v>
      </c>
      <c r="P484" s="1268">
        <v>1.7436</v>
      </c>
      <c r="Q484" s="1474">
        <f>'12-18л. МЕНЮ '!I481</f>
        <v>44</v>
      </c>
      <c r="R484" s="106"/>
      <c r="S484" s="3154"/>
      <c r="T484" s="1797"/>
      <c r="U484" s="1797"/>
      <c r="V484" s="1797"/>
      <c r="W484" s="1797"/>
      <c r="X484" s="1797"/>
      <c r="Y484" s="1797"/>
      <c r="Z484" s="1797"/>
      <c r="AA484" s="1797"/>
      <c r="AB484" s="3144"/>
      <c r="AC484" s="330"/>
      <c r="AD484" s="330"/>
      <c r="AE484" s="330"/>
      <c r="AF484" s="505"/>
      <c r="AG484" s="506"/>
      <c r="AH484" s="506"/>
      <c r="AI484" s="506"/>
      <c r="AJ484" s="505"/>
      <c r="AK484" s="3144"/>
      <c r="AL484" s="3144"/>
      <c r="AM484" s="3144"/>
    </row>
    <row r="485" spans="2:39" ht="15.75" thickBot="1">
      <c r="B485" s="4242" t="str">
        <f>'12-18л. МЕНЮ '!J482</f>
        <v>Пром.пр.</v>
      </c>
      <c r="C485" s="4150" t="str">
        <f>'12-18л. МЕНЮ '!C482</f>
        <v xml:space="preserve">Хлеб пш. (батон ) </v>
      </c>
      <c r="D485" s="1294">
        <f>'12-18л. МЕНЮ '!D482</f>
        <v>20</v>
      </c>
      <c r="E485" s="1802">
        <f>'12-18л. МЕНЮ '!E482</f>
        <v>0.77</v>
      </c>
      <c r="F485" s="431">
        <f>'12-18л. МЕНЮ '!F482</f>
        <v>0.38</v>
      </c>
      <c r="G485" s="431">
        <f>'12-18л. МЕНЮ '!G482</f>
        <v>10.28</v>
      </c>
      <c r="H485" s="431">
        <f>'12-18л. МЕНЮ '!H482</f>
        <v>45.22</v>
      </c>
      <c r="I485" s="325">
        <v>0</v>
      </c>
      <c r="J485" s="325">
        <v>2.1999999999999999E-2</v>
      </c>
      <c r="K485" s="325">
        <v>2.1999999999999999E-2</v>
      </c>
      <c r="L485" s="728">
        <v>0</v>
      </c>
      <c r="M485" s="739">
        <v>3.8</v>
      </c>
      <c r="N485" s="739">
        <v>13</v>
      </c>
      <c r="O485" s="325">
        <v>2.6</v>
      </c>
      <c r="P485" s="1268">
        <v>2.4E-2</v>
      </c>
      <c r="Q485" s="438">
        <f>'12-18л. МЕНЮ '!I482</f>
        <v>17</v>
      </c>
      <c r="R485" s="106"/>
      <c r="S485" s="3144"/>
      <c r="T485" s="346"/>
      <c r="U485" s="346"/>
      <c r="V485" s="346"/>
      <c r="W485" s="346"/>
      <c r="X485" s="346"/>
      <c r="Y485" s="346"/>
      <c r="Z485" s="346"/>
      <c r="AA485" s="346"/>
      <c r="AB485" s="3144"/>
      <c r="AC485" s="505"/>
      <c r="AD485" s="505"/>
      <c r="AE485" s="505"/>
      <c r="AF485" s="808"/>
      <c r="AG485" s="809"/>
      <c r="AH485" s="809"/>
      <c r="AI485" s="809"/>
      <c r="AJ485" s="808"/>
      <c r="AK485" s="540"/>
      <c r="AL485" s="3144"/>
      <c r="AM485" s="3144"/>
    </row>
    <row r="486" spans="2:39">
      <c r="B486" s="417" t="s">
        <v>197</v>
      </c>
      <c r="C486" s="569"/>
      <c r="D486" s="2263">
        <f>'12-18л. МЕНЮ '!D483</f>
        <v>360</v>
      </c>
      <c r="E486" s="1761">
        <f>'12-18л. МЕНЮ '!E483</f>
        <v>10.5091</v>
      </c>
      <c r="F486" s="1762">
        <f>'12-18л. МЕНЮ '!F483</f>
        <v>16.510499999999997</v>
      </c>
      <c r="G486" s="1762">
        <f>'12-18л. МЕНЮ '!G483</f>
        <v>36.100729999999999</v>
      </c>
      <c r="H486" s="1762">
        <f>'12-18л. МЕНЮ '!H483</f>
        <v>333.43439999999998</v>
      </c>
      <c r="I486" s="236">
        <f>SUM(I482:I485)</f>
        <v>1.6841999999999999</v>
      </c>
      <c r="J486" s="695">
        <f t="shared" ref="J486:P486" si="132">SUM(J482:J485)</f>
        <v>0.22800000000000001</v>
      </c>
      <c r="K486" s="695">
        <f t="shared" si="132"/>
        <v>9.2999999999999999E-2</v>
      </c>
      <c r="L486" s="695">
        <f t="shared" si="132"/>
        <v>89.1</v>
      </c>
      <c r="M486" s="731">
        <f t="shared" si="132"/>
        <v>319.9187</v>
      </c>
      <c r="N486" s="731">
        <f t="shared" si="132"/>
        <v>210.8998</v>
      </c>
      <c r="O486" s="695">
        <f t="shared" si="132"/>
        <v>63.230900000000005</v>
      </c>
      <c r="P486" s="729">
        <f t="shared" si="132"/>
        <v>1.9676</v>
      </c>
      <c r="Q486" s="2305"/>
      <c r="R486" s="106"/>
      <c r="S486" s="3282"/>
      <c r="T486" s="116"/>
      <c r="U486" s="116"/>
      <c r="V486" s="116"/>
      <c r="W486" s="177"/>
      <c r="X486" s="176"/>
      <c r="Y486" s="176"/>
      <c r="Z486" s="116"/>
      <c r="AA486" s="176"/>
      <c r="AB486" s="3144"/>
      <c r="AC486" s="808"/>
      <c r="AD486" s="808"/>
      <c r="AE486" s="808"/>
      <c r="AF486" s="151"/>
      <c r="AG486" s="151"/>
      <c r="AH486" s="151"/>
      <c r="AI486" s="151"/>
      <c r="AJ486" s="151"/>
      <c r="AK486" s="540"/>
      <c r="AL486" s="3144"/>
      <c r="AM486" s="3144"/>
    </row>
    <row r="487" spans="2:39">
      <c r="B487" s="724"/>
      <c r="C487" s="725" t="s">
        <v>10</v>
      </c>
      <c r="D487" s="1247">
        <v>0.1</v>
      </c>
      <c r="E487" s="1763">
        <f>'12-18л. МЕНЮ '!E484</f>
        <v>9</v>
      </c>
      <c r="F487" s="1764">
        <f>'12-18л. МЕНЮ '!F484</f>
        <v>9.1999999999999993</v>
      </c>
      <c r="G487" s="1764">
        <f>'12-18л. МЕНЮ '!G484</f>
        <v>38.299999999999997</v>
      </c>
      <c r="H487" s="1764">
        <f>'12-18л. МЕНЮ '!H484</f>
        <v>272</v>
      </c>
      <c r="I487" s="1778">
        <f t="shared" ref="I487:P487" si="133">I747</f>
        <v>7</v>
      </c>
      <c r="J487" s="1778">
        <f t="shared" si="133"/>
        <v>0.14000000000000001</v>
      </c>
      <c r="K487" s="1778">
        <f t="shared" si="133"/>
        <v>0.16</v>
      </c>
      <c r="L487" s="1778">
        <f t="shared" si="133"/>
        <v>90</v>
      </c>
      <c r="M487" s="1779">
        <f t="shared" si="133"/>
        <v>120</v>
      </c>
      <c r="N487" s="1779">
        <f t="shared" si="133"/>
        <v>120</v>
      </c>
      <c r="O487" s="1778">
        <f t="shared" si="133"/>
        <v>30</v>
      </c>
      <c r="P487" s="2019">
        <f t="shared" si="133"/>
        <v>1.8</v>
      </c>
      <c r="Q487" s="761"/>
      <c r="R487" s="106"/>
      <c r="S487" s="3283"/>
      <c r="T487" s="3144"/>
      <c r="U487" s="611"/>
      <c r="V487" s="505"/>
      <c r="W487" s="812"/>
      <c r="X487" s="813"/>
      <c r="Y487" s="814"/>
      <c r="Z487" s="213"/>
      <c r="AA487" s="357"/>
      <c r="AB487" s="3144"/>
      <c r="AC487" s="151"/>
      <c r="AD487" s="151"/>
      <c r="AE487" s="151"/>
      <c r="AF487" s="284"/>
      <c r="AG487" s="284"/>
      <c r="AH487" s="284"/>
      <c r="AI487" s="284"/>
      <c r="AJ487" s="284"/>
      <c r="AK487" s="540"/>
      <c r="AL487" s="3144"/>
      <c r="AM487" s="3144"/>
    </row>
    <row r="488" spans="2:39" ht="15.75" thickBot="1">
      <c r="B488" s="230"/>
      <c r="C488" s="722" t="s">
        <v>319</v>
      </c>
      <c r="D488" s="744"/>
      <c r="E488" s="1469">
        <f>'12-18л. МЕНЮ '!E485</f>
        <v>1.6767777777777795</v>
      </c>
      <c r="F488" s="431">
        <f>'12-18л. МЕНЮ '!F485</f>
        <v>7.946195652173909</v>
      </c>
      <c r="G488" s="431">
        <f>'12-18л. МЕНЮ '!G485</f>
        <v>-0.5742219321148827</v>
      </c>
      <c r="H488" s="431">
        <f>'12-18л. МЕНЮ '!H485</f>
        <v>2.2586176470588217</v>
      </c>
      <c r="I488" s="734">
        <f t="shared" ref="I488:P488" si="134">(I486*100/I796)-10</f>
        <v>-7.5940000000000003</v>
      </c>
      <c r="J488" s="734">
        <f t="shared" si="134"/>
        <v>6.2857142857142883</v>
      </c>
      <c r="K488" s="734">
        <f t="shared" si="134"/>
        <v>-4.1875</v>
      </c>
      <c r="L488" s="734">
        <f t="shared" si="134"/>
        <v>-9.9999999999999645E-2</v>
      </c>
      <c r="M488" s="734">
        <f t="shared" si="134"/>
        <v>16.659891666666667</v>
      </c>
      <c r="N488" s="734">
        <f t="shared" si="134"/>
        <v>7.5749833333333321</v>
      </c>
      <c r="O488" s="734">
        <f t="shared" si="134"/>
        <v>11.076966666666667</v>
      </c>
      <c r="P488" s="2020">
        <f t="shared" si="134"/>
        <v>0.931111111111111</v>
      </c>
      <c r="Q488" s="765"/>
      <c r="R488" s="106"/>
      <c r="S488" s="4361"/>
      <c r="T488" s="351"/>
      <c r="U488" s="351"/>
      <c r="V488" s="351"/>
      <c r="W488" s="351"/>
      <c r="X488" s="351"/>
      <c r="Y488" s="351"/>
      <c r="Z488" s="351"/>
      <c r="AA488" s="351"/>
      <c r="AB488" s="3144"/>
      <c r="AC488" s="284"/>
      <c r="AD488" s="284"/>
      <c r="AE488" s="284"/>
      <c r="AF488" s="505"/>
      <c r="AG488" s="506"/>
      <c r="AH488" s="506"/>
      <c r="AI488" s="506"/>
      <c r="AJ488" s="505"/>
      <c r="AK488" s="540"/>
      <c r="AL488" s="3144"/>
      <c r="AM488" s="3144"/>
    </row>
    <row r="489" spans="2:39">
      <c r="I489" s="3603"/>
      <c r="J489" s="3603"/>
      <c r="K489" s="3603"/>
      <c r="L489" s="3603"/>
      <c r="M489" s="3603"/>
      <c r="N489" s="3603"/>
      <c r="O489" s="3603"/>
      <c r="P489" s="3603"/>
      <c r="R489" s="2079"/>
      <c r="S489" s="4362"/>
      <c r="T489" s="330"/>
      <c r="U489" s="330"/>
      <c r="V489" s="330"/>
      <c r="W489" s="177"/>
      <c r="X489" s="151"/>
      <c r="Y489" s="151"/>
      <c r="Z489" s="330"/>
      <c r="AA489" s="151"/>
      <c r="AB489" s="3144"/>
      <c r="AC489" s="505"/>
      <c r="AD489" s="505"/>
      <c r="AE489" s="505"/>
      <c r="AF489" s="808"/>
      <c r="AG489" s="809"/>
      <c r="AH489" s="809"/>
      <c r="AI489" s="809"/>
      <c r="AJ489" s="808"/>
      <c r="AK489" s="540"/>
      <c r="AL489" s="3144"/>
      <c r="AM489" s="3144"/>
    </row>
    <row r="490" spans="2:39" ht="15.75" thickBot="1">
      <c r="E490" s="1789"/>
      <c r="F490" s="1789"/>
      <c r="G490" s="1789"/>
      <c r="H490" s="1789"/>
      <c r="I490" s="1789"/>
      <c r="J490" s="1789"/>
      <c r="K490" s="1789"/>
      <c r="L490" s="1789"/>
      <c r="M490" s="1789"/>
      <c r="N490" s="1789"/>
      <c r="O490" s="1789"/>
      <c r="P490" s="1789"/>
      <c r="Q490" s="289"/>
      <c r="R490" s="106"/>
      <c r="S490" s="4363"/>
      <c r="T490" s="3154"/>
      <c r="U490" s="3154"/>
      <c r="V490" s="3154"/>
      <c r="W490" s="3154"/>
      <c r="X490" s="3154"/>
      <c r="Y490" s="3154"/>
      <c r="Z490" s="3154"/>
      <c r="AA490" s="3154"/>
      <c r="AB490" s="3144"/>
      <c r="AC490" s="808"/>
      <c r="AD490" s="808"/>
      <c r="AE490" s="808"/>
      <c r="AF490" s="151"/>
      <c r="AG490" s="151"/>
      <c r="AH490" s="151"/>
      <c r="AI490" s="151"/>
      <c r="AJ490" s="151"/>
      <c r="AK490" s="540"/>
      <c r="AL490" s="3144"/>
      <c r="AM490" s="3144"/>
    </row>
    <row r="491" spans="2:39">
      <c r="B491" s="649"/>
      <c r="C491" s="42" t="s">
        <v>220</v>
      </c>
      <c r="D491" s="43"/>
      <c r="E491" s="146">
        <f t="shared" ref="E491:P491" si="135">E466+E478</f>
        <v>65.756299999999996</v>
      </c>
      <c r="F491" s="236">
        <f t="shared" si="135"/>
        <v>56.318999999999988</v>
      </c>
      <c r="G491" s="236">
        <f t="shared" si="135"/>
        <v>229.47180000000003</v>
      </c>
      <c r="H491" s="236">
        <f t="shared" si="135"/>
        <v>1656.3925999999999</v>
      </c>
      <c r="I491" s="236">
        <f t="shared" si="135"/>
        <v>54.113300000000002</v>
      </c>
      <c r="J491" s="236">
        <f t="shared" si="135"/>
        <v>1.0790000000000002</v>
      </c>
      <c r="K491" s="236">
        <f t="shared" si="135"/>
        <v>1.4950000000000001</v>
      </c>
      <c r="L491" s="697">
        <f t="shared" si="135"/>
        <v>1095.6410000000001</v>
      </c>
      <c r="M491" s="697">
        <f t="shared" si="135"/>
        <v>657.18</v>
      </c>
      <c r="N491" s="697">
        <f t="shared" si="135"/>
        <v>832.51600000000008</v>
      </c>
      <c r="O491" s="697">
        <f t="shared" si="135"/>
        <v>207.36799999999999</v>
      </c>
      <c r="P491" s="650">
        <f t="shared" si="135"/>
        <v>13.262</v>
      </c>
      <c r="Q491" s="289"/>
      <c r="R491" s="125"/>
      <c r="S491" s="3154"/>
      <c r="T491" s="2312"/>
      <c r="U491" s="2312"/>
      <c r="V491" s="2312"/>
      <c r="W491" s="2312"/>
      <c r="X491" s="2312"/>
      <c r="Y491" s="2312"/>
      <c r="Z491" s="2312"/>
      <c r="AA491" s="2312"/>
      <c r="AB491" s="3144"/>
      <c r="AC491" s="151"/>
      <c r="AD491" s="151"/>
      <c r="AE491" s="151"/>
      <c r="AF491" s="284"/>
      <c r="AG491" s="284"/>
      <c r="AH491" s="284"/>
      <c r="AI491" s="284"/>
      <c r="AJ491" s="2511"/>
      <c r="AK491" s="540"/>
      <c r="AL491" s="3144"/>
      <c r="AM491" s="3144"/>
    </row>
    <row r="492" spans="2:39">
      <c r="B492" s="382"/>
      <c r="C492" s="674" t="s">
        <v>10</v>
      </c>
      <c r="D492" s="1133">
        <v>0.6</v>
      </c>
      <c r="E492" s="1782">
        <f t="shared" ref="E492:P492" si="136">E751</f>
        <v>54</v>
      </c>
      <c r="F492" s="1778">
        <f t="shared" si="136"/>
        <v>55.2</v>
      </c>
      <c r="G492" s="1778">
        <f t="shared" si="136"/>
        <v>229.8</v>
      </c>
      <c r="H492" s="1778">
        <f t="shared" si="136"/>
        <v>1632</v>
      </c>
      <c r="I492" s="1778">
        <f t="shared" si="136"/>
        <v>42</v>
      </c>
      <c r="J492" s="1778">
        <f t="shared" si="136"/>
        <v>0.84</v>
      </c>
      <c r="K492" s="1778">
        <f t="shared" si="136"/>
        <v>0.96</v>
      </c>
      <c r="L492" s="1778">
        <f t="shared" si="136"/>
        <v>540</v>
      </c>
      <c r="M492" s="1779">
        <f t="shared" si="136"/>
        <v>720</v>
      </c>
      <c r="N492" s="1779">
        <f t="shared" si="136"/>
        <v>720</v>
      </c>
      <c r="O492" s="1779">
        <f t="shared" si="136"/>
        <v>180</v>
      </c>
      <c r="P492" s="1781">
        <f t="shared" si="136"/>
        <v>10.8</v>
      </c>
      <c r="Q492" s="289"/>
      <c r="R492" s="40"/>
      <c r="S492" s="3144"/>
      <c r="T492" s="346"/>
      <c r="U492" s="346"/>
      <c r="V492" s="346"/>
      <c r="W492" s="346"/>
      <c r="X492" s="346"/>
      <c r="Y492" s="346"/>
      <c r="Z492" s="346"/>
      <c r="AA492" s="346"/>
      <c r="AB492" s="3144"/>
      <c r="AC492" s="284"/>
      <c r="AD492" s="284"/>
      <c r="AE492" s="284"/>
      <c r="AF492" s="2516"/>
      <c r="AG492" s="2518"/>
      <c r="AH492" s="2518"/>
      <c r="AI492" s="2517"/>
      <c r="AJ492" s="2516"/>
      <c r="AK492" s="540"/>
      <c r="AL492" s="3144"/>
      <c r="AM492" s="3144"/>
    </row>
    <row r="493" spans="2:39" ht="15.75" thickBot="1">
      <c r="B493" s="230"/>
      <c r="C493" s="722" t="s">
        <v>319</v>
      </c>
      <c r="D493" s="744"/>
      <c r="E493" s="733">
        <f t="shared" ref="E493:P493" si="137">(E491*100/E796)-60</f>
        <v>13.062555555555548</v>
      </c>
      <c r="F493" s="734">
        <f t="shared" si="137"/>
        <v>1.2163043478260747</v>
      </c>
      <c r="G493" s="734">
        <f t="shared" si="137"/>
        <v>-8.5691906005209262E-2</v>
      </c>
      <c r="H493" s="734">
        <f t="shared" si="137"/>
        <v>0.89678676470587249</v>
      </c>
      <c r="I493" s="734">
        <f t="shared" si="137"/>
        <v>17.304714285714283</v>
      </c>
      <c r="J493" s="734">
        <f t="shared" si="137"/>
        <v>17.071428571428584</v>
      </c>
      <c r="K493" s="734">
        <f t="shared" si="137"/>
        <v>33.4375</v>
      </c>
      <c r="L493" s="734">
        <f t="shared" si="137"/>
        <v>61.737888888888889</v>
      </c>
      <c r="M493" s="734">
        <f t="shared" si="137"/>
        <v>-5.2349999999999994</v>
      </c>
      <c r="N493" s="734">
        <f t="shared" si="137"/>
        <v>9.376333333333335</v>
      </c>
      <c r="O493" s="734">
        <f t="shared" si="137"/>
        <v>9.1226666666666603</v>
      </c>
      <c r="P493" s="738">
        <f t="shared" si="137"/>
        <v>13.677777777777777</v>
      </c>
      <c r="Q493" s="289"/>
      <c r="R493" s="11"/>
      <c r="S493" s="3144"/>
      <c r="T493" s="3141"/>
      <c r="U493" s="3144"/>
      <c r="V493" s="116"/>
      <c r="W493" s="177"/>
      <c r="X493" s="527"/>
      <c r="Y493" s="526"/>
      <c r="Z493" s="121"/>
      <c r="AA493" s="3144"/>
      <c r="AB493" s="3144"/>
      <c r="AC493" s="505"/>
      <c r="AD493" s="505"/>
      <c r="AE493" s="505"/>
      <c r="AF493" s="808"/>
      <c r="AG493" s="809"/>
      <c r="AH493" s="809"/>
      <c r="AI493" s="809"/>
      <c r="AJ493" s="808"/>
      <c r="AK493" s="540"/>
      <c r="AL493" s="3144"/>
      <c r="AM493" s="3144"/>
    </row>
    <row r="494" spans="2:39" ht="15.75" thickBot="1">
      <c r="E494" s="1789"/>
      <c r="F494" s="1789"/>
      <c r="G494" s="1789"/>
      <c r="H494" s="1789"/>
      <c r="I494" s="1789"/>
      <c r="J494" s="1789"/>
      <c r="K494" s="1789"/>
      <c r="L494" s="1789"/>
      <c r="M494" s="1789"/>
      <c r="N494" s="1789"/>
      <c r="O494" s="1789"/>
      <c r="P494" s="1789"/>
      <c r="Q494" s="289"/>
      <c r="R494" s="115"/>
      <c r="S494" s="3146"/>
      <c r="T494" s="2436"/>
      <c r="U494" s="3138"/>
      <c r="V494" s="581"/>
      <c r="W494" s="582"/>
      <c r="X494" s="203"/>
      <c r="Y494" s="216"/>
      <c r="Z494" s="121"/>
      <c r="AA494" s="3144"/>
      <c r="AB494" s="3144"/>
      <c r="AC494" s="808"/>
      <c r="AD494" s="808"/>
      <c r="AE494" s="808"/>
      <c r="AF494" s="151"/>
      <c r="AG494" s="151"/>
      <c r="AH494" s="151"/>
      <c r="AI494" s="151"/>
      <c r="AJ494" s="151"/>
      <c r="AK494" s="540"/>
      <c r="AL494" s="3144"/>
      <c r="AM494" s="3144"/>
    </row>
    <row r="495" spans="2:39">
      <c r="B495" s="649"/>
      <c r="C495" s="42" t="s">
        <v>219</v>
      </c>
      <c r="D495" s="43"/>
      <c r="E495" s="146">
        <f t="shared" ref="E495:P495" si="138">E478+E486</f>
        <v>51.587400000000002</v>
      </c>
      <c r="F495" s="236">
        <f t="shared" si="138"/>
        <v>53.541499999999985</v>
      </c>
      <c r="G495" s="236">
        <f t="shared" si="138"/>
        <v>169.31553000000002</v>
      </c>
      <c r="H495" s="236">
        <f t="shared" si="138"/>
        <v>1333.096</v>
      </c>
      <c r="I495" s="236">
        <f t="shared" si="138"/>
        <v>44.2102</v>
      </c>
      <c r="J495" s="236">
        <f t="shared" si="138"/>
        <v>0.84199999999999997</v>
      </c>
      <c r="K495" s="236">
        <f t="shared" si="138"/>
        <v>1.202</v>
      </c>
      <c r="L495" s="697">
        <f t="shared" si="138"/>
        <v>794.7410000000001</v>
      </c>
      <c r="M495" s="697">
        <f t="shared" si="138"/>
        <v>861.92869999999994</v>
      </c>
      <c r="N495" s="697">
        <f t="shared" si="138"/>
        <v>742.49180000000013</v>
      </c>
      <c r="O495" s="697">
        <f t="shared" si="138"/>
        <v>183.95890000000003</v>
      </c>
      <c r="P495" s="650">
        <f t="shared" si="138"/>
        <v>12.598600000000001</v>
      </c>
      <c r="Q495" s="289"/>
      <c r="R495" s="106"/>
      <c r="S495" s="3146"/>
      <c r="T495" s="3141"/>
      <c r="U495" s="3139"/>
      <c r="V495" s="3144"/>
      <c r="W495" s="3144"/>
      <c r="X495" s="213"/>
      <c r="Y495" s="3154"/>
      <c r="Z495" s="121"/>
      <c r="AA495" s="3144"/>
      <c r="AB495" s="3144"/>
      <c r="AC495" s="151"/>
      <c r="AD495" s="151"/>
      <c r="AE495" s="151"/>
      <c r="AF495" s="121"/>
      <c r="AG495" s="121"/>
      <c r="AH495" s="121"/>
      <c r="AI495" s="121"/>
      <c r="AJ495" s="121"/>
      <c r="AK495" s="3144"/>
      <c r="AL495" s="3144"/>
      <c r="AM495" s="3144"/>
    </row>
    <row r="496" spans="2:39">
      <c r="B496" s="382"/>
      <c r="C496" s="674" t="s">
        <v>10</v>
      </c>
      <c r="D496" s="1133">
        <v>0.45</v>
      </c>
      <c r="E496" s="1782">
        <f t="shared" ref="E496:P496" si="139">E755</f>
        <v>40.5</v>
      </c>
      <c r="F496" s="1778">
        <f t="shared" si="139"/>
        <v>41.4</v>
      </c>
      <c r="G496" s="1778">
        <f t="shared" si="139"/>
        <v>172.35</v>
      </c>
      <c r="H496" s="1778">
        <f t="shared" si="139"/>
        <v>1224</v>
      </c>
      <c r="I496" s="1778">
        <f t="shared" si="139"/>
        <v>31.5</v>
      </c>
      <c r="J496" s="1778">
        <f t="shared" si="139"/>
        <v>0.63</v>
      </c>
      <c r="K496" s="1778">
        <f t="shared" si="139"/>
        <v>0.72</v>
      </c>
      <c r="L496" s="1778">
        <f t="shared" si="139"/>
        <v>405</v>
      </c>
      <c r="M496" s="1779">
        <f t="shared" si="139"/>
        <v>540</v>
      </c>
      <c r="N496" s="1779">
        <f t="shared" si="139"/>
        <v>540</v>
      </c>
      <c r="O496" s="1779">
        <f t="shared" si="139"/>
        <v>135</v>
      </c>
      <c r="P496" s="1781">
        <f t="shared" si="139"/>
        <v>8.1</v>
      </c>
      <c r="Q496" s="289"/>
      <c r="R496" s="106"/>
      <c r="S496" s="3144"/>
      <c r="T496" s="3145"/>
      <c r="U496" s="3144"/>
      <c r="V496" s="353"/>
      <c r="W496" s="353"/>
      <c r="X496" s="213"/>
      <c r="Y496" s="121"/>
      <c r="Z496" s="121"/>
      <c r="AA496" s="3144"/>
      <c r="AB496" s="3144"/>
      <c r="AC496" s="284"/>
      <c r="AD496" s="284"/>
      <c r="AE496" s="2511"/>
      <c r="AF496" s="121"/>
      <c r="AG496" s="121"/>
      <c r="AH496" s="121"/>
      <c r="AI496" s="121"/>
      <c r="AJ496" s="121"/>
      <c r="AK496" s="540"/>
      <c r="AL496" s="3144"/>
      <c r="AM496" s="3144"/>
    </row>
    <row r="497" spans="2:39" ht="15.75" thickBot="1">
      <c r="B497" s="230"/>
      <c r="C497" s="722" t="s">
        <v>319</v>
      </c>
      <c r="D497" s="744"/>
      <c r="E497" s="733">
        <f t="shared" ref="E497:P497" si="140">(E495*100/E796)-45</f>
        <v>12.319333333333333</v>
      </c>
      <c r="F497" s="734">
        <f t="shared" si="140"/>
        <v>13.197282608695637</v>
      </c>
      <c r="G497" s="734">
        <f t="shared" si="140"/>
        <v>-0.79228981723236558</v>
      </c>
      <c r="H497" s="734">
        <f t="shared" si="140"/>
        <v>4.0108823529411808</v>
      </c>
      <c r="I497" s="734">
        <f t="shared" si="140"/>
        <v>18.157428571428575</v>
      </c>
      <c r="J497" s="734">
        <f t="shared" si="140"/>
        <v>15.142857142857146</v>
      </c>
      <c r="K497" s="734">
        <f t="shared" si="140"/>
        <v>30.124999999999986</v>
      </c>
      <c r="L497" s="734">
        <f t="shared" si="140"/>
        <v>43.304555555555567</v>
      </c>
      <c r="M497" s="734">
        <f t="shared" si="140"/>
        <v>26.827391666666657</v>
      </c>
      <c r="N497" s="734">
        <f t="shared" si="140"/>
        <v>16.874316666666672</v>
      </c>
      <c r="O497" s="734">
        <f t="shared" si="140"/>
        <v>16.319633333333343</v>
      </c>
      <c r="P497" s="738">
        <f t="shared" si="140"/>
        <v>24.992222222222225</v>
      </c>
      <c r="Q497" s="289"/>
      <c r="R497" s="106"/>
      <c r="S497" s="3144"/>
      <c r="T497" s="3145"/>
      <c r="U497" s="3144"/>
      <c r="V497" s="121"/>
      <c r="W497" s="121"/>
      <c r="X497" s="121"/>
      <c r="Y497" s="121"/>
      <c r="Z497" s="121"/>
      <c r="AA497" s="3144"/>
      <c r="AB497" s="3144"/>
      <c r="AC497" s="2516"/>
      <c r="AD497" s="2516"/>
      <c r="AE497" s="2516"/>
      <c r="AF497" s="121"/>
      <c r="AG497" s="121"/>
      <c r="AH497" s="121"/>
      <c r="AI497" s="121"/>
      <c r="AJ497" s="121"/>
      <c r="AK497" s="540"/>
      <c r="AL497" s="3144"/>
      <c r="AM497" s="3144"/>
    </row>
    <row r="498" spans="2:39" ht="15.75" thickBot="1">
      <c r="E498" s="1789"/>
      <c r="F498" s="1789"/>
      <c r="G498" s="1789"/>
      <c r="H498" s="1789"/>
      <c r="I498" s="1789"/>
      <c r="J498" s="1789"/>
      <c r="K498" s="1799"/>
      <c r="L498" s="1789"/>
      <c r="M498" s="1789"/>
      <c r="N498" s="1789"/>
      <c r="O498" s="1789"/>
      <c r="P498" s="1799"/>
      <c r="Q498" s="289"/>
      <c r="R498" s="106"/>
      <c r="S498" s="1560"/>
      <c r="T498" s="3145"/>
      <c r="U498" s="216"/>
      <c r="V498" s="121"/>
      <c r="W498" s="121"/>
      <c r="X498" s="121"/>
      <c r="Y498" s="121"/>
      <c r="Z498" s="121"/>
      <c r="AA498" s="3144"/>
      <c r="AB498" s="3144"/>
      <c r="AC498" s="808"/>
      <c r="AD498" s="808"/>
      <c r="AE498" s="808"/>
      <c r="AF498" s="121"/>
      <c r="AG498" s="121"/>
      <c r="AH498" s="121"/>
      <c r="AI498" s="121"/>
      <c r="AJ498" s="121"/>
      <c r="AK498" s="3144"/>
      <c r="AL498" s="3144"/>
      <c r="AM498" s="3144"/>
    </row>
    <row r="499" spans="2:39">
      <c r="B499" s="723" t="s">
        <v>246</v>
      </c>
      <c r="C499" s="42"/>
      <c r="D499" s="43"/>
      <c r="E499" s="708">
        <f t="shared" ref="E499:P499" si="141">E466+E478+E486</f>
        <v>76.2654</v>
      </c>
      <c r="F499" s="709">
        <f t="shared" si="141"/>
        <v>72.829499999999982</v>
      </c>
      <c r="G499" s="709">
        <f t="shared" si="141"/>
        <v>265.57253000000003</v>
      </c>
      <c r="H499" s="709">
        <f t="shared" si="141"/>
        <v>1989.8269999999998</v>
      </c>
      <c r="I499" s="709">
        <f t="shared" si="141"/>
        <v>55.797499999999999</v>
      </c>
      <c r="J499" s="709">
        <f t="shared" si="141"/>
        <v>1.3070000000000002</v>
      </c>
      <c r="K499" s="709">
        <f t="shared" si="141"/>
        <v>1.5880000000000001</v>
      </c>
      <c r="L499" s="1311">
        <f t="shared" si="141"/>
        <v>1184.741</v>
      </c>
      <c r="M499" s="1414">
        <f t="shared" si="141"/>
        <v>977.09870000000001</v>
      </c>
      <c r="N499" s="1414">
        <f t="shared" si="141"/>
        <v>1043.4158</v>
      </c>
      <c r="O499" s="1311">
        <f t="shared" si="141"/>
        <v>270.59890000000001</v>
      </c>
      <c r="P499" s="743">
        <f t="shared" si="141"/>
        <v>15.229600000000001</v>
      </c>
      <c r="Q499" s="289"/>
      <c r="R499" s="106"/>
      <c r="S499" s="3144"/>
      <c r="T499" s="3144"/>
      <c r="U499" s="3144"/>
      <c r="V499" s="3144"/>
      <c r="W499" s="3144"/>
      <c r="X499" s="3144"/>
      <c r="Y499" s="3144"/>
      <c r="Z499" s="3144"/>
      <c r="AA499" s="3144"/>
      <c r="AB499" s="3144"/>
      <c r="AC499" s="3144"/>
      <c r="AD499" s="3144"/>
      <c r="AE499" s="3144"/>
      <c r="AF499" s="121"/>
      <c r="AG499" s="121"/>
      <c r="AH499" s="121"/>
      <c r="AI499" s="121"/>
      <c r="AJ499" s="121"/>
      <c r="AK499" s="3144"/>
      <c r="AL499" s="3144"/>
      <c r="AM499" s="3144"/>
    </row>
    <row r="500" spans="2:39">
      <c r="B500" s="724"/>
      <c r="C500" s="725" t="s">
        <v>10</v>
      </c>
      <c r="D500" s="1133">
        <v>0.7</v>
      </c>
      <c r="E500" s="1782">
        <f t="shared" ref="E500:P500" si="142">E759</f>
        <v>63</v>
      </c>
      <c r="F500" s="1778">
        <f t="shared" si="142"/>
        <v>64.400000000000006</v>
      </c>
      <c r="G500" s="1778">
        <f t="shared" si="142"/>
        <v>268.10000000000002</v>
      </c>
      <c r="H500" s="1778">
        <f t="shared" si="142"/>
        <v>1904</v>
      </c>
      <c r="I500" s="1778">
        <f t="shared" si="142"/>
        <v>49</v>
      </c>
      <c r="J500" s="1778">
        <f t="shared" si="142"/>
        <v>0.98</v>
      </c>
      <c r="K500" s="1778">
        <f t="shared" si="142"/>
        <v>1.1200000000000001</v>
      </c>
      <c r="L500" s="1778">
        <f t="shared" si="142"/>
        <v>630</v>
      </c>
      <c r="M500" s="1779">
        <f t="shared" si="142"/>
        <v>840</v>
      </c>
      <c r="N500" s="1779">
        <f t="shared" si="142"/>
        <v>840</v>
      </c>
      <c r="O500" s="1779">
        <f t="shared" si="142"/>
        <v>210</v>
      </c>
      <c r="P500" s="1781">
        <f t="shared" si="142"/>
        <v>12.6</v>
      </c>
      <c r="Q500" s="289"/>
      <c r="R500" s="351"/>
      <c r="S500" s="3144"/>
      <c r="T500" s="3144"/>
      <c r="U500" s="3144"/>
      <c r="V500" s="3144"/>
      <c r="W500" s="3144"/>
      <c r="X500" s="3144"/>
      <c r="Y500" s="3144"/>
      <c r="Z500" s="3144"/>
      <c r="AA500" s="3144"/>
      <c r="AB500" s="3144"/>
      <c r="AC500" s="3144"/>
      <c r="AD500" s="3144"/>
      <c r="AE500" s="3144"/>
      <c r="AF500" s="126"/>
      <c r="AG500" s="3144"/>
      <c r="AH500" s="3144"/>
      <c r="AI500" s="3144"/>
      <c r="AJ500" s="3144"/>
      <c r="AK500" s="3144"/>
      <c r="AL500" s="3144"/>
      <c r="AM500" s="3144"/>
    </row>
    <row r="501" spans="2:39" ht="15.75" thickBot="1">
      <c r="B501" s="230"/>
      <c r="C501" s="722" t="s">
        <v>319</v>
      </c>
      <c r="D501" s="744"/>
      <c r="E501" s="733">
        <f t="shared" ref="E501:P501" si="143">(E499*100/E796)-70</f>
        <v>14.739333333333335</v>
      </c>
      <c r="F501" s="734">
        <f t="shared" si="143"/>
        <v>9.1624999999999801</v>
      </c>
      <c r="G501" s="734">
        <f t="shared" si="143"/>
        <v>-0.65991383812009019</v>
      </c>
      <c r="H501" s="734">
        <f t="shared" si="143"/>
        <v>3.1554044117646924</v>
      </c>
      <c r="I501" s="734">
        <f t="shared" si="143"/>
        <v>9.710714285714289</v>
      </c>
      <c r="J501" s="734">
        <f t="shared" si="143"/>
        <v>23.357142857142875</v>
      </c>
      <c r="K501" s="734">
        <f t="shared" si="143"/>
        <v>29.25</v>
      </c>
      <c r="L501" s="734">
        <f t="shared" si="143"/>
        <v>61.637888888888909</v>
      </c>
      <c r="M501" s="734">
        <f t="shared" si="143"/>
        <v>11.424891666666667</v>
      </c>
      <c r="N501" s="734">
        <f t="shared" si="143"/>
        <v>16.951316666666671</v>
      </c>
      <c r="O501" s="734">
        <f t="shared" si="143"/>
        <v>20.199633333333338</v>
      </c>
      <c r="P501" s="738">
        <f t="shared" si="143"/>
        <v>14.608888888888885</v>
      </c>
      <c r="R501" s="106"/>
      <c r="S501" s="3144"/>
      <c r="T501" s="3144"/>
      <c r="U501" s="3144"/>
      <c r="V501" s="3144"/>
      <c r="W501" s="3144"/>
      <c r="X501" s="3144"/>
      <c r="Y501" s="3144"/>
      <c r="Z501" s="3144"/>
      <c r="AA501" s="3144"/>
      <c r="AB501" s="3144"/>
      <c r="AC501" s="3144"/>
      <c r="AD501" s="3144"/>
      <c r="AE501" s="3144"/>
      <c r="AF501" s="121"/>
      <c r="AG501" s="121"/>
      <c r="AH501" s="121"/>
      <c r="AI501" s="121"/>
      <c r="AJ501" s="121"/>
      <c r="AK501" s="3144"/>
      <c r="AL501" s="3144"/>
      <c r="AM501" s="3144"/>
    </row>
    <row r="502" spans="2:39">
      <c r="R502" s="106"/>
      <c r="S502" s="3144"/>
      <c r="T502" s="3144"/>
      <c r="U502" s="3144"/>
      <c r="V502" s="3144"/>
      <c r="W502" s="3144"/>
      <c r="X502" s="3144"/>
      <c r="Y502" s="3144"/>
      <c r="Z502" s="3144"/>
      <c r="AA502" s="3144"/>
      <c r="AB502" s="3144"/>
      <c r="AC502" s="3144"/>
      <c r="AD502" s="3144"/>
      <c r="AE502" s="3144"/>
      <c r="AF502" s="121"/>
      <c r="AG502" s="121"/>
      <c r="AH502" s="121"/>
      <c r="AI502" s="121"/>
      <c r="AJ502" s="121"/>
      <c r="AK502" s="3144"/>
      <c r="AL502" s="3144"/>
      <c r="AM502" s="3144"/>
    </row>
    <row r="503" spans="2:39">
      <c r="R503" s="106"/>
      <c r="S503" s="3144"/>
      <c r="T503" s="3144"/>
      <c r="U503" s="3144"/>
      <c r="V503" s="3144"/>
      <c r="W503" s="3144"/>
      <c r="X503" s="3144"/>
      <c r="Y503" s="3144"/>
      <c r="Z503" s="3144"/>
      <c r="AA503" s="3144"/>
      <c r="AB503" s="3144"/>
      <c r="AC503" s="3144"/>
      <c r="AD503" s="3144"/>
      <c r="AE503" s="3144"/>
      <c r="AF503" s="121"/>
      <c r="AG503" s="3141"/>
      <c r="AH503" s="514"/>
      <c r="AI503" s="121"/>
      <c r="AJ503" s="119"/>
      <c r="AK503" s="3144"/>
      <c r="AL503" s="3144"/>
      <c r="AM503" s="3144"/>
    </row>
    <row r="504" spans="2:39">
      <c r="I504" s="2333"/>
      <c r="J504" s="2333"/>
      <c r="K504" s="2333"/>
      <c r="L504" s="2333"/>
      <c r="M504" s="2333"/>
      <c r="N504" s="2333"/>
      <c r="O504" s="2333"/>
      <c r="P504" s="2333"/>
      <c r="Q504" s="2333"/>
      <c r="R504" s="206"/>
      <c r="S504" s="3139"/>
      <c r="T504" s="151"/>
      <c r="U504" s="151"/>
      <c r="V504" s="176"/>
      <c r="W504" s="177"/>
      <c r="X504" s="588"/>
      <c r="Y504" s="526"/>
      <c r="Z504" s="121"/>
      <c r="AA504" s="3144"/>
      <c r="AB504" s="3144"/>
      <c r="AC504" s="121"/>
      <c r="AD504" s="121"/>
      <c r="AE504" s="3143"/>
      <c r="AF504" s="121"/>
      <c r="AG504" s="606"/>
      <c r="AH504" s="121"/>
      <c r="AI504" s="121"/>
      <c r="AJ504" s="3144"/>
      <c r="AK504" s="2515"/>
      <c r="AL504" s="3144"/>
      <c r="AM504" s="3144"/>
    </row>
    <row r="505" spans="2:39">
      <c r="I505" s="1195"/>
      <c r="J505" s="1195"/>
      <c r="K505" s="1195"/>
      <c r="L505" s="1195"/>
      <c r="M505" s="1195"/>
      <c r="N505" s="1195"/>
      <c r="O505" s="1195"/>
      <c r="P505" s="1195"/>
      <c r="Q505" s="289"/>
      <c r="R505" s="198"/>
      <c r="S505" s="3139"/>
      <c r="T505" s="116"/>
      <c r="U505" s="116"/>
      <c r="V505" s="116"/>
      <c r="W505" s="177"/>
      <c r="X505" s="159"/>
      <c r="Y505" s="526"/>
      <c r="Z505" s="121"/>
      <c r="AA505" s="3144"/>
      <c r="AB505" s="3144"/>
      <c r="AC505" s="3144"/>
      <c r="AD505" s="3144"/>
      <c r="AE505" s="126"/>
      <c r="AF505" s="121"/>
      <c r="AG505" s="606"/>
      <c r="AH505" s="121"/>
      <c r="AI505" s="121"/>
      <c r="AJ505" s="121"/>
      <c r="AK505" s="189"/>
      <c r="AL505" s="3144"/>
      <c r="AM505" s="3144"/>
    </row>
    <row r="506" spans="2:39">
      <c r="C506" s="676"/>
      <c r="D506" s="12" t="str">
        <f>D58</f>
        <v xml:space="preserve">Россия Краснодарский край </v>
      </c>
      <c r="E506" s="291"/>
      <c r="K506" s="298"/>
      <c r="R506" s="174"/>
      <c r="S506" s="3138"/>
      <c r="T506" s="116"/>
      <c r="U506" s="116"/>
      <c r="V506" s="116"/>
      <c r="W506" s="177"/>
      <c r="X506" s="527"/>
      <c r="Y506" s="589"/>
      <c r="Z506" s="121"/>
      <c r="AA506" s="3144"/>
      <c r="AB506" s="3144"/>
      <c r="AC506" s="220"/>
      <c r="AD506" s="121"/>
      <c r="AE506" s="121"/>
      <c r="AF506" s="121"/>
      <c r="AG506" s="803"/>
      <c r="AH506" s="803"/>
      <c r="AI506" s="803"/>
      <c r="AJ506" s="803"/>
      <c r="AK506" s="189"/>
      <c r="AL506" s="3144"/>
      <c r="AM506" s="3144"/>
    </row>
    <row r="507" spans="2:39">
      <c r="C507" s="13" t="str">
        <f>C59</f>
        <v xml:space="preserve">                  ПРИЛОЖЕНИЕ К  ДВЕНАДЦАТИДНЕВНОМУ  МЕНЮ ПРИГОТОВЛЯЕМЫХ БЛЮД </v>
      </c>
      <c r="D507" s="148"/>
      <c r="E507" s="2"/>
      <c r="F507"/>
      <c r="I507"/>
      <c r="J507"/>
      <c r="K507" s="26"/>
      <c r="L507" s="26"/>
      <c r="M507"/>
      <c r="N507"/>
      <c r="O507"/>
      <c r="P507"/>
      <c r="Q507" s="106"/>
      <c r="R507" s="101"/>
      <c r="S507" s="3139"/>
      <c r="T507" s="116"/>
      <c r="U507" s="116"/>
      <c r="V507" s="116"/>
      <c r="W507" s="177"/>
      <c r="X507" s="527"/>
      <c r="Y507" s="526"/>
      <c r="Z507" s="121"/>
      <c r="AA507" s="3144"/>
      <c r="AB507" s="3144"/>
      <c r="AC507" s="121"/>
      <c r="AD507" s="121"/>
      <c r="AE507" s="121"/>
      <c r="AF507" s="346"/>
      <c r="AG507" s="346"/>
      <c r="AH507" s="346"/>
      <c r="AI507" s="346"/>
      <c r="AJ507" s="346"/>
      <c r="AK507" s="3144"/>
      <c r="AL507" s="3144"/>
      <c r="AM507" s="3144"/>
    </row>
    <row r="508" spans="2:39" ht="15.75">
      <c r="B508" s="3965" t="str">
        <f>B60</f>
        <v xml:space="preserve">   ДЛЯ  УЧАЩИХСЯ  В ОБЩЕОБРАЗОВАТЕЛЬНОМ УЧРЕЖДЕНИЕ   З А В Т Р А К О В  -  О Б Е Д О В    И    П О Л Д Н И К О В</v>
      </c>
      <c r="C508" s="25"/>
      <c r="I508" s="752"/>
      <c r="N508" s="5"/>
      <c r="R508" s="101"/>
      <c r="S508" s="3139"/>
      <c r="T508" s="116"/>
      <c r="U508" s="116"/>
      <c r="V508" s="116"/>
      <c r="W508" s="177"/>
      <c r="X508" s="527"/>
      <c r="Y508" s="526"/>
      <c r="Z508" s="121"/>
      <c r="AA508" s="3144"/>
      <c r="AB508" s="3144"/>
      <c r="AC508" s="121"/>
      <c r="AD508" s="183"/>
      <c r="AE508" s="121"/>
      <c r="AF508" s="121"/>
      <c r="AG508" s="121"/>
      <c r="AH508" s="121"/>
      <c r="AI508" s="121"/>
      <c r="AJ508" s="3144"/>
      <c r="AK508" s="540"/>
      <c r="AL508" s="3144"/>
      <c r="AM508" s="3144"/>
    </row>
    <row r="509" spans="2:39">
      <c r="C509" s="676" t="str">
        <f>C61</f>
        <v xml:space="preserve">                                    ТАБЛИЦА   ПОТРЕБНОСТИ ПИЩЕВЫХ ВЕЩЕСТВ,   ВИТАМИНОВ  И  МИНЕРАЛЬНЫХ ВЕЩЕСТВ</v>
      </c>
      <c r="R509" s="101"/>
      <c r="S509" s="3140"/>
      <c r="T509" s="581"/>
      <c r="U509" s="581"/>
      <c r="V509" s="590"/>
      <c r="W509" s="582"/>
      <c r="X509" s="203"/>
      <c r="Y509" s="216"/>
      <c r="Z509" s="121"/>
      <c r="AA509" s="3144"/>
      <c r="AB509" s="3144"/>
      <c r="AC509" s="180"/>
      <c r="AD509" s="121"/>
      <c r="AE509" s="3146"/>
      <c r="AF509" s="177"/>
      <c r="AG509" s="151"/>
      <c r="AH509" s="517"/>
      <c r="AI509" s="151"/>
      <c r="AJ509" s="151"/>
      <c r="AK509" s="588"/>
      <c r="AL509" s="3144"/>
      <c r="AM509" s="3144"/>
    </row>
    <row r="510" spans="2:39" ht="21">
      <c r="B510" s="654" t="str">
        <f>B62</f>
        <v xml:space="preserve">  Возрастная категория: 12 лет и старше</v>
      </c>
      <c r="C510" s="26"/>
      <c r="D510"/>
      <c r="F510" s="32" t="s">
        <v>407</v>
      </c>
      <c r="J510" s="3" t="str">
        <f>J62</f>
        <v>Сезон :   ЗИМА - ВЕСНА  2025 -____г.г.</v>
      </c>
      <c r="M510" s="80"/>
      <c r="N510" s="33"/>
      <c r="P510" s="119"/>
      <c r="R510" s="101"/>
      <c r="S510" s="121"/>
      <c r="T510" s="3144"/>
      <c r="U510" s="3144"/>
      <c r="V510" s="3144"/>
      <c r="W510" s="3144"/>
      <c r="X510" s="3144"/>
      <c r="Y510" s="3144"/>
      <c r="Z510" s="3144"/>
      <c r="AA510" s="3144"/>
      <c r="AB510" s="3144"/>
      <c r="AC510" s="121"/>
      <c r="AD510" s="121"/>
      <c r="AE510" s="121"/>
      <c r="AF510" s="177"/>
      <c r="AG510" s="151"/>
      <c r="AH510" s="151"/>
      <c r="AI510" s="330"/>
      <c r="AJ510" s="151"/>
      <c r="AK510" s="588"/>
      <c r="AL510" s="3144"/>
      <c r="AM510" s="3144"/>
    </row>
    <row r="511" spans="2:39" ht="15.75" thickBot="1">
      <c r="I511" s="3591"/>
      <c r="J511" s="3591"/>
      <c r="K511" s="3591"/>
      <c r="L511" s="3591"/>
      <c r="M511" s="3591"/>
      <c r="N511" s="3591"/>
      <c r="O511" s="3591"/>
      <c r="P511" s="3591"/>
      <c r="R511" s="101"/>
      <c r="S511" s="159"/>
      <c r="T511" s="3141"/>
      <c r="U511" s="151"/>
      <c r="V511" s="151"/>
      <c r="W511" s="330"/>
      <c r="X511" s="151"/>
      <c r="Y511" s="151"/>
      <c r="Z511" s="151"/>
      <c r="AA511" s="151"/>
      <c r="AB511" s="151"/>
      <c r="AC511" s="121"/>
      <c r="AD511" s="121"/>
      <c r="AE511" s="121"/>
      <c r="AF511" s="177"/>
      <c r="AG511" s="151"/>
      <c r="AH511" s="151"/>
      <c r="AI511" s="151"/>
      <c r="AJ511" s="151"/>
      <c r="AK511" s="588"/>
      <c r="AL511" s="3144"/>
      <c r="AM511" s="3144"/>
    </row>
    <row r="512" spans="2:39" ht="15.75" thickBot="1">
      <c r="B512" s="779" t="s">
        <v>248</v>
      </c>
      <c r="C512" s="815" t="s">
        <v>981</v>
      </c>
      <c r="D512" s="777" t="s">
        <v>140</v>
      </c>
      <c r="E512" s="784" t="s">
        <v>141</v>
      </c>
      <c r="F512" s="332"/>
      <c r="G512" s="332"/>
      <c r="H512" s="39"/>
      <c r="I512" s="551" t="s">
        <v>229</v>
      </c>
      <c r="J512" s="39"/>
      <c r="K512" s="685"/>
      <c r="L512" s="442"/>
      <c r="M512" s="786" t="s">
        <v>257</v>
      </c>
      <c r="N512" s="39"/>
      <c r="O512" s="39"/>
      <c r="P512" s="73"/>
      <c r="Q512" s="720" t="s">
        <v>255</v>
      </c>
      <c r="R512" s="101"/>
      <c r="S512" s="3139"/>
      <c r="T512" s="269"/>
      <c r="U512" s="3144"/>
      <c r="V512" s="3144"/>
      <c r="W512" s="3144"/>
      <c r="X512" s="3144"/>
      <c r="Y512" s="3144"/>
      <c r="Z512" s="3144"/>
      <c r="AA512" s="3144"/>
      <c r="AB512" s="3144"/>
      <c r="AC512" s="346"/>
      <c r="AD512" s="346"/>
      <c r="AE512" s="346"/>
      <c r="AF512" s="177"/>
      <c r="AG512" s="151"/>
      <c r="AH512" s="151"/>
      <c r="AI512" s="330"/>
      <c r="AJ512" s="151"/>
      <c r="AK512" s="588"/>
      <c r="AL512" s="3144"/>
      <c r="AM512" s="3144"/>
    </row>
    <row r="513" spans="2:39" ht="15.75" thickBot="1">
      <c r="B513" s="780" t="s">
        <v>231</v>
      </c>
      <c r="C513" s="390"/>
      <c r="D513" s="781" t="s">
        <v>147</v>
      </c>
      <c r="E513" s="587"/>
      <c r="F513" s="783"/>
      <c r="G513" s="1322" t="s">
        <v>368</v>
      </c>
      <c r="H513" s="1258" t="s">
        <v>352</v>
      </c>
      <c r="I513" s="787"/>
      <c r="J513" s="787"/>
      <c r="K513" s="787"/>
      <c r="L513" s="788"/>
      <c r="M513" s="789" t="s">
        <v>256</v>
      </c>
      <c r="N513" s="787"/>
      <c r="O513" s="787"/>
      <c r="P513" s="788"/>
      <c r="Q513" s="760" t="s">
        <v>253</v>
      </c>
      <c r="R513" s="106"/>
      <c r="S513" s="3139"/>
      <c r="T513" s="3144"/>
      <c r="U513" s="4380"/>
      <c r="V513" s="4380"/>
      <c r="W513" s="4380"/>
      <c r="X513" s="4380"/>
      <c r="Y513" s="4381"/>
      <c r="Z513" s="4381"/>
      <c r="AA513" s="4380"/>
      <c r="AB513" s="4380"/>
      <c r="AC513" s="125"/>
      <c r="AD513" s="125"/>
      <c r="AE513" s="125"/>
      <c r="AF513" s="177"/>
      <c r="AG513" s="151"/>
      <c r="AH513" s="151"/>
      <c r="AI513" s="151"/>
      <c r="AJ513" s="151"/>
      <c r="AK513" s="588"/>
      <c r="AL513" s="3144"/>
      <c r="AM513" s="3144"/>
    </row>
    <row r="514" spans="2:39">
      <c r="B514" s="780" t="s">
        <v>240</v>
      </c>
      <c r="C514" s="390" t="s">
        <v>146</v>
      </c>
      <c r="D514" s="653"/>
      <c r="E514" s="781" t="s">
        <v>148</v>
      </c>
      <c r="F514" s="778" t="s">
        <v>53</v>
      </c>
      <c r="G514" s="1322" t="s">
        <v>369</v>
      </c>
      <c r="H514" s="1260" t="s">
        <v>151</v>
      </c>
      <c r="I514" s="587"/>
      <c r="J514" s="1272"/>
      <c r="K514" s="39"/>
      <c r="L514" s="1272"/>
      <c r="M514" s="1273" t="s">
        <v>241</v>
      </c>
      <c r="N514" s="1274" t="s">
        <v>242</v>
      </c>
      <c r="O514" s="1275" t="s">
        <v>243</v>
      </c>
      <c r="P514" s="1276" t="s">
        <v>244</v>
      </c>
      <c r="Q514" s="759" t="s">
        <v>222</v>
      </c>
      <c r="R514" s="106"/>
      <c r="S514" s="3139"/>
      <c r="T514" s="116"/>
      <c r="U514" s="116"/>
      <c r="V514" s="116"/>
      <c r="W514" s="177"/>
      <c r="X514" s="527"/>
      <c r="Y514" s="526"/>
      <c r="Z514" s="121"/>
      <c r="AA514" s="3144"/>
      <c r="AB514" s="3144"/>
      <c r="AC514" s="330"/>
      <c r="AD514" s="330"/>
      <c r="AE514" s="330"/>
      <c r="AF514" s="505"/>
      <c r="AG514" s="506"/>
      <c r="AH514" s="506"/>
      <c r="AI514" s="506"/>
      <c r="AJ514" s="505"/>
      <c r="AK514" s="540"/>
      <c r="AL514" s="3144"/>
      <c r="AM514" s="3144"/>
    </row>
    <row r="515" spans="2:39" ht="15.75" thickBot="1">
      <c r="B515" s="63"/>
      <c r="C515" s="677"/>
      <c r="D515" s="420"/>
      <c r="E515" s="782" t="s">
        <v>5</v>
      </c>
      <c r="F515" s="398" t="s">
        <v>6</v>
      </c>
      <c r="G515" s="1214" t="s">
        <v>7</v>
      </c>
      <c r="H515" s="1259" t="s">
        <v>315</v>
      </c>
      <c r="I515" s="1277" t="s">
        <v>232</v>
      </c>
      <c r="J515" s="1278" t="s">
        <v>233</v>
      </c>
      <c r="K515" s="1279" t="s">
        <v>234</v>
      </c>
      <c r="L515" s="1278" t="s">
        <v>235</v>
      </c>
      <c r="M515" s="1280" t="s">
        <v>236</v>
      </c>
      <c r="N515" s="1278" t="s">
        <v>237</v>
      </c>
      <c r="O515" s="1279" t="s">
        <v>238</v>
      </c>
      <c r="P515" s="1281" t="s">
        <v>239</v>
      </c>
      <c r="Q515" s="677"/>
      <c r="R515" s="174"/>
      <c r="S515" s="488"/>
      <c r="T515" s="3144"/>
      <c r="U515" s="611"/>
      <c r="V515" s="505"/>
      <c r="W515" s="812"/>
      <c r="X515" s="813"/>
      <c r="Y515" s="814"/>
      <c r="Z515" s="213"/>
      <c r="AA515" s="357"/>
      <c r="AB515" s="3144"/>
      <c r="AC515" s="330"/>
      <c r="AD515" s="330"/>
      <c r="AE515" s="330"/>
      <c r="AF515" s="808"/>
      <c r="AG515" s="809"/>
      <c r="AH515" s="809"/>
      <c r="AI515" s="808"/>
      <c r="AJ515" s="808"/>
      <c r="AK515" s="540"/>
      <c r="AL515" s="3144"/>
      <c r="AM515" s="3144"/>
    </row>
    <row r="516" spans="2:39">
      <c r="B516" s="84"/>
      <c r="C516" s="550" t="s">
        <v>128</v>
      </c>
      <c r="D516" s="1316"/>
      <c r="E516" s="715"/>
      <c r="F516" s="716"/>
      <c r="G516" s="707"/>
      <c r="H516" s="717"/>
      <c r="I516" s="693"/>
      <c r="J516" s="693"/>
      <c r="K516" s="693"/>
      <c r="L516" s="693"/>
      <c r="M516" s="693"/>
      <c r="N516" s="693"/>
      <c r="O516" s="693"/>
      <c r="P516" s="754"/>
      <c r="Q516" s="764"/>
      <c r="R516" s="101"/>
      <c r="S516" s="151"/>
      <c r="T516" s="351"/>
      <c r="U516" s="351"/>
      <c r="V516" s="351"/>
      <c r="W516" s="351"/>
      <c r="X516" s="351"/>
      <c r="Y516" s="351"/>
      <c r="Z516" s="351"/>
      <c r="AA516" s="351"/>
      <c r="AB516" s="3144"/>
      <c r="AC516" s="151"/>
      <c r="AD516" s="151"/>
      <c r="AE516" s="151"/>
      <c r="AF516" s="151"/>
      <c r="AG516" s="151"/>
      <c r="AH516" s="151"/>
      <c r="AI516" s="151"/>
      <c r="AJ516" s="151"/>
      <c r="AK516" s="3144"/>
      <c r="AL516" s="3144"/>
      <c r="AM516" s="3144"/>
    </row>
    <row r="517" spans="2:39">
      <c r="B517" s="771" t="str">
        <f>'12-18л. МЕНЮ '!J514</f>
        <v>182 / 17</v>
      </c>
      <c r="C517" s="233" t="str">
        <f>'12-18л. МЕНЮ '!C514</f>
        <v>Каша рисовая молочная жидкая</v>
      </c>
      <c r="D517" s="248">
        <f>'12-18л. МЕНЮ '!D514</f>
        <v>210</v>
      </c>
      <c r="E517" s="1261">
        <f>'12-18л. МЕНЮ '!E514</f>
        <v>5.0999999999999996</v>
      </c>
      <c r="F517" s="324">
        <f>'12-18л. МЕНЮ '!F514</f>
        <v>10.72</v>
      </c>
      <c r="G517" s="324">
        <f>'12-18л. МЕНЮ '!G514</f>
        <v>33.42</v>
      </c>
      <c r="H517" s="694">
        <f>'12-18л. МЕНЮ '!H514</f>
        <v>250.56</v>
      </c>
      <c r="I517" s="1171">
        <v>1.17</v>
      </c>
      <c r="J517" s="1171">
        <v>0.06</v>
      </c>
      <c r="K517" s="1171">
        <v>0.06</v>
      </c>
      <c r="L517" s="699">
        <v>58</v>
      </c>
      <c r="M517" s="1323">
        <v>148.72999999999999</v>
      </c>
      <c r="N517" s="1323">
        <v>138.00139999999999</v>
      </c>
      <c r="O517" s="1171">
        <v>10.119999999999999</v>
      </c>
      <c r="P517" s="1171">
        <v>0.47</v>
      </c>
      <c r="Q517" s="1477">
        <f>'12-18л. МЕНЮ '!I514</f>
        <v>33</v>
      </c>
      <c r="R517" s="111"/>
      <c r="S517" s="257"/>
      <c r="T517" s="151"/>
      <c r="U517" s="151"/>
      <c r="V517" s="151"/>
      <c r="W517" s="177"/>
      <c r="X517" s="151"/>
      <c r="Y517" s="151"/>
      <c r="Z517" s="151"/>
      <c r="AA517" s="151"/>
      <c r="AB517" s="3144"/>
      <c r="AC517" s="151"/>
      <c r="AD517" s="151"/>
      <c r="AE517" s="151"/>
      <c r="AF517" s="151"/>
      <c r="AG517" s="151"/>
      <c r="AH517" s="151"/>
      <c r="AI517" s="151"/>
      <c r="AJ517" s="151"/>
      <c r="AK517" s="540"/>
      <c r="AL517" s="3144"/>
      <c r="AM517" s="3144"/>
    </row>
    <row r="518" spans="2:39">
      <c r="B518" s="1478" t="str">
        <f>'12-18л. МЕНЮ '!J515</f>
        <v>457/21</v>
      </c>
      <c r="C518" s="233" t="str">
        <f>'12-18л. МЕНЮ '!C515</f>
        <v>Чай с сахаром</v>
      </c>
      <c r="D518" s="248">
        <f>'12-18л. МЕНЮ '!D515</f>
        <v>200</v>
      </c>
      <c r="E518" s="1261">
        <f>'12-18л. МЕНЮ '!E515</f>
        <v>0.4</v>
      </c>
      <c r="F518" s="324">
        <f>'12-18л. МЕНЮ '!F515</f>
        <v>0</v>
      </c>
      <c r="G518" s="324">
        <f>'12-18л. МЕНЮ '!G515</f>
        <v>6.6</v>
      </c>
      <c r="H518" s="694">
        <f>'12-18л. МЕНЮ '!H515</f>
        <v>28.2</v>
      </c>
      <c r="I518" s="1440">
        <v>0.08</v>
      </c>
      <c r="J518" s="1440">
        <v>0</v>
      </c>
      <c r="K518" s="1440">
        <v>1.4999999999999999E-2</v>
      </c>
      <c r="L518" s="1300">
        <v>0.6</v>
      </c>
      <c r="M518" s="1450">
        <v>8.9</v>
      </c>
      <c r="N518" s="1450">
        <v>14.4</v>
      </c>
      <c r="O518" s="1661">
        <v>7.6</v>
      </c>
      <c r="P518" s="1171">
        <v>1.44</v>
      </c>
      <c r="Q518" s="1477">
        <f>'12-18л. МЕНЮ '!I515</f>
        <v>86</v>
      </c>
      <c r="R518" s="101"/>
      <c r="S518" s="2541"/>
      <c r="T518" s="3154"/>
      <c r="U518" s="3154"/>
      <c r="V518" s="3154"/>
      <c r="W518" s="3154"/>
      <c r="X518" s="3154"/>
      <c r="Y518" s="3154"/>
      <c r="Z518" s="3154"/>
      <c r="AA518" s="3154"/>
      <c r="AB518" s="3144"/>
      <c r="AC518" s="151"/>
      <c r="AD518" s="151"/>
      <c r="AE518" s="151"/>
      <c r="AF518" s="177"/>
      <c r="AG518" s="517"/>
      <c r="AH518" s="2084"/>
      <c r="AI518" s="151"/>
      <c r="AJ518" s="151"/>
      <c r="AK518" s="588"/>
      <c r="AL518" s="3144"/>
      <c r="AM518" s="3144"/>
    </row>
    <row r="519" spans="2:39">
      <c r="B519" s="1478" t="str">
        <f>'12-18л. МЕНЮ '!J516</f>
        <v>Пром.пр.</v>
      </c>
      <c r="C519" s="233" t="str">
        <f>'12-18л. МЕНЮ '!C516</f>
        <v>Кондитерское изделие (вафли)</v>
      </c>
      <c r="D519" s="248">
        <f>'12-18л. МЕНЮ '!D516</f>
        <v>45</v>
      </c>
      <c r="E519" s="1261">
        <f>'12-18л. МЕНЮ '!E516</f>
        <v>1.524</v>
      </c>
      <c r="F519" s="324">
        <f>'12-18л. МЕНЮ '!F516</f>
        <v>12.177</v>
      </c>
      <c r="G519" s="324">
        <f>'12-18л. МЕНЮ '!G516</f>
        <v>22.274000000000001</v>
      </c>
      <c r="H519" s="694">
        <f>'12-18л. МЕНЮ '!H516</f>
        <v>204.785</v>
      </c>
      <c r="I519" s="1171">
        <v>0</v>
      </c>
      <c r="J519" s="1171">
        <v>1.2999999999999999E-2</v>
      </c>
      <c r="K519" s="1171">
        <v>0</v>
      </c>
      <c r="L519" s="694">
        <v>4.4130000000000003</v>
      </c>
      <c r="M519" s="1171">
        <v>10.359</v>
      </c>
      <c r="N519" s="1171">
        <v>1.0900000000000001</v>
      </c>
      <c r="O519" s="1171">
        <v>1.621</v>
      </c>
      <c r="P519" s="1171">
        <v>7.5999999999999998E-2</v>
      </c>
      <c r="Q519" s="1477">
        <f>'12-18л. МЕНЮ '!I516</f>
        <v>16</v>
      </c>
      <c r="R519" s="101"/>
      <c r="S519" s="3154"/>
      <c r="T519" s="1797"/>
      <c r="U519" s="1797"/>
      <c r="V519" s="1797"/>
      <c r="W519" s="1797"/>
      <c r="X519" s="1797"/>
      <c r="Y519" s="1797"/>
      <c r="Z519" s="1797"/>
      <c r="AA519" s="1797"/>
      <c r="AB519" s="3144"/>
      <c r="AC519" s="151"/>
      <c r="AD519" s="151"/>
      <c r="AE519" s="151"/>
      <c r="AF519" s="177"/>
      <c r="AG519" s="525"/>
      <c r="AH519" s="525"/>
      <c r="AI519" s="525"/>
      <c r="AJ519" s="525"/>
      <c r="AK519" s="588"/>
      <c r="AL519" s="3144"/>
      <c r="AM519" s="3144"/>
    </row>
    <row r="520" spans="2:39">
      <c r="B520" s="1478" t="str">
        <f>'12-18л. МЕНЮ '!J517</f>
        <v>Пром.пр.</v>
      </c>
      <c r="C520" s="233" t="str">
        <f>'12-18л. МЕНЮ '!C517</f>
        <v>Хлеб пшеничный</v>
      </c>
      <c r="D520" s="248">
        <f>'12-18л. МЕНЮ '!D517</f>
        <v>50</v>
      </c>
      <c r="E520" s="1261">
        <f>'12-18л. МЕНЮ '!E517</f>
        <v>1.0029999999999999</v>
      </c>
      <c r="F520" s="324">
        <f>'12-18л. МЕНЮ '!F517</f>
        <v>0.65</v>
      </c>
      <c r="G520" s="324">
        <f>'12-18л. МЕНЮ '!G517</f>
        <v>27.1</v>
      </c>
      <c r="H520" s="694">
        <f>'12-18л. МЕНЮ '!H517</f>
        <v>118.262</v>
      </c>
      <c r="I520" s="1171">
        <v>0</v>
      </c>
      <c r="J520" s="1171">
        <v>5.5E-2</v>
      </c>
      <c r="K520" s="1171">
        <v>0.02</v>
      </c>
      <c r="L520" s="694">
        <v>0</v>
      </c>
      <c r="M520" s="1171">
        <v>10</v>
      </c>
      <c r="N520" s="1171">
        <v>3.25</v>
      </c>
      <c r="O520" s="1171">
        <v>0.7</v>
      </c>
      <c r="P520" s="1171">
        <v>5.5E-2</v>
      </c>
      <c r="Q520" s="1477">
        <f>'12-18л. МЕНЮ '!I517</f>
        <v>18</v>
      </c>
      <c r="R520" s="101"/>
      <c r="S520" s="3144"/>
      <c r="T520" s="346"/>
      <c r="U520" s="346"/>
      <c r="V520" s="346"/>
      <c r="W520" s="346"/>
      <c r="X520" s="346"/>
      <c r="Y520" s="346"/>
      <c r="Z520" s="346"/>
      <c r="AA520" s="346"/>
      <c r="AB520" s="3144"/>
      <c r="AC520" s="3144"/>
      <c r="AD520" s="3144"/>
      <c r="AE520" s="3144"/>
      <c r="AF520" s="177"/>
      <c r="AG520" s="517"/>
      <c r="AH520" s="517"/>
      <c r="AI520" s="151"/>
      <c r="AJ520" s="151"/>
      <c r="AK520" s="588"/>
      <c r="AL520" s="3144"/>
      <c r="AM520" s="3144"/>
    </row>
    <row r="521" spans="2:39" ht="15.75">
      <c r="B521" s="1497" t="str">
        <f>'12-18л. МЕНЮ '!J518</f>
        <v>Пром.пр.</v>
      </c>
      <c r="C521" s="247" t="str">
        <f>'12-18л. МЕНЮ '!C518</f>
        <v>Хлеб ржаной</v>
      </c>
      <c r="D521" s="250">
        <f>'12-18л. МЕНЮ '!D518</f>
        <v>30</v>
      </c>
      <c r="E521" s="1324">
        <f>'12-18л. МЕНЮ '!E518</f>
        <v>1.4</v>
      </c>
      <c r="F521" s="325">
        <f>'12-18л. МЕНЮ '!F518</f>
        <v>0.495</v>
      </c>
      <c r="G521" s="325">
        <f>'12-18л. МЕНЮ '!G518</f>
        <v>13.031000000000001</v>
      </c>
      <c r="H521" s="728">
        <f>'12-18л. МЕНЮ '!H518</f>
        <v>62.174999999999997</v>
      </c>
      <c r="I521" s="2344">
        <v>0</v>
      </c>
      <c r="J521" s="2344">
        <v>7.4999999999999997E-2</v>
      </c>
      <c r="K521" s="2344">
        <v>7.4999999999999997E-2</v>
      </c>
      <c r="L521" s="2355">
        <v>0</v>
      </c>
      <c r="M521" s="2344">
        <v>9.9</v>
      </c>
      <c r="N521" s="2344">
        <v>7.02</v>
      </c>
      <c r="O521" s="2344">
        <v>1.98</v>
      </c>
      <c r="P521" s="2344">
        <v>4.2000000000000003E-2</v>
      </c>
      <c r="Q521" s="1477">
        <f>'12-18л. МЕНЮ '!I518</f>
        <v>19</v>
      </c>
      <c r="R521" s="471"/>
      <c r="S521" s="3282"/>
      <c r="T521" s="116"/>
      <c r="U521" s="116"/>
      <c r="V521" s="116"/>
      <c r="W521" s="177"/>
      <c r="X521" s="176"/>
      <c r="Y521" s="176"/>
      <c r="Z521" s="116"/>
      <c r="AA521" s="176"/>
      <c r="AB521" s="3144"/>
      <c r="AC521" s="3144"/>
      <c r="AD521" s="3144"/>
      <c r="AE521" s="3144"/>
      <c r="AF521" s="177"/>
      <c r="AG521" s="517"/>
      <c r="AH521" s="151"/>
      <c r="AI521" s="151"/>
      <c r="AJ521" s="151"/>
      <c r="AK521" s="588"/>
      <c r="AL521" s="3144"/>
      <c r="AM521" s="3144"/>
    </row>
    <row r="522" spans="2:39" ht="15.75" thickBot="1">
      <c r="B522" s="1310" t="str">
        <f>'12-18л. МЕНЮ '!J519</f>
        <v>749 / 22</v>
      </c>
      <c r="C522" s="187" t="str">
        <f>'12-18л. МЕНЮ '!C519</f>
        <v xml:space="preserve">Плоды свежие (яблоко) </v>
      </c>
      <c r="D522" s="341">
        <f>'12-18л. МЕНЮ '!D519</f>
        <v>100</v>
      </c>
      <c r="E522" s="1469">
        <f>'12-18л. МЕНЮ '!E519</f>
        <v>0.4</v>
      </c>
      <c r="F522" s="325">
        <f>'12-18л. МЕНЮ '!F519</f>
        <v>0.4</v>
      </c>
      <c r="G522" s="325">
        <f>'12-18л. МЕНЮ '!G519</f>
        <v>9.8000000000000007</v>
      </c>
      <c r="H522" s="728">
        <f>'12-18л. МЕНЮ '!H519</f>
        <v>47</v>
      </c>
      <c r="I522" s="1171">
        <v>10</v>
      </c>
      <c r="J522" s="1171">
        <v>0.03</v>
      </c>
      <c r="K522" s="1171">
        <v>0.02</v>
      </c>
      <c r="L522" s="699">
        <v>0</v>
      </c>
      <c r="M522" s="1171">
        <v>16</v>
      </c>
      <c r="N522" s="1171">
        <v>11</v>
      </c>
      <c r="O522" s="1171">
        <v>9</v>
      </c>
      <c r="P522" s="1171">
        <v>2.2000000000000002</v>
      </c>
      <c r="Q522" s="1477">
        <f>'12-18л. МЕНЮ '!I519</f>
        <v>105</v>
      </c>
      <c r="R522" s="106"/>
      <c r="S522" s="3144"/>
      <c r="T522" s="3144"/>
      <c r="U522" s="3144"/>
      <c r="V522" s="3144"/>
      <c r="W522" s="3144"/>
      <c r="X522" s="3144"/>
      <c r="Y522" s="3144"/>
      <c r="Z522" s="3144"/>
      <c r="AA522" s="3144"/>
      <c r="AB522" s="3144"/>
      <c r="AC522" s="3144"/>
      <c r="AD522" s="3144"/>
      <c r="AE522" s="3144"/>
      <c r="AF522" s="177"/>
      <c r="AG522" s="151"/>
      <c r="AH522" s="151"/>
      <c r="AI522" s="330"/>
      <c r="AJ522" s="151"/>
      <c r="AK522" s="588"/>
      <c r="AL522" s="3144"/>
      <c r="AM522" s="3144"/>
    </row>
    <row r="523" spans="2:39">
      <c r="B523" s="417" t="s">
        <v>167</v>
      </c>
      <c r="D523" s="1488">
        <f>'12-18л. МЕНЮ '!D520</f>
        <v>635</v>
      </c>
      <c r="E523" s="708">
        <f>'12-18л. МЕНЮ '!E520</f>
        <v>9.827</v>
      </c>
      <c r="F523" s="709">
        <f>'12-18л. МЕНЮ '!F520</f>
        <v>24.441999999999997</v>
      </c>
      <c r="G523" s="709">
        <f>'12-18л. МЕНЮ '!G520</f>
        <v>112.22500000000001</v>
      </c>
      <c r="H523" s="1696">
        <f>'12-18л. МЕНЮ '!H520</f>
        <v>710.98199999999997</v>
      </c>
      <c r="I523" s="236">
        <f>SUM(I517:I522)</f>
        <v>11.25</v>
      </c>
      <c r="J523" s="695">
        <f t="shared" ref="J523:P523" si="144">SUM(J517:J522)</f>
        <v>0.23300000000000001</v>
      </c>
      <c r="K523" s="695">
        <f t="shared" si="144"/>
        <v>0.18999999999999997</v>
      </c>
      <c r="L523" s="695">
        <f t="shared" si="144"/>
        <v>63.013000000000005</v>
      </c>
      <c r="M523" s="731">
        <f t="shared" si="144"/>
        <v>203.88900000000001</v>
      </c>
      <c r="N523" s="731">
        <f t="shared" si="144"/>
        <v>174.76140000000001</v>
      </c>
      <c r="O523" s="695">
        <f t="shared" si="144"/>
        <v>31.020999999999997</v>
      </c>
      <c r="P523" s="729">
        <f t="shared" si="144"/>
        <v>4.2829999999999995</v>
      </c>
      <c r="Q523" s="761"/>
      <c r="R523" s="119"/>
      <c r="S523" s="3144"/>
      <c r="T523" s="3144"/>
      <c r="U523" s="3144"/>
      <c r="V523" s="3144"/>
      <c r="W523" s="3144"/>
      <c r="X523" s="3144"/>
      <c r="Y523" s="3144"/>
      <c r="Z523" s="3144"/>
      <c r="AA523" s="3144"/>
      <c r="AB523" s="3144"/>
      <c r="AC523" s="3144"/>
      <c r="AD523" s="3144"/>
      <c r="AE523" s="3144"/>
      <c r="AF523" s="177"/>
      <c r="AG523" s="151"/>
      <c r="AH523" s="151"/>
      <c r="AI523" s="151"/>
      <c r="AJ523" s="151"/>
      <c r="AK523" s="588"/>
      <c r="AL523" s="3144"/>
      <c r="AM523" s="3144"/>
    </row>
    <row r="524" spans="2:39">
      <c r="B524" s="382"/>
      <c r="C524" s="674" t="s">
        <v>10</v>
      </c>
      <c r="D524" s="1133">
        <v>0.25</v>
      </c>
      <c r="E524" s="1700">
        <f>'12-18л. МЕНЮ '!E521</f>
        <v>22.5</v>
      </c>
      <c r="F524" s="1701">
        <f>'12-18л. МЕНЮ '!F521</f>
        <v>23</v>
      </c>
      <c r="G524" s="1701">
        <f>'12-18л. МЕНЮ '!G521</f>
        <v>95.75</v>
      </c>
      <c r="H524" s="1693">
        <f>'12-18л. МЕНЮ '!H521</f>
        <v>680</v>
      </c>
      <c r="I524" s="1778">
        <f t="shared" ref="I524:P524" si="145">I739</f>
        <v>17.5</v>
      </c>
      <c r="J524" s="1778">
        <f t="shared" si="145"/>
        <v>0.35</v>
      </c>
      <c r="K524" s="1778">
        <f t="shared" si="145"/>
        <v>0.4</v>
      </c>
      <c r="L524" s="1778">
        <f t="shared" si="145"/>
        <v>225</v>
      </c>
      <c r="M524" s="1779">
        <f t="shared" si="145"/>
        <v>300</v>
      </c>
      <c r="N524" s="1779">
        <f t="shared" si="145"/>
        <v>300</v>
      </c>
      <c r="O524" s="1778">
        <f t="shared" si="145"/>
        <v>75</v>
      </c>
      <c r="P524" s="2019">
        <f t="shared" si="145"/>
        <v>4.5</v>
      </c>
      <c r="Q524" s="761"/>
      <c r="R524" s="115"/>
      <c r="S524" s="3144"/>
      <c r="T524" s="3144"/>
      <c r="U524" s="3144"/>
      <c r="V524" s="3144"/>
      <c r="W524" s="3144"/>
      <c r="X524" s="3144"/>
      <c r="Y524" s="3144"/>
      <c r="Z524" s="3144"/>
      <c r="AA524" s="3144"/>
      <c r="AB524" s="3144"/>
      <c r="AC524" s="3144"/>
      <c r="AD524" s="3144"/>
      <c r="AE524" s="3144"/>
      <c r="AF524" s="177"/>
      <c r="AG524" s="151"/>
      <c r="AH524" s="151"/>
      <c r="AI524" s="151"/>
      <c r="AJ524" s="151"/>
      <c r="AK524" s="588"/>
      <c r="AL524" s="3144"/>
      <c r="AM524" s="3144"/>
    </row>
    <row r="525" spans="2:39" ht="15.75" thickBot="1">
      <c r="B525" s="230"/>
      <c r="C525" s="722" t="s">
        <v>319</v>
      </c>
      <c r="D525" s="744"/>
      <c r="E525" s="1469">
        <f>'12-18л. МЕНЮ '!E522</f>
        <v>-14.081111111111111</v>
      </c>
      <c r="F525" s="431">
        <f>'12-18л. МЕНЮ '!F522</f>
        <v>1.5673913043478258</v>
      </c>
      <c r="G525" s="431">
        <f>'12-18л. МЕНЮ '!G522</f>
        <v>4.3015665796344642</v>
      </c>
      <c r="H525" s="769">
        <f>'12-18л. МЕНЮ '!H522</f>
        <v>1.1390441176470567</v>
      </c>
      <c r="I525" s="734">
        <f t="shared" ref="I525:P525" si="146">(I523*100/I796)-25</f>
        <v>-8.928571428571427</v>
      </c>
      <c r="J525" s="734">
        <f t="shared" si="146"/>
        <v>-8.3571428571428541</v>
      </c>
      <c r="K525" s="734">
        <f t="shared" si="146"/>
        <v>-13.125000000000004</v>
      </c>
      <c r="L525" s="734">
        <f t="shared" si="146"/>
        <v>-17.998555555555555</v>
      </c>
      <c r="M525" s="734">
        <f t="shared" si="146"/>
        <v>-8.009249999999998</v>
      </c>
      <c r="N525" s="735">
        <f t="shared" si="146"/>
        <v>-10.43655</v>
      </c>
      <c r="O525" s="734">
        <f t="shared" si="146"/>
        <v>-14.659666666666666</v>
      </c>
      <c r="P525" s="2020">
        <f t="shared" si="146"/>
        <v>-1.2055555555555593</v>
      </c>
      <c r="Q525" s="677"/>
      <c r="R525" s="106"/>
      <c r="S525" s="3144"/>
      <c r="T525" s="3144"/>
      <c r="U525" s="3144"/>
      <c r="V525" s="3144"/>
      <c r="W525" s="3144"/>
      <c r="X525" s="3144"/>
      <c r="Y525" s="3144"/>
      <c r="Z525" s="3144"/>
      <c r="AA525" s="3144"/>
      <c r="AB525" s="3144"/>
      <c r="AC525" s="3144"/>
      <c r="AD525" s="3144"/>
      <c r="AE525" s="3144"/>
      <c r="AF525" s="505"/>
      <c r="AG525" s="506"/>
      <c r="AH525" s="506"/>
      <c r="AI525" s="506"/>
      <c r="AJ525" s="505"/>
      <c r="AK525" s="540"/>
      <c r="AL525" s="3144"/>
      <c r="AM525" s="3144"/>
    </row>
    <row r="526" spans="2:39">
      <c r="B526" s="84"/>
      <c r="C526" s="1283" t="s">
        <v>106</v>
      </c>
      <c r="D526" s="61"/>
      <c r="E526" s="1195"/>
      <c r="F526" s="1759"/>
      <c r="G526" s="1538"/>
      <c r="H526" s="1538"/>
      <c r="I526" s="1538"/>
      <c r="J526" s="1538"/>
      <c r="K526" s="1538"/>
      <c r="L526" s="1538"/>
      <c r="M526" s="1538"/>
      <c r="N526" s="1538"/>
      <c r="O526" s="1538"/>
      <c r="P526" s="1656"/>
      <c r="Q526" s="764"/>
      <c r="R526" s="125"/>
      <c r="S526" s="3144"/>
      <c r="T526" s="3144"/>
      <c r="U526" s="3144"/>
      <c r="V526" s="3144"/>
      <c r="W526" s="3144"/>
      <c r="X526" s="3144"/>
      <c r="Y526" s="3144"/>
      <c r="Z526" s="3144"/>
      <c r="AA526" s="3144"/>
      <c r="AB526" s="3144"/>
      <c r="AC526" s="3144"/>
      <c r="AD526" s="3144"/>
      <c r="AE526" s="3144"/>
      <c r="AF526" s="808"/>
      <c r="AG526" s="809"/>
      <c r="AH526" s="809"/>
      <c r="AI526" s="809"/>
      <c r="AJ526" s="808"/>
      <c r="AK526" s="540"/>
      <c r="AL526" s="3144"/>
      <c r="AM526" s="3144"/>
    </row>
    <row r="527" spans="2:39">
      <c r="B527" s="1290" t="str">
        <f>'12-18л. МЕНЮ '!J524</f>
        <v>53 / 21</v>
      </c>
      <c r="C527" s="1289" t="str">
        <f>'12-18л. МЕНЮ '!C524</f>
        <v xml:space="preserve">Икра свекольная </v>
      </c>
      <c r="D527" s="248">
        <f>'12-18л. МЕНЮ '!D524</f>
        <v>100</v>
      </c>
      <c r="E527" s="1245">
        <f>'12-18л. МЕНЮ '!E524</f>
        <v>1.5</v>
      </c>
      <c r="F527" s="1440">
        <f>'12-18л. МЕНЮ '!F524</f>
        <v>3.6</v>
      </c>
      <c r="G527" s="1440">
        <f>'12-18л. МЕНЮ '!G524</f>
        <v>8.5</v>
      </c>
      <c r="H527" s="1300">
        <f>'12-18л. МЕНЮ '!H524</f>
        <v>72</v>
      </c>
      <c r="I527" s="1886">
        <v>7.4</v>
      </c>
      <c r="J527" s="1440">
        <v>0.02</v>
      </c>
      <c r="K527" s="1976">
        <v>1.34E-2</v>
      </c>
      <c r="L527" s="1300">
        <v>0</v>
      </c>
      <c r="M527" s="1450">
        <v>28</v>
      </c>
      <c r="N527" s="1998">
        <v>41</v>
      </c>
      <c r="O527" s="1661">
        <v>21</v>
      </c>
      <c r="P527" s="1982">
        <v>1.21</v>
      </c>
      <c r="Q527" s="1477">
        <f>'12-18л. МЕНЮ '!I524</f>
        <v>10</v>
      </c>
      <c r="R527" s="115"/>
      <c r="S527" s="125"/>
      <c r="T527" s="3154"/>
      <c r="U527" s="3144"/>
      <c r="V527" s="176"/>
      <c r="W527" s="177"/>
      <c r="X527" s="176"/>
      <c r="Y527" s="176"/>
      <c r="Z527" s="176"/>
      <c r="AA527" s="345"/>
      <c r="AB527" s="176"/>
      <c r="AC527" s="330"/>
      <c r="AD527" s="330"/>
      <c r="AE527" s="330"/>
      <c r="AF527" s="151"/>
      <c r="AG527" s="151"/>
      <c r="AH527" s="151"/>
      <c r="AI527" s="151"/>
      <c r="AJ527" s="151"/>
      <c r="AK527" s="540"/>
      <c r="AL527" s="3144"/>
      <c r="AM527" s="3144"/>
    </row>
    <row r="528" spans="2:39">
      <c r="B528" s="1290" t="str">
        <f>'12-18л. МЕНЮ '!J525</f>
        <v>121 /21</v>
      </c>
      <c r="C528" s="233" t="str">
        <f>'12-18л. МЕНЮ '!C525</f>
        <v>Уха с крупой</v>
      </c>
      <c r="D528" s="248">
        <f>'12-18л. МЕНЮ '!D525</f>
        <v>250</v>
      </c>
      <c r="E528" s="1245">
        <f>'12-18л. МЕНЮ '!E525</f>
        <v>7.0949999999999998</v>
      </c>
      <c r="F528" s="1440">
        <f>'12-18л. МЕНЮ '!F525</f>
        <v>5.1645000000000003</v>
      </c>
      <c r="G528" s="1440">
        <f>'12-18л. МЕНЮ '!G525</f>
        <v>13.0139</v>
      </c>
      <c r="H528" s="1300">
        <f>'12-18л. МЕНЮ '!H525</f>
        <v>126.916</v>
      </c>
      <c r="I528" s="1171">
        <v>5.194</v>
      </c>
      <c r="J528" s="1171">
        <v>0.09</v>
      </c>
      <c r="K528" s="1171">
        <v>7.4999999999999997E-2</v>
      </c>
      <c r="L528" s="694">
        <v>29.073</v>
      </c>
      <c r="M528" s="1171">
        <v>19.189</v>
      </c>
      <c r="N528" s="1171">
        <v>50.087000000000003</v>
      </c>
      <c r="O528" s="1171">
        <v>23.803999999999998</v>
      </c>
      <c r="P528" s="1171">
        <v>0.94899999999999995</v>
      </c>
      <c r="Q528" s="1477">
        <f>'12-18л. МЕНЮ '!I525</f>
        <v>30</v>
      </c>
      <c r="R528" s="106"/>
      <c r="S528" s="125"/>
      <c r="T528" s="113"/>
      <c r="U528" s="3138"/>
      <c r="V528" s="3154"/>
      <c r="W528" s="3154"/>
      <c r="X528" s="3154"/>
      <c r="Y528" s="3154"/>
      <c r="Z528" s="3154"/>
      <c r="AA528" s="3154"/>
      <c r="AB528" s="116"/>
      <c r="AC528" s="330"/>
      <c r="AD528" s="330"/>
      <c r="AE528" s="330"/>
      <c r="AF528" s="284"/>
      <c r="AG528" s="284"/>
      <c r="AH528" s="284"/>
      <c r="AI528" s="284"/>
      <c r="AJ528" s="2511"/>
      <c r="AK528" s="540"/>
      <c r="AL528" s="3144"/>
      <c r="AM528" s="3144"/>
    </row>
    <row r="529" spans="2:39">
      <c r="B529" s="1475" t="str">
        <f>'12-18л. МЕНЮ '!J526</f>
        <v>259 / 17</v>
      </c>
      <c r="C529" s="1134" t="str">
        <f>'12-18л. МЕНЮ '!C526</f>
        <v>Жаркое по-домашнему</v>
      </c>
      <c r="D529" s="1293">
        <f>'12-18л. МЕНЮ '!D526</f>
        <v>200</v>
      </c>
      <c r="E529" s="1246">
        <f>'12-18л. МЕНЮ '!E526</f>
        <v>12.15</v>
      </c>
      <c r="F529" s="1445">
        <f>'12-18л. МЕНЮ '!F526</f>
        <v>23.175999999999998</v>
      </c>
      <c r="G529" s="1863">
        <f>'12-18л. МЕНЮ '!G526</f>
        <v>30.015000000000001</v>
      </c>
      <c r="H529" s="1446">
        <f>'12-18л. МЕНЮ '!H526</f>
        <v>381.24400000000003</v>
      </c>
      <c r="I529" s="1171">
        <v>10.97</v>
      </c>
      <c r="J529" s="1171">
        <v>0.1255</v>
      </c>
      <c r="K529" s="1171">
        <v>0.14299999999999999</v>
      </c>
      <c r="L529" s="694">
        <v>31.9</v>
      </c>
      <c r="M529" s="1323">
        <v>23.084</v>
      </c>
      <c r="N529" s="1323">
        <v>170.39500000000001</v>
      </c>
      <c r="O529" s="1171">
        <v>41.874000000000002</v>
      </c>
      <c r="P529" s="1171">
        <v>1.55</v>
      </c>
      <c r="Q529" s="1491">
        <f>'12-18л. МЕНЮ '!I526</f>
        <v>61</v>
      </c>
      <c r="R529" s="115"/>
      <c r="S529" s="125"/>
      <c r="T529" s="3144"/>
      <c r="U529" s="3144"/>
      <c r="V529" s="3144"/>
      <c r="W529" s="3144"/>
      <c r="X529" s="3144"/>
      <c r="Y529" s="3144"/>
      <c r="Z529" s="3144"/>
      <c r="AA529" s="3144"/>
      <c r="AB529" s="3144"/>
      <c r="AC529" s="151"/>
      <c r="AD529" s="151"/>
      <c r="AE529" s="151"/>
      <c r="AF529" s="177"/>
      <c r="AG529" s="517"/>
      <c r="AH529" s="517"/>
      <c r="AI529" s="151"/>
      <c r="AJ529" s="151"/>
      <c r="AK529" s="588"/>
      <c r="AL529" s="3144"/>
      <c r="AM529" s="3144"/>
    </row>
    <row r="530" spans="2:39">
      <c r="B530" s="3277" t="str">
        <f>'12-18л. МЕНЮ '!J527</f>
        <v>501 /21</v>
      </c>
      <c r="C530" s="233" t="str">
        <f>'12-18л. МЕНЮ '!C527</f>
        <v>Сок фруктовый (абрикосовый)</v>
      </c>
      <c r="D530" s="3157">
        <f>'12-18л. МЕНЮ '!D527</f>
        <v>200</v>
      </c>
      <c r="E530" s="1245">
        <f>'12-18л. МЕНЮ '!E527</f>
        <v>1</v>
      </c>
      <c r="F530" s="1440">
        <f>'12-18л. МЕНЮ '!F527</f>
        <v>0</v>
      </c>
      <c r="G530" s="1440">
        <f>'12-18л. МЕНЮ '!G527</f>
        <v>25.4</v>
      </c>
      <c r="H530" s="756">
        <f>'12-18л. МЕНЮ '!H527</f>
        <v>105.6</v>
      </c>
      <c r="I530" s="1171">
        <v>2.25</v>
      </c>
      <c r="J530" s="1171">
        <v>4.3999999999999997E-2</v>
      </c>
      <c r="K530" s="1171">
        <v>0.08</v>
      </c>
      <c r="L530" s="694">
        <v>0</v>
      </c>
      <c r="M530" s="1171">
        <v>40</v>
      </c>
      <c r="N530" s="1171">
        <v>36</v>
      </c>
      <c r="O530" s="1171">
        <v>20</v>
      </c>
      <c r="P530" s="1171">
        <v>0.4</v>
      </c>
      <c r="Q530" s="1493">
        <f>'12-18л. МЕНЮ '!I527</f>
        <v>104</v>
      </c>
      <c r="R530" s="115"/>
      <c r="S530" s="3146"/>
      <c r="T530" s="3141"/>
      <c r="U530" s="330"/>
      <c r="V530" s="330"/>
      <c r="W530" s="330"/>
      <c r="X530" s="177"/>
      <c r="Y530" s="151"/>
      <c r="Z530" s="151"/>
      <c r="AA530" s="330"/>
      <c r="AB530" s="151"/>
      <c r="AC530" s="151"/>
      <c r="AD530" s="151"/>
      <c r="AE530" s="151"/>
      <c r="AF530" s="177"/>
      <c r="AG530" s="517"/>
      <c r="AH530" s="517"/>
      <c r="AI530" s="151"/>
      <c r="AJ530" s="151"/>
      <c r="AK530" s="540"/>
      <c r="AL530" s="3144"/>
      <c r="AM530" s="3144"/>
    </row>
    <row r="531" spans="2:39">
      <c r="B531" s="1290" t="str">
        <f>'12-18л. МЕНЮ '!J528</f>
        <v>Пром.пр.</v>
      </c>
      <c r="C531" s="233" t="str">
        <f>'12-18л. МЕНЮ '!C528</f>
        <v>Хлеб пшеничный</v>
      </c>
      <c r="D531" s="248">
        <f>'12-18л. МЕНЮ '!D528</f>
        <v>70</v>
      </c>
      <c r="E531" s="1245">
        <f>'12-18л. МЕНЮ '!E528</f>
        <v>1.4041999999999999</v>
      </c>
      <c r="F531" s="1440">
        <f>'12-18л. МЕНЮ '!F528</f>
        <v>0.91</v>
      </c>
      <c r="G531" s="1440">
        <f>'12-18л. МЕНЮ '!G528</f>
        <v>36.094000000000001</v>
      </c>
      <c r="H531" s="1300">
        <f>'12-18л. МЕНЮ '!H528</f>
        <v>158.18299999999999</v>
      </c>
      <c r="I531" s="1171">
        <v>0</v>
      </c>
      <c r="J531" s="1171">
        <v>7.6999999999999999E-2</v>
      </c>
      <c r="K531" s="1171">
        <v>2.8000000000000001E-2</v>
      </c>
      <c r="L531" s="694">
        <v>0</v>
      </c>
      <c r="M531" s="1171">
        <v>14</v>
      </c>
      <c r="N531" s="1171">
        <v>4.55</v>
      </c>
      <c r="O531" s="1171">
        <v>0.98</v>
      </c>
      <c r="P531" s="1171">
        <v>7.6999999999999999E-2</v>
      </c>
      <c r="Q531" s="1477">
        <f>'12-18л. МЕНЮ '!I528</f>
        <v>18</v>
      </c>
      <c r="R531" s="106"/>
      <c r="S531" s="3144"/>
      <c r="T531" s="269"/>
      <c r="U531" s="3144"/>
      <c r="V531" s="3144"/>
      <c r="W531" s="3144"/>
      <c r="X531" s="3144"/>
      <c r="Y531" s="3144"/>
      <c r="Z531" s="3144"/>
      <c r="AA531" s="3144"/>
      <c r="AB531" s="3144"/>
      <c r="AC531" s="151"/>
      <c r="AD531" s="151"/>
      <c r="AE531" s="151"/>
      <c r="AF531" s="2512"/>
      <c r="AG531" s="2512"/>
      <c r="AH531" s="2512"/>
      <c r="AI531" s="2512"/>
      <c r="AJ531" s="2512"/>
      <c r="AK531" s="540"/>
      <c r="AL531" s="3144"/>
      <c r="AM531" s="3144"/>
    </row>
    <row r="532" spans="2:39" ht="15.75" thickBot="1">
      <c r="B532" s="1476" t="str">
        <f>'12-18л. МЕНЮ '!J529</f>
        <v>Пром.пр.</v>
      </c>
      <c r="C532" s="187" t="str">
        <f>'12-18л. МЕНЮ '!C529</f>
        <v>Хлеб ржаной</v>
      </c>
      <c r="D532" s="341">
        <f>'12-18л. МЕНЮ '!D529</f>
        <v>50</v>
      </c>
      <c r="E532" s="1326">
        <f>'12-18л. МЕНЮ '!E529</f>
        <v>2.3330000000000002</v>
      </c>
      <c r="F532" s="1445">
        <f>'12-18л. МЕНЮ '!F529</f>
        <v>0.82499999999999996</v>
      </c>
      <c r="G532" s="1445">
        <f>'12-18л. МЕНЮ '!G529</f>
        <v>21.718</v>
      </c>
      <c r="H532" s="1446">
        <f>'12-18л. МЕНЮ '!H529</f>
        <v>103.625</v>
      </c>
      <c r="I532" s="2344">
        <v>0</v>
      </c>
      <c r="J532" s="2344">
        <v>9.5000000000000001E-2</v>
      </c>
      <c r="K532" s="2344">
        <v>9.5000000000000001E-2</v>
      </c>
      <c r="L532" s="2355">
        <v>0</v>
      </c>
      <c r="M532" s="2344">
        <v>16.5</v>
      </c>
      <c r="N532" s="2344">
        <v>11.7</v>
      </c>
      <c r="O532" s="2344">
        <v>3.3</v>
      </c>
      <c r="P532" s="2344">
        <v>7.0000000000000007E-2</v>
      </c>
      <c r="Q532" s="1477">
        <f>'12-18л. МЕНЮ '!I529</f>
        <v>19</v>
      </c>
      <c r="R532" s="106"/>
      <c r="S532" s="3146"/>
      <c r="T532" s="3144"/>
      <c r="U532" s="4369"/>
      <c r="V532" s="3344"/>
      <c r="W532" s="3344"/>
      <c r="X532" s="3344"/>
      <c r="Y532" s="3344"/>
      <c r="Z532" s="3344"/>
      <c r="AA532" s="3344"/>
      <c r="AB532" s="3344"/>
      <c r="AC532" s="505"/>
      <c r="AD532" s="505"/>
      <c r="AE532" s="505"/>
      <c r="AF532" s="177"/>
      <c r="AG532" s="151"/>
      <c r="AH532" s="151"/>
      <c r="AI532" s="330"/>
      <c r="AJ532" s="151"/>
      <c r="AK532" s="588"/>
      <c r="AL532" s="3144"/>
      <c r="AM532" s="3144"/>
    </row>
    <row r="533" spans="2:39">
      <c r="B533" s="417" t="s">
        <v>156</v>
      </c>
      <c r="C533" s="569"/>
      <c r="D533" s="2263">
        <f>'12-18л. МЕНЮ '!D530</f>
        <v>870</v>
      </c>
      <c r="E533" s="708">
        <f>'12-18л. МЕНЮ '!E530</f>
        <v>25.482199999999999</v>
      </c>
      <c r="F533" s="1816">
        <f>'12-18л. МЕНЮ '!F530</f>
        <v>33.6755</v>
      </c>
      <c r="G533" s="1816">
        <f>'12-18л. МЕНЮ '!G530</f>
        <v>134.74089999999998</v>
      </c>
      <c r="H533" s="1813">
        <f>'12-18л. МЕНЮ '!H530</f>
        <v>947.5680000000001</v>
      </c>
      <c r="I533" s="695">
        <f>SUM(I527:I532)</f>
        <v>25.814</v>
      </c>
      <c r="J533" s="695">
        <f t="shared" ref="J533:P533" si="147">SUM(J527:J532)</f>
        <v>0.45150000000000001</v>
      </c>
      <c r="K533" s="695">
        <f t="shared" si="147"/>
        <v>0.43440000000000001</v>
      </c>
      <c r="L533" s="695">
        <f t="shared" si="147"/>
        <v>60.972999999999999</v>
      </c>
      <c r="M533" s="731">
        <f t="shared" si="147"/>
        <v>140.773</v>
      </c>
      <c r="N533" s="731">
        <f t="shared" si="147"/>
        <v>313.73200000000003</v>
      </c>
      <c r="O533" s="731">
        <f t="shared" si="147"/>
        <v>110.958</v>
      </c>
      <c r="P533" s="729">
        <f t="shared" si="147"/>
        <v>4.2560000000000002</v>
      </c>
      <c r="Q533" s="761"/>
      <c r="R533" s="106"/>
      <c r="S533" s="173"/>
      <c r="T533" s="1255"/>
      <c r="U533" s="3139"/>
      <c r="V533" s="351"/>
      <c r="W533" s="351"/>
      <c r="X533" s="351"/>
      <c r="Y533" s="351"/>
      <c r="Z533" s="351"/>
      <c r="AA533" s="351"/>
      <c r="AB533" s="116"/>
      <c r="AC533" s="808"/>
      <c r="AD533" s="808"/>
      <c r="AE533" s="808"/>
      <c r="AF533" s="505"/>
      <c r="AG533" s="506"/>
      <c r="AH533" s="506"/>
      <c r="AI533" s="505"/>
      <c r="AJ533" s="505"/>
      <c r="AK533" s="540"/>
      <c r="AL533" s="3144"/>
      <c r="AM533" s="3144"/>
    </row>
    <row r="534" spans="2:39" ht="12" customHeight="1">
      <c r="B534" s="724"/>
      <c r="C534" s="725" t="s">
        <v>10</v>
      </c>
      <c r="D534" s="1133">
        <v>0.35</v>
      </c>
      <c r="E534" s="1700">
        <f>'12-18л. МЕНЮ '!E531</f>
        <v>31.5</v>
      </c>
      <c r="F534" s="1817">
        <f>'12-18л. МЕНЮ '!F531</f>
        <v>32.200000000000003</v>
      </c>
      <c r="G534" s="1817">
        <f>'12-18л. МЕНЮ '!G531</f>
        <v>134.05000000000001</v>
      </c>
      <c r="H534" s="1815">
        <f>'12-18л. МЕНЮ '!H531</f>
        <v>952</v>
      </c>
      <c r="I534" s="1778">
        <f t="shared" ref="I534:P534" si="148">I743</f>
        <v>24.5</v>
      </c>
      <c r="J534" s="1778">
        <f t="shared" si="148"/>
        <v>0.49</v>
      </c>
      <c r="K534" s="1778">
        <f t="shared" si="148"/>
        <v>0.56000000000000005</v>
      </c>
      <c r="L534" s="1778">
        <f t="shared" si="148"/>
        <v>315</v>
      </c>
      <c r="M534" s="1779">
        <f t="shared" si="148"/>
        <v>420</v>
      </c>
      <c r="N534" s="1779">
        <f t="shared" si="148"/>
        <v>420</v>
      </c>
      <c r="O534" s="1779">
        <f t="shared" si="148"/>
        <v>105</v>
      </c>
      <c r="P534" s="2019">
        <f t="shared" si="148"/>
        <v>6.3</v>
      </c>
      <c r="Q534" s="761"/>
      <c r="R534" s="119"/>
      <c r="S534" s="3144"/>
      <c r="T534" s="111"/>
      <c r="U534" s="3144"/>
      <c r="V534" s="176"/>
      <c r="W534" s="566"/>
      <c r="X534" s="176"/>
      <c r="Y534" s="176"/>
      <c r="Z534" s="176"/>
      <c r="AA534" s="176"/>
      <c r="AB534" s="480"/>
      <c r="AC534" s="151"/>
      <c r="AD534" s="151"/>
      <c r="AE534" s="151"/>
      <c r="AF534" s="808"/>
      <c r="AG534" s="809"/>
      <c r="AH534" s="809"/>
      <c r="AI534" s="808"/>
      <c r="AJ534" s="808"/>
      <c r="AK534" s="540"/>
      <c r="AL534" s="3144"/>
      <c r="AM534" s="3144"/>
    </row>
    <row r="535" spans="2:39" ht="15.75" thickBot="1">
      <c r="B535" s="230"/>
      <c r="C535" s="722" t="s">
        <v>319</v>
      </c>
      <c r="D535" s="744"/>
      <c r="E535" s="1469">
        <f>'12-18л. МЕНЮ '!E532</f>
        <v>-6.6864444444444473</v>
      </c>
      <c r="F535" s="1818">
        <f>'12-18л. МЕНЮ '!F532</f>
        <v>1.6038043478260917</v>
      </c>
      <c r="G535" s="1818">
        <f>'12-18л. МЕНЮ '!G532</f>
        <v>0.18039164490861026</v>
      </c>
      <c r="H535" s="1811">
        <f>'12-18л. МЕНЮ '!H532</f>
        <v>-0.16294117647058926</v>
      </c>
      <c r="I535" s="734">
        <f t="shared" ref="I535:P535" si="149">(I533*100/I796)-35</f>
        <v>1.8771428571428572</v>
      </c>
      <c r="J535" s="734">
        <f t="shared" si="149"/>
        <v>-2.75</v>
      </c>
      <c r="K535" s="734">
        <f t="shared" si="149"/>
        <v>-7.8500000000000014</v>
      </c>
      <c r="L535" s="734">
        <f t="shared" si="149"/>
        <v>-28.225222222222222</v>
      </c>
      <c r="M535" s="734">
        <f t="shared" si="149"/>
        <v>-23.268916666666669</v>
      </c>
      <c r="N535" s="734">
        <f t="shared" si="149"/>
        <v>-8.8556666666666644</v>
      </c>
      <c r="O535" s="734">
        <f t="shared" si="149"/>
        <v>1.9859999999999971</v>
      </c>
      <c r="P535" s="2020">
        <f t="shared" si="149"/>
        <v>-11.355555555555554</v>
      </c>
      <c r="Q535" s="761"/>
      <c r="R535" s="125"/>
      <c r="S535" s="209"/>
      <c r="T535" s="3144"/>
      <c r="U535" s="3144"/>
      <c r="V535" s="3144"/>
      <c r="W535" s="3144"/>
      <c r="X535" s="3154"/>
      <c r="Y535" s="3154"/>
      <c r="Z535" s="3154"/>
      <c r="AA535" s="3154"/>
      <c r="AB535" s="116"/>
      <c r="AC535" s="284"/>
      <c r="AD535" s="284"/>
      <c r="AE535" s="275"/>
      <c r="AF535" s="151"/>
      <c r="AG535" s="151"/>
      <c r="AH535" s="151"/>
      <c r="AI535" s="151"/>
      <c r="AJ535" s="151"/>
      <c r="AK535" s="540"/>
      <c r="AL535" s="3144"/>
      <c r="AM535" s="3144"/>
    </row>
    <row r="536" spans="2:39">
      <c r="B536" s="678"/>
      <c r="C536" s="550" t="s">
        <v>192</v>
      </c>
      <c r="D536" s="61"/>
      <c r="E536" s="2293"/>
      <c r="F536" s="1793"/>
      <c r="G536" s="2289"/>
      <c r="H536" s="2289"/>
      <c r="I536" s="2289"/>
      <c r="J536" s="2289"/>
      <c r="K536" s="2290"/>
      <c r="L536" s="2289"/>
      <c r="M536" s="2289"/>
      <c r="N536" s="2289"/>
      <c r="O536" s="2289"/>
      <c r="P536" s="2291"/>
      <c r="Q536" s="764"/>
      <c r="R536" s="125"/>
      <c r="S536" s="3144"/>
      <c r="T536" s="3144"/>
      <c r="U536" s="3144"/>
      <c r="V536" s="3144"/>
      <c r="W536" s="3144"/>
      <c r="X536" s="3144"/>
      <c r="Y536" s="3144"/>
      <c r="Z536" s="3144"/>
      <c r="AA536" s="1797"/>
      <c r="AB536" s="116"/>
      <c r="AC536" s="330"/>
      <c r="AD536" s="330"/>
      <c r="AE536" s="330"/>
      <c r="AF536" s="121"/>
      <c r="AG536" s="121"/>
      <c r="AH536" s="121"/>
      <c r="AI536" s="121"/>
      <c r="AJ536" s="121"/>
      <c r="AK536" s="3144"/>
      <c r="AL536" s="3144"/>
      <c r="AM536" s="3144"/>
    </row>
    <row r="537" spans="2:39">
      <c r="B537" s="1869" t="str">
        <f>'12-18л. МЕНЮ '!J534</f>
        <v>465 / 21</v>
      </c>
      <c r="C537" s="247" t="str">
        <f>'12-18л. МЕНЮ '!C534</f>
        <v>Кофейный напиток с молоком</v>
      </c>
      <c r="D537" s="2047">
        <f>'12-18л. МЕНЮ '!D534</f>
        <v>200</v>
      </c>
      <c r="E537" s="1246">
        <f>'12-18л. МЕНЮ '!E534</f>
        <v>5.93</v>
      </c>
      <c r="F537" s="325">
        <f>'12-18л. МЕНЮ '!F534</f>
        <v>4.74</v>
      </c>
      <c r="G537" s="1246">
        <f>'12-18л. МЕНЮ '!G534</f>
        <v>14.16</v>
      </c>
      <c r="H537" s="728">
        <f>'12-18л. МЕНЮ '!H534</f>
        <v>122.67</v>
      </c>
      <c r="I537" s="1246">
        <v>1.04</v>
      </c>
      <c r="J537" s="325">
        <v>0.06</v>
      </c>
      <c r="K537" s="1246">
        <v>0.24</v>
      </c>
      <c r="L537" s="728">
        <v>26.44</v>
      </c>
      <c r="M537" s="2313">
        <v>214.8</v>
      </c>
      <c r="N537" s="1452">
        <v>169.44</v>
      </c>
      <c r="O537" s="1159">
        <v>32.64</v>
      </c>
      <c r="P537" s="1268">
        <v>0.66</v>
      </c>
      <c r="Q537" s="1474">
        <f>'12-18л. МЕНЮ '!I534</f>
        <v>101</v>
      </c>
      <c r="R537" s="125"/>
      <c r="S537" s="3144"/>
      <c r="T537" s="3144"/>
      <c r="U537" s="3144"/>
      <c r="V537" s="3144"/>
      <c r="W537" s="3144"/>
      <c r="X537" s="3144"/>
      <c r="Y537" s="3144"/>
      <c r="Z537" s="3144"/>
      <c r="AA537" s="3144"/>
      <c r="AB537" s="3144"/>
      <c r="AC537" s="330"/>
      <c r="AD537" s="330"/>
      <c r="AE537" s="330"/>
      <c r="AF537" s="121"/>
      <c r="AG537" s="121"/>
      <c r="AH537" s="121"/>
      <c r="AI537" s="121"/>
      <c r="AJ537" s="121"/>
      <c r="AK537" s="3144"/>
      <c r="AL537" s="3144"/>
      <c r="AM537" s="3144"/>
    </row>
    <row r="538" spans="2:39">
      <c r="B538" s="1869" t="str">
        <f>'12-18л. МЕНЮ '!J535</f>
        <v>193 / 17</v>
      </c>
      <c r="C538" s="247" t="str">
        <f>'12-18л. МЕНЮ '!C535</f>
        <v>Биточек рисовый с морковью</v>
      </c>
      <c r="D538" s="250">
        <f>'12-18л. МЕНЮ '!D535</f>
        <v>100</v>
      </c>
      <c r="E538" s="1246">
        <f>'12-18л. МЕНЮ '!E535</f>
        <v>2.4129999999999998</v>
      </c>
      <c r="F538" s="325">
        <f>'12-18л. МЕНЮ '!F535</f>
        <v>4.6440999999999999</v>
      </c>
      <c r="G538" s="1326">
        <f>'12-18л. МЕНЮ '!G535</f>
        <v>14.002000000000001</v>
      </c>
      <c r="H538" s="1169">
        <f>'12-18л. МЕНЮ '!H535</f>
        <v>110.45699999999999</v>
      </c>
      <c r="I538" s="739">
        <v>0.24329999999999999</v>
      </c>
      <c r="J538" s="739">
        <v>2.2200000000000001E-2</v>
      </c>
      <c r="K538" s="1159">
        <v>2.6700000000000002E-2</v>
      </c>
      <c r="L538" s="739">
        <v>9.36</v>
      </c>
      <c r="M538" s="1159">
        <v>17.210999999999999</v>
      </c>
      <c r="N538" s="739">
        <v>52.12</v>
      </c>
      <c r="O538" s="1159">
        <v>9.6890000000000001</v>
      </c>
      <c r="P538" s="1268">
        <v>0.52229999999999999</v>
      </c>
      <c r="Q538" s="438">
        <f>'12-18л. МЕНЮ '!I535</f>
        <v>37</v>
      </c>
      <c r="R538" s="115"/>
      <c r="S538" s="3144"/>
      <c r="T538" s="3144"/>
      <c r="U538" s="3144"/>
      <c r="V538" s="3144"/>
      <c r="W538" s="3144"/>
      <c r="X538" s="3144"/>
      <c r="Y538" s="3144"/>
      <c r="Z538" s="3144"/>
      <c r="AA538" s="3144"/>
      <c r="AB538" s="3144"/>
      <c r="AC538" s="330"/>
      <c r="AD538" s="330"/>
      <c r="AE538" s="330"/>
      <c r="AF538" s="121"/>
      <c r="AG538" s="121"/>
      <c r="AH538" s="121"/>
      <c r="AI538" s="121"/>
      <c r="AJ538" s="121"/>
      <c r="AK538" s="3144"/>
      <c r="AL538" s="3144"/>
      <c r="AM538" s="3144"/>
    </row>
    <row r="539" spans="2:39">
      <c r="B539" s="1871" t="str">
        <f>'12-18л. МЕНЮ '!J536</f>
        <v>692/22</v>
      </c>
      <c r="C539" s="2288" t="str">
        <f>'12-18л. МЕНЮ '!C536</f>
        <v xml:space="preserve">и соус шоколадный </v>
      </c>
      <c r="D539" s="342">
        <f>'12-18л. МЕНЮ '!D536</f>
        <v>30</v>
      </c>
      <c r="E539" s="1658">
        <f>'12-18л. МЕНЮ '!E536</f>
        <v>1.0900000000000001</v>
      </c>
      <c r="F539" s="1541">
        <f>'12-18л. МЕНЮ '!F536</f>
        <v>0.99970000000000003</v>
      </c>
      <c r="G539" s="1660">
        <f>'12-18л. МЕНЮ '!G536</f>
        <v>6.12</v>
      </c>
      <c r="H539" s="1313">
        <f>'12-18л. МЕНЮ '!H536</f>
        <v>37.840800000000002</v>
      </c>
      <c r="I539" s="1541">
        <v>6.3600000000000004E-2</v>
      </c>
      <c r="J539" s="1541">
        <v>5.4999999999999997E-3</v>
      </c>
      <c r="K539" s="1658">
        <v>3.73E-2</v>
      </c>
      <c r="L539" s="1483">
        <v>3.282</v>
      </c>
      <c r="M539" s="1659">
        <v>31.749600000000001</v>
      </c>
      <c r="N539" s="1538">
        <v>29.738399999999999</v>
      </c>
      <c r="O539" s="1659">
        <v>8.7324999999999999</v>
      </c>
      <c r="P539" s="1656">
        <v>0.3115</v>
      </c>
      <c r="Q539" s="1481">
        <f>'12-18л. МЕНЮ '!I536</f>
        <v>37</v>
      </c>
      <c r="R539" s="106"/>
      <c r="S539" s="3144"/>
      <c r="T539" s="3144"/>
      <c r="U539" s="3144"/>
      <c r="V539" s="3144"/>
      <c r="W539" s="3144"/>
      <c r="X539" s="3144"/>
      <c r="Y539" s="3144"/>
      <c r="Z539" s="3144"/>
      <c r="AA539" s="3144"/>
      <c r="AB539" s="3144"/>
      <c r="AC539" s="330"/>
      <c r="AD539" s="330"/>
      <c r="AE539" s="330"/>
      <c r="AF539" s="121"/>
      <c r="AG539" s="121"/>
      <c r="AH539" s="121"/>
      <c r="AI539" s="121"/>
      <c r="AJ539" s="121"/>
      <c r="AK539" s="3144"/>
      <c r="AL539" s="3144"/>
      <c r="AM539" s="3144"/>
    </row>
    <row r="540" spans="2:39" ht="15.75" thickBot="1">
      <c r="B540" s="1870" t="str">
        <f>'12-18л. МЕНЮ '!J537</f>
        <v>Пром.пр.</v>
      </c>
      <c r="C540" s="1284" t="str">
        <f>'12-18л. МЕНЮ '!C537</f>
        <v>Хлеб ржаной</v>
      </c>
      <c r="D540" s="1242">
        <f>'12-18л. МЕНЮ '!D537</f>
        <v>30</v>
      </c>
      <c r="E540" s="1760">
        <f>'12-18л. МЕНЮ '!E537</f>
        <v>1.4</v>
      </c>
      <c r="F540" s="1413">
        <f>'12-18л. МЕНЮ '!F537</f>
        <v>0.495</v>
      </c>
      <c r="G540" s="1413">
        <f>'12-18л. МЕНЮ '!G537</f>
        <v>13.031000000000001</v>
      </c>
      <c r="H540" s="2014">
        <f>'12-18л. МЕНЮ '!H537</f>
        <v>62.174999999999997</v>
      </c>
      <c r="I540" s="2344">
        <v>0</v>
      </c>
      <c r="J540" s="2344">
        <v>7.4999999999999997E-2</v>
      </c>
      <c r="K540" s="2344">
        <v>7.4999999999999997E-2</v>
      </c>
      <c r="L540" s="2355">
        <v>0</v>
      </c>
      <c r="M540" s="2344">
        <v>9.9</v>
      </c>
      <c r="N540" s="2344">
        <v>7.02</v>
      </c>
      <c r="O540" s="2344">
        <v>1.98</v>
      </c>
      <c r="P540" s="2344">
        <v>4.2000000000000003E-2</v>
      </c>
      <c r="Q540" s="1474">
        <f>'12-18л. МЕНЮ '!I537</f>
        <v>19</v>
      </c>
      <c r="R540" s="115"/>
      <c r="S540" s="3144"/>
      <c r="T540" s="3144"/>
      <c r="U540" s="3144"/>
      <c r="V540" s="3144"/>
      <c r="W540" s="3144"/>
      <c r="X540" s="3144"/>
      <c r="Y540" s="3144"/>
      <c r="Z540" s="3144"/>
      <c r="AA540" s="3144"/>
      <c r="AB540" s="3144"/>
      <c r="AC540" s="505"/>
      <c r="AD540" s="505"/>
      <c r="AE540" s="505"/>
      <c r="AF540" s="121"/>
      <c r="AG540" s="121"/>
      <c r="AH540" s="121"/>
      <c r="AI540" s="121"/>
      <c r="AJ540" s="121"/>
      <c r="AK540" s="3144"/>
      <c r="AL540" s="3144"/>
      <c r="AM540" s="3144"/>
    </row>
    <row r="541" spans="2:39">
      <c r="B541" s="417" t="s">
        <v>197</v>
      </c>
      <c r="C541" s="569"/>
      <c r="D541" s="2263">
        <f>'12-18л. МЕНЮ '!D538</f>
        <v>360</v>
      </c>
      <c r="E541" s="1757">
        <f>'12-18л. МЕНЮ '!E538</f>
        <v>10.833</v>
      </c>
      <c r="F541" s="1705">
        <f>'12-18л. МЕНЮ '!F538</f>
        <v>10.8788</v>
      </c>
      <c r="G541" s="1705">
        <f>'12-18л. МЕНЮ '!G538</f>
        <v>47.312999999999995</v>
      </c>
      <c r="H541" s="1710">
        <f>'12-18л. МЕНЮ '!H538</f>
        <v>333.14280000000002</v>
      </c>
      <c r="I541" s="236">
        <f>SUM(I537:I540)</f>
        <v>1.3469000000000002</v>
      </c>
      <c r="J541" s="695">
        <f t="shared" ref="J541:P541" si="150">SUM(J537:J540)</f>
        <v>0.16270000000000001</v>
      </c>
      <c r="K541" s="695">
        <f t="shared" si="150"/>
        <v>0.379</v>
      </c>
      <c r="L541" s="695">
        <f t="shared" si="150"/>
        <v>39.081999999999994</v>
      </c>
      <c r="M541" s="731">
        <f t="shared" si="150"/>
        <v>273.66059999999999</v>
      </c>
      <c r="N541" s="731">
        <f t="shared" si="150"/>
        <v>258.3184</v>
      </c>
      <c r="O541" s="695">
        <f t="shared" si="150"/>
        <v>53.041499999999999</v>
      </c>
      <c r="P541" s="729">
        <f t="shared" si="150"/>
        <v>1.5358000000000003</v>
      </c>
      <c r="Q541" s="761"/>
      <c r="R541" s="115"/>
      <c r="S541" s="3144"/>
      <c r="T541" s="3144"/>
      <c r="U541" s="3144"/>
      <c r="V541" s="3144"/>
      <c r="W541" s="3144"/>
      <c r="X541" s="3144"/>
      <c r="Y541" s="3144"/>
      <c r="Z541" s="3144"/>
      <c r="AA541" s="3144"/>
      <c r="AB541" s="3144"/>
      <c r="AC541" s="808"/>
      <c r="AD541" s="808"/>
      <c r="AE541" s="808"/>
      <c r="AF541" s="505"/>
      <c r="AG541" s="506"/>
      <c r="AH541" s="506"/>
      <c r="AI541" s="506"/>
      <c r="AJ541" s="505"/>
      <c r="AK541" s="3144"/>
      <c r="AL541" s="3144"/>
      <c r="AM541" s="3144"/>
    </row>
    <row r="542" spans="2:39">
      <c r="B542" s="724"/>
      <c r="C542" s="725" t="s">
        <v>10</v>
      </c>
      <c r="D542" s="1133">
        <v>0.1</v>
      </c>
      <c r="E542" s="1758">
        <f>'12-18л. МЕНЮ '!E539</f>
        <v>9</v>
      </c>
      <c r="F542" s="1708">
        <f>'12-18л. МЕНЮ '!F539</f>
        <v>9.1999999999999993</v>
      </c>
      <c r="G542" s="1708">
        <f>'12-18л. МЕНЮ '!G539</f>
        <v>38.299999999999997</v>
      </c>
      <c r="H542" s="1711">
        <f>'12-18л. МЕНЮ '!H539</f>
        <v>272</v>
      </c>
      <c r="I542" s="1778">
        <f t="shared" ref="I542:P542" si="151">I747</f>
        <v>7</v>
      </c>
      <c r="J542" s="1778">
        <f t="shared" si="151"/>
        <v>0.14000000000000001</v>
      </c>
      <c r="K542" s="1778">
        <f t="shared" si="151"/>
        <v>0.16</v>
      </c>
      <c r="L542" s="1778">
        <f t="shared" si="151"/>
        <v>90</v>
      </c>
      <c r="M542" s="1779">
        <f t="shared" si="151"/>
        <v>120</v>
      </c>
      <c r="N542" s="1779">
        <f t="shared" si="151"/>
        <v>120</v>
      </c>
      <c r="O542" s="1778">
        <f t="shared" si="151"/>
        <v>30</v>
      </c>
      <c r="P542" s="2019">
        <f t="shared" si="151"/>
        <v>1.8</v>
      </c>
      <c r="Q542" s="761"/>
      <c r="R542" s="115"/>
      <c r="S542" s="1560"/>
      <c r="T542" s="3144"/>
      <c r="U542" s="216"/>
      <c r="V542" s="3144"/>
      <c r="W542" s="3144"/>
      <c r="X542" s="3144"/>
      <c r="Y542" s="3144"/>
      <c r="Z542" s="3144"/>
      <c r="AA542" s="3144"/>
      <c r="AB542" s="3144"/>
      <c r="AC542" s="151"/>
      <c r="AD542" s="151"/>
      <c r="AE542" s="151"/>
      <c r="AF542" s="808"/>
      <c r="AG542" s="809"/>
      <c r="AH542" s="809"/>
      <c r="AI542" s="809"/>
      <c r="AJ542" s="808"/>
      <c r="AK542" s="3144"/>
      <c r="AL542" s="3144"/>
      <c r="AM542" s="3144"/>
    </row>
    <row r="543" spans="2:39" ht="15.75" thickBot="1">
      <c r="B543" s="230"/>
      <c r="C543" s="722" t="s">
        <v>319</v>
      </c>
      <c r="D543" s="744"/>
      <c r="E543" s="1469">
        <f>'12-18л. МЕНЮ '!E540</f>
        <v>2.0366666666666653</v>
      </c>
      <c r="F543" s="431">
        <f>'12-18л. МЕНЮ '!F540</f>
        <v>1.8247826086956529</v>
      </c>
      <c r="G543" s="431">
        <f>'12-18л. МЕНЮ '!G540</f>
        <v>2.3532637075718004</v>
      </c>
      <c r="H543" s="1193">
        <f>'12-18л. МЕНЮ '!H540</f>
        <v>2.2478970588235292</v>
      </c>
      <c r="I543" s="734">
        <f t="shared" ref="I543:P543" si="152">(I541*100/I796)-10</f>
        <v>-8.0758571428571422</v>
      </c>
      <c r="J543" s="734">
        <f t="shared" si="152"/>
        <v>1.6214285714285719</v>
      </c>
      <c r="K543" s="734">
        <f t="shared" si="152"/>
        <v>13.687499999999996</v>
      </c>
      <c r="L543" s="734">
        <f t="shared" si="152"/>
        <v>-5.6575555555555566</v>
      </c>
      <c r="M543" s="734">
        <f t="shared" si="152"/>
        <v>12.805049999999998</v>
      </c>
      <c r="N543" s="734">
        <f t="shared" si="152"/>
        <v>11.526533333333333</v>
      </c>
      <c r="O543" s="734">
        <f t="shared" si="152"/>
        <v>7.6804999999999986</v>
      </c>
      <c r="P543" s="2020">
        <f t="shared" si="152"/>
        <v>-1.4677777777777763</v>
      </c>
      <c r="Q543" s="765"/>
      <c r="R543" s="119"/>
      <c r="S543" s="125"/>
      <c r="T543" s="3154"/>
      <c r="U543" s="159"/>
      <c r="V543" s="3144"/>
      <c r="W543" s="3144"/>
      <c r="X543" s="3144"/>
      <c r="Y543" s="3144"/>
      <c r="Z543" s="3144"/>
      <c r="AA543" s="121"/>
      <c r="AB543" s="3144"/>
      <c r="AC543" s="284"/>
      <c r="AD543" s="284"/>
      <c r="AE543" s="284"/>
      <c r="AF543" s="151"/>
      <c r="AG543" s="151"/>
      <c r="AH543" s="151"/>
      <c r="AI543" s="151"/>
      <c r="AJ543" s="151"/>
      <c r="AK543" s="540"/>
      <c r="AL543" s="3144"/>
      <c r="AM543" s="3144"/>
    </row>
    <row r="544" spans="2:39">
      <c r="I544" s="3603"/>
      <c r="J544" s="3603"/>
      <c r="K544" s="3603"/>
      <c r="L544" s="3603"/>
      <c r="M544" s="3603"/>
      <c r="N544" s="3603"/>
      <c r="O544" s="3603"/>
      <c r="P544" s="3603"/>
      <c r="R544" s="106"/>
      <c r="S544" s="3146"/>
      <c r="T544" s="3141"/>
      <c r="U544" s="3138"/>
      <c r="V544" s="3144"/>
      <c r="W544" s="3144"/>
      <c r="X544" s="3144"/>
      <c r="Y544" s="3144"/>
      <c r="Z544" s="3144"/>
      <c r="AA544" s="121"/>
      <c r="AB544" s="3144"/>
      <c r="AC544" s="505"/>
      <c r="AD544" s="505"/>
      <c r="AE544" s="505"/>
      <c r="AF544" s="284"/>
      <c r="AG544" s="284"/>
      <c r="AH544" s="284"/>
      <c r="AI544" s="284"/>
      <c r="AJ544" s="284"/>
      <c r="AK544" s="540"/>
      <c r="AL544" s="3144"/>
      <c r="AM544" s="3144"/>
    </row>
    <row r="545" spans="2:39" ht="15.75" thickBot="1">
      <c r="E545" s="1789"/>
      <c r="F545" s="1789"/>
      <c r="G545" s="1789"/>
      <c r="H545" s="1789"/>
      <c r="I545" s="1789"/>
      <c r="J545" s="1789"/>
      <c r="K545" s="1789"/>
      <c r="L545" s="1789"/>
      <c r="M545" s="1789"/>
      <c r="N545" s="1789"/>
      <c r="O545" s="1789"/>
      <c r="P545" s="1789"/>
      <c r="R545" s="106"/>
      <c r="S545" s="3144"/>
      <c r="T545" s="3141"/>
      <c r="U545" s="3144"/>
      <c r="V545" s="482"/>
      <c r="W545" s="177"/>
      <c r="X545" s="527"/>
      <c r="Y545" s="526"/>
      <c r="Z545" s="121"/>
      <c r="AA545" s="3144"/>
      <c r="AB545" s="3144"/>
      <c r="AC545" s="808"/>
      <c r="AD545" s="808"/>
      <c r="AE545" s="808"/>
      <c r="AF545" s="505"/>
      <c r="AG545" s="506"/>
      <c r="AH545" s="506"/>
      <c r="AI545" s="506"/>
      <c r="AJ545" s="505"/>
      <c r="AK545" s="540"/>
      <c r="AL545" s="3144"/>
      <c r="AM545" s="3144"/>
    </row>
    <row r="546" spans="2:39">
      <c r="B546" s="649"/>
      <c r="C546" s="42" t="s">
        <v>220</v>
      </c>
      <c r="D546" s="43"/>
      <c r="E546" s="146">
        <f t="shared" ref="E546:P546" si="153">E523+E533</f>
        <v>35.309199999999997</v>
      </c>
      <c r="F546" s="236">
        <f t="shared" si="153"/>
        <v>58.117499999999993</v>
      </c>
      <c r="G546" s="236">
        <f t="shared" si="153"/>
        <v>246.96589999999998</v>
      </c>
      <c r="H546" s="236">
        <f t="shared" si="153"/>
        <v>1658.5500000000002</v>
      </c>
      <c r="I546" s="236">
        <f t="shared" si="153"/>
        <v>37.064</v>
      </c>
      <c r="J546" s="236">
        <f t="shared" si="153"/>
        <v>0.6845</v>
      </c>
      <c r="K546" s="236">
        <f t="shared" si="153"/>
        <v>0.62439999999999996</v>
      </c>
      <c r="L546" s="236">
        <f t="shared" si="153"/>
        <v>123.986</v>
      </c>
      <c r="M546" s="697">
        <f t="shared" si="153"/>
        <v>344.66200000000003</v>
      </c>
      <c r="N546" s="697">
        <f t="shared" si="153"/>
        <v>488.49340000000007</v>
      </c>
      <c r="O546" s="697">
        <f t="shared" si="153"/>
        <v>141.97899999999998</v>
      </c>
      <c r="P546" s="650">
        <f t="shared" si="153"/>
        <v>8.5389999999999997</v>
      </c>
      <c r="R546" s="106"/>
      <c r="S546" s="3141"/>
      <c r="T546" s="215"/>
      <c r="U546" s="3138"/>
      <c r="V546" s="116"/>
      <c r="W546" s="177"/>
      <c r="X546" s="527"/>
      <c r="Y546" s="526"/>
      <c r="Z546" s="121"/>
      <c r="AA546" s="3144"/>
      <c r="AB546" s="3144"/>
      <c r="AC546" s="151"/>
      <c r="AD546" s="151"/>
      <c r="AE546" s="151"/>
      <c r="AF546" s="808"/>
      <c r="AG546" s="809"/>
      <c r="AH546" s="809"/>
      <c r="AI546" s="809"/>
      <c r="AJ546" s="808"/>
      <c r="AK546" s="540"/>
      <c r="AL546" s="3144"/>
      <c r="AM546" s="3144"/>
    </row>
    <row r="547" spans="2:39">
      <c r="B547" s="382"/>
      <c r="C547" s="674" t="s">
        <v>10</v>
      </c>
      <c r="D547" s="1133">
        <v>0.6</v>
      </c>
      <c r="E547" s="1782">
        <f t="shared" ref="E547:P547" si="154">E751</f>
        <v>54</v>
      </c>
      <c r="F547" s="1778">
        <f t="shared" si="154"/>
        <v>55.2</v>
      </c>
      <c r="G547" s="1778">
        <f t="shared" si="154"/>
        <v>229.8</v>
      </c>
      <c r="H547" s="1778">
        <f t="shared" si="154"/>
        <v>1632</v>
      </c>
      <c r="I547" s="1778">
        <f t="shared" si="154"/>
        <v>42</v>
      </c>
      <c r="J547" s="1778">
        <f t="shared" si="154"/>
        <v>0.84</v>
      </c>
      <c r="K547" s="1778">
        <f t="shared" si="154"/>
        <v>0.96</v>
      </c>
      <c r="L547" s="1778">
        <f t="shared" si="154"/>
        <v>540</v>
      </c>
      <c r="M547" s="1779">
        <f t="shared" si="154"/>
        <v>720</v>
      </c>
      <c r="N547" s="1779">
        <f t="shared" si="154"/>
        <v>720</v>
      </c>
      <c r="O547" s="1779">
        <f t="shared" si="154"/>
        <v>180</v>
      </c>
      <c r="P547" s="1781">
        <f t="shared" si="154"/>
        <v>10.8</v>
      </c>
      <c r="Q547" s="289"/>
      <c r="R547" s="106"/>
      <c r="S547" s="3141"/>
      <c r="T547" s="215"/>
      <c r="U547" s="2233"/>
      <c r="V547" s="116"/>
      <c r="W547" s="177"/>
      <c r="X547" s="527"/>
      <c r="Y547" s="526"/>
      <c r="Z547" s="121"/>
      <c r="AA547" s="3144"/>
      <c r="AB547" s="3144"/>
      <c r="AC547" s="284"/>
      <c r="AD547" s="284"/>
      <c r="AE547" s="284"/>
      <c r="AF547" s="151"/>
      <c r="AG547" s="151"/>
      <c r="AH547" s="151"/>
      <c r="AI547" s="151"/>
      <c r="AJ547" s="151"/>
      <c r="AK547" s="540"/>
      <c r="AL547" s="3144"/>
      <c r="AM547" s="3144"/>
    </row>
    <row r="548" spans="2:39" ht="15.75" thickBot="1">
      <c r="B548" s="230"/>
      <c r="C548" s="722" t="s">
        <v>319</v>
      </c>
      <c r="D548" s="744"/>
      <c r="E548" s="733">
        <f t="shared" ref="E548:P548" si="155">(E546*100/E796)-60</f>
        <v>-20.76755555555556</v>
      </c>
      <c r="F548" s="734">
        <f t="shared" si="155"/>
        <v>3.1711956521738998</v>
      </c>
      <c r="G548" s="734">
        <f t="shared" si="155"/>
        <v>4.481958224543078</v>
      </c>
      <c r="H548" s="734">
        <f t="shared" si="155"/>
        <v>0.97610294117647811</v>
      </c>
      <c r="I548" s="734">
        <f t="shared" si="155"/>
        <v>-7.0514285714285734</v>
      </c>
      <c r="J548" s="734">
        <f t="shared" si="155"/>
        <v>-11.107142857142854</v>
      </c>
      <c r="K548" s="734">
        <f t="shared" si="155"/>
        <v>-20.975000000000001</v>
      </c>
      <c r="L548" s="734">
        <f t="shared" si="155"/>
        <v>-46.223777777777777</v>
      </c>
      <c r="M548" s="734">
        <f t="shared" si="155"/>
        <v>-31.278166666666664</v>
      </c>
      <c r="N548" s="735">
        <f t="shared" si="155"/>
        <v>-19.292216666666661</v>
      </c>
      <c r="O548" s="734">
        <f t="shared" si="155"/>
        <v>-12.673666666666676</v>
      </c>
      <c r="P548" s="738">
        <f t="shared" si="155"/>
        <v>-12.56111111111111</v>
      </c>
      <c r="Q548" s="289"/>
      <c r="R548" s="119"/>
      <c r="S548" s="2083"/>
      <c r="T548" s="3141"/>
      <c r="U548" s="3139"/>
      <c r="V548" s="591"/>
      <c r="W548" s="582"/>
      <c r="X548" s="203"/>
      <c r="Y548" s="216"/>
      <c r="Z548" s="121"/>
      <c r="AA548" s="3144"/>
      <c r="AB548" s="3144"/>
      <c r="AC548" s="505"/>
      <c r="AD548" s="505"/>
      <c r="AE548" s="505"/>
      <c r="AF548" s="284"/>
      <c r="AG548" s="284"/>
      <c r="AH548" s="284"/>
      <c r="AI548" s="284"/>
      <c r="AJ548" s="284"/>
      <c r="AK548" s="540"/>
      <c r="AL548" s="3144"/>
      <c r="AM548" s="3144"/>
    </row>
    <row r="549" spans="2:39" ht="15.75" thickBot="1">
      <c r="E549" s="1789"/>
      <c r="F549" s="1789"/>
      <c r="G549" s="1789"/>
      <c r="H549" s="1789"/>
      <c r="I549" s="1789"/>
      <c r="J549" s="1789"/>
      <c r="K549" s="1789"/>
      <c r="L549" s="1789"/>
      <c r="M549" s="1789"/>
      <c r="N549" s="1789"/>
      <c r="O549" s="1789"/>
      <c r="P549" s="1789"/>
      <c r="Q549" s="289"/>
      <c r="R549" s="125"/>
      <c r="S549" s="3144"/>
      <c r="T549" s="3145"/>
      <c r="U549" s="3144"/>
      <c r="V549" s="3144"/>
      <c r="W549" s="3144"/>
      <c r="X549" s="213"/>
      <c r="Y549" s="3154"/>
      <c r="Z549" s="121"/>
      <c r="AA549" s="3144"/>
      <c r="AB549" s="3144"/>
      <c r="AC549" s="808"/>
      <c r="AD549" s="808"/>
      <c r="AE549" s="808"/>
      <c r="AF549" s="2516"/>
      <c r="AG549" s="2517"/>
      <c r="AH549" s="2518"/>
      <c r="AI549" s="2517"/>
      <c r="AJ549" s="2516"/>
      <c r="AK549" s="540"/>
      <c r="AL549" s="3144"/>
      <c r="AM549" s="3144"/>
    </row>
    <row r="550" spans="2:39">
      <c r="B550" s="649"/>
      <c r="C550" s="42" t="s">
        <v>219</v>
      </c>
      <c r="D550" s="43"/>
      <c r="E550" s="146">
        <f t="shared" ref="E550:P550" si="156">E533+E541</f>
        <v>36.315199999999997</v>
      </c>
      <c r="F550" s="236">
        <f t="shared" si="156"/>
        <v>44.554299999999998</v>
      </c>
      <c r="G550" s="236">
        <f t="shared" si="156"/>
        <v>182.05389999999997</v>
      </c>
      <c r="H550" s="236">
        <f t="shared" si="156"/>
        <v>1280.7108000000001</v>
      </c>
      <c r="I550" s="236">
        <f t="shared" si="156"/>
        <v>27.160900000000002</v>
      </c>
      <c r="J550" s="236">
        <f t="shared" si="156"/>
        <v>0.61420000000000008</v>
      </c>
      <c r="K550" s="236">
        <f t="shared" si="156"/>
        <v>0.81340000000000001</v>
      </c>
      <c r="L550" s="236">
        <f t="shared" si="156"/>
        <v>100.05499999999999</v>
      </c>
      <c r="M550" s="697">
        <f t="shared" si="156"/>
        <v>414.43359999999996</v>
      </c>
      <c r="N550" s="697">
        <f t="shared" si="156"/>
        <v>572.05040000000008</v>
      </c>
      <c r="O550" s="697">
        <f t="shared" si="156"/>
        <v>163.99950000000001</v>
      </c>
      <c r="P550" s="650">
        <f t="shared" si="156"/>
        <v>5.7918000000000003</v>
      </c>
      <c r="Q550" s="289"/>
      <c r="R550" s="115"/>
      <c r="S550" s="1560"/>
      <c r="T550" s="3145"/>
      <c r="U550" s="2315"/>
      <c r="V550" s="353"/>
      <c r="W550" s="353"/>
      <c r="X550" s="213"/>
      <c r="Y550" s="121"/>
      <c r="Z550" s="121"/>
      <c r="AA550" s="3144"/>
      <c r="AB550" s="3144"/>
      <c r="AC550" s="151"/>
      <c r="AD550" s="151"/>
      <c r="AE550" s="151"/>
      <c r="AF550" s="808"/>
      <c r="AG550" s="809"/>
      <c r="AH550" s="809"/>
      <c r="AI550" s="809"/>
      <c r="AJ550" s="808"/>
      <c r="AK550" s="540"/>
      <c r="AL550" s="3144"/>
      <c r="AM550" s="3144"/>
    </row>
    <row r="551" spans="2:39">
      <c r="B551" s="382"/>
      <c r="C551" s="674" t="s">
        <v>10</v>
      </c>
      <c r="D551" s="1133">
        <v>0.45</v>
      </c>
      <c r="E551" s="1782">
        <f t="shared" ref="E551:P551" si="157">E755</f>
        <v>40.5</v>
      </c>
      <c r="F551" s="1778">
        <f t="shared" si="157"/>
        <v>41.4</v>
      </c>
      <c r="G551" s="1778">
        <f t="shared" si="157"/>
        <v>172.35</v>
      </c>
      <c r="H551" s="1778">
        <f t="shared" si="157"/>
        <v>1224</v>
      </c>
      <c r="I551" s="1778">
        <f t="shared" si="157"/>
        <v>31.5</v>
      </c>
      <c r="J551" s="1778">
        <f t="shared" si="157"/>
        <v>0.63</v>
      </c>
      <c r="K551" s="1778">
        <f t="shared" si="157"/>
        <v>0.72</v>
      </c>
      <c r="L551" s="1778">
        <f t="shared" si="157"/>
        <v>405</v>
      </c>
      <c r="M551" s="1779">
        <f t="shared" si="157"/>
        <v>540</v>
      </c>
      <c r="N551" s="1779">
        <f t="shared" si="157"/>
        <v>540</v>
      </c>
      <c r="O551" s="1779">
        <f t="shared" si="157"/>
        <v>135</v>
      </c>
      <c r="P551" s="1781">
        <f t="shared" si="157"/>
        <v>8.1</v>
      </c>
      <c r="Q551" s="289"/>
      <c r="R551" s="106"/>
      <c r="S551" s="3141"/>
      <c r="T551" s="3139"/>
      <c r="U551" s="121"/>
      <c r="V551" s="121"/>
      <c r="W551" s="121"/>
      <c r="X551" s="121"/>
      <c r="Y551" s="121"/>
      <c r="Z551" s="121"/>
      <c r="AA551" s="3144"/>
      <c r="AB551" s="3144"/>
      <c r="AC551" s="284"/>
      <c r="AD551" s="284"/>
      <c r="AE551" s="275"/>
      <c r="AF551" s="151"/>
      <c r="AG551" s="151"/>
      <c r="AH551" s="151"/>
      <c r="AI551" s="151"/>
      <c r="AJ551" s="151"/>
      <c r="AK551" s="540"/>
      <c r="AL551" s="3144"/>
      <c r="AM551" s="3144"/>
    </row>
    <row r="552" spans="2:39" ht="15.75" thickBot="1">
      <c r="B552" s="230"/>
      <c r="C552" s="722" t="s">
        <v>319</v>
      </c>
      <c r="D552" s="744"/>
      <c r="E552" s="733">
        <f t="shared" ref="E552:P552" si="158">(E550*100/E796)-45</f>
        <v>-4.6497777777777856</v>
      </c>
      <c r="F552" s="734">
        <f t="shared" si="158"/>
        <v>3.428586956521734</v>
      </c>
      <c r="G552" s="734">
        <f t="shared" si="158"/>
        <v>2.5336553524804089</v>
      </c>
      <c r="H552" s="734">
        <f t="shared" si="158"/>
        <v>2.0849558823529435</v>
      </c>
      <c r="I552" s="734">
        <f t="shared" si="158"/>
        <v>-6.1987142857142814</v>
      </c>
      <c r="J552" s="734">
        <f t="shared" si="158"/>
        <v>-1.1285714285714192</v>
      </c>
      <c r="K552" s="734">
        <f t="shared" si="158"/>
        <v>5.8374999999999986</v>
      </c>
      <c r="L552" s="734">
        <f t="shared" si="158"/>
        <v>-33.882777777777775</v>
      </c>
      <c r="M552" s="734">
        <f t="shared" si="158"/>
        <v>-10.463866666666675</v>
      </c>
      <c r="N552" s="734">
        <f t="shared" si="158"/>
        <v>2.6708666666666758</v>
      </c>
      <c r="O552" s="734">
        <f t="shared" si="158"/>
        <v>9.6664999999999992</v>
      </c>
      <c r="P552" s="738">
        <f t="shared" si="158"/>
        <v>-12.823333333333331</v>
      </c>
      <c r="Q552" s="289"/>
      <c r="R552" s="115"/>
      <c r="S552" s="121"/>
      <c r="T552" s="121"/>
      <c r="U552" s="121"/>
      <c r="V552" s="121"/>
      <c r="W552" s="121"/>
      <c r="X552" s="121"/>
      <c r="Y552" s="121"/>
      <c r="Z552" s="121"/>
      <c r="AA552" s="3144"/>
      <c r="AB552" s="3144"/>
      <c r="AC552" s="2516"/>
      <c r="AD552" s="2516"/>
      <c r="AE552" s="2516"/>
      <c r="AF552" s="121"/>
      <c r="AG552" s="121"/>
      <c r="AH552" s="121"/>
      <c r="AI552" s="121"/>
      <c r="AJ552" s="121"/>
      <c r="AK552" s="540"/>
      <c r="AL552" s="3144"/>
      <c r="AM552" s="3144"/>
    </row>
    <row r="553" spans="2:39" ht="15.75" thickBot="1">
      <c r="E553" s="1789"/>
      <c r="F553" s="1789"/>
      <c r="G553" s="1789"/>
      <c r="H553" s="1789"/>
      <c r="I553" s="1789"/>
      <c r="J553" s="1789"/>
      <c r="K553" s="1868"/>
      <c r="L553" s="1789"/>
      <c r="M553" s="1789"/>
      <c r="N553" s="1789"/>
      <c r="O553" s="1789"/>
      <c r="P553" s="1799"/>
      <c r="Q553" s="289"/>
      <c r="R553" s="115"/>
      <c r="S553" s="572"/>
      <c r="T553" s="180"/>
      <c r="U553" s="180"/>
      <c r="V553" s="180"/>
      <c r="W553" s="572"/>
      <c r="X553" s="572"/>
      <c r="Y553" s="573"/>
      <c r="Z553" s="121"/>
      <c r="AA553" s="3144"/>
      <c r="AB553" s="3144"/>
      <c r="AC553" s="808"/>
      <c r="AD553" s="808"/>
      <c r="AE553" s="808"/>
      <c r="AF553" s="121"/>
      <c r="AG553" s="121"/>
      <c r="AH553" s="121"/>
      <c r="AI553" s="121"/>
      <c r="AJ553" s="121"/>
      <c r="AK553" s="540"/>
      <c r="AL553" s="3144"/>
      <c r="AM553" s="3144"/>
    </row>
    <row r="554" spans="2:39">
      <c r="B554" s="723" t="s">
        <v>246</v>
      </c>
      <c r="C554" s="42"/>
      <c r="D554" s="43"/>
      <c r="E554" s="708">
        <f t="shared" ref="E554:P554" si="159">E523+E533+E541</f>
        <v>46.142199999999995</v>
      </c>
      <c r="F554" s="709">
        <f t="shared" si="159"/>
        <v>68.996299999999991</v>
      </c>
      <c r="G554" s="709">
        <f t="shared" si="159"/>
        <v>294.27889999999996</v>
      </c>
      <c r="H554" s="709">
        <f t="shared" si="159"/>
        <v>1991.6928000000003</v>
      </c>
      <c r="I554" s="709">
        <f t="shared" si="159"/>
        <v>38.410899999999998</v>
      </c>
      <c r="J554" s="709">
        <f t="shared" si="159"/>
        <v>0.84719999999999995</v>
      </c>
      <c r="K554" s="709">
        <f t="shared" si="159"/>
        <v>1.0034000000000001</v>
      </c>
      <c r="L554" s="709">
        <f t="shared" si="159"/>
        <v>163.06799999999998</v>
      </c>
      <c r="M554" s="1414">
        <f t="shared" si="159"/>
        <v>618.32259999999997</v>
      </c>
      <c r="N554" s="1414">
        <f t="shared" si="159"/>
        <v>746.81180000000006</v>
      </c>
      <c r="O554" s="1311">
        <f t="shared" si="159"/>
        <v>195.02049999999997</v>
      </c>
      <c r="P554" s="743">
        <f t="shared" si="159"/>
        <v>10.0748</v>
      </c>
      <c r="Q554" s="289"/>
      <c r="R554" s="106"/>
      <c r="S554" s="178"/>
      <c r="T554" s="574"/>
      <c r="U554" s="574"/>
      <c r="V554" s="574"/>
      <c r="W554" s="178"/>
      <c r="X554" s="575"/>
      <c r="Y554" s="274"/>
      <c r="Z554" s="121"/>
      <c r="AA554" s="3144"/>
      <c r="AB554" s="3144"/>
      <c r="AC554" s="151"/>
      <c r="AD554" s="151"/>
      <c r="AE554" s="151"/>
      <c r="AF554" s="204"/>
      <c r="AG554" s="204"/>
      <c r="AH554" s="204"/>
      <c r="AI554" s="204"/>
      <c r="AJ554" s="204"/>
      <c r="AK554" s="3144"/>
      <c r="AL554" s="3144"/>
      <c r="AM554" s="3144"/>
    </row>
    <row r="555" spans="2:39">
      <c r="B555" s="724"/>
      <c r="C555" s="725" t="s">
        <v>10</v>
      </c>
      <c r="D555" s="1133">
        <v>0.7</v>
      </c>
      <c r="E555" s="1782">
        <f t="shared" ref="E555:P555" si="160">E759</f>
        <v>63</v>
      </c>
      <c r="F555" s="1778">
        <f t="shared" si="160"/>
        <v>64.400000000000006</v>
      </c>
      <c r="G555" s="1778">
        <f t="shared" si="160"/>
        <v>268.10000000000002</v>
      </c>
      <c r="H555" s="1778">
        <f t="shared" si="160"/>
        <v>1904</v>
      </c>
      <c r="I555" s="1778">
        <f t="shared" si="160"/>
        <v>49</v>
      </c>
      <c r="J555" s="1778">
        <f t="shared" si="160"/>
        <v>0.98</v>
      </c>
      <c r="K555" s="1778">
        <f t="shared" si="160"/>
        <v>1.1200000000000001</v>
      </c>
      <c r="L555" s="1778">
        <f t="shared" si="160"/>
        <v>630</v>
      </c>
      <c r="M555" s="1779">
        <f t="shared" si="160"/>
        <v>840</v>
      </c>
      <c r="N555" s="1779">
        <f t="shared" si="160"/>
        <v>840</v>
      </c>
      <c r="O555" s="1779">
        <f t="shared" si="160"/>
        <v>210</v>
      </c>
      <c r="P555" s="1781">
        <f t="shared" si="160"/>
        <v>12.6</v>
      </c>
      <c r="Q555" s="289"/>
      <c r="R555" s="40"/>
      <c r="S555" s="206"/>
      <c r="T555" s="576"/>
      <c r="U555" s="576"/>
      <c r="V555" s="576"/>
      <c r="W555" s="206"/>
      <c r="X555" s="274"/>
      <c r="Y555" s="274"/>
      <c r="Z555" s="121"/>
      <c r="AA555" s="3144"/>
      <c r="AB555" s="3144"/>
      <c r="AC555" s="121"/>
      <c r="AD555" s="121"/>
      <c r="AE555" s="121"/>
      <c r="AF555" s="126"/>
      <c r="AG555" s="3144"/>
      <c r="AH555" s="3144"/>
      <c r="AI555" s="3144"/>
      <c r="AJ555" s="3144"/>
      <c r="AK555" s="3144"/>
      <c r="AL555" s="3144"/>
      <c r="AM555" s="3144"/>
    </row>
    <row r="556" spans="2:39" ht="14.25" customHeight="1" thickBot="1">
      <c r="B556" s="230"/>
      <c r="C556" s="722" t="s">
        <v>319</v>
      </c>
      <c r="D556" s="744"/>
      <c r="E556" s="733">
        <f t="shared" ref="E556:P556" si="161">(E554*100/E796)-70</f>
        <v>-18.730888888888899</v>
      </c>
      <c r="F556" s="734">
        <f t="shared" si="161"/>
        <v>4.9959782608695633</v>
      </c>
      <c r="G556" s="734">
        <f t="shared" si="161"/>
        <v>6.8352219321148766</v>
      </c>
      <c r="H556" s="734">
        <f t="shared" si="161"/>
        <v>3.2240000000000038</v>
      </c>
      <c r="I556" s="734">
        <f t="shared" si="161"/>
        <v>-15.127285714285719</v>
      </c>
      <c r="J556" s="734">
        <f t="shared" si="161"/>
        <v>-9.4857142857142804</v>
      </c>
      <c r="K556" s="734">
        <f t="shared" si="161"/>
        <v>-7.2875000000000014</v>
      </c>
      <c r="L556" s="734">
        <f t="shared" si="161"/>
        <v>-51.88133333333333</v>
      </c>
      <c r="M556" s="734">
        <f t="shared" si="161"/>
        <v>-18.47311666666667</v>
      </c>
      <c r="N556" s="734">
        <f t="shared" si="161"/>
        <v>-7.7656833333333282</v>
      </c>
      <c r="O556" s="734">
        <f t="shared" si="161"/>
        <v>-4.9931666666666814</v>
      </c>
      <c r="P556" s="738">
        <f t="shared" si="161"/>
        <v>-14.028888888888886</v>
      </c>
      <c r="Q556" s="289"/>
      <c r="R556" s="11"/>
      <c r="S556" s="3139"/>
      <c r="T556" s="116"/>
      <c r="U556" s="116"/>
      <c r="V556" s="116"/>
      <c r="W556" s="177"/>
      <c r="X556" s="527"/>
      <c r="Y556" s="577"/>
      <c r="Z556" s="121"/>
      <c r="AA556" s="3144"/>
      <c r="AB556" s="3144"/>
      <c r="AC556" s="121"/>
      <c r="AD556" s="121"/>
      <c r="AE556" s="121"/>
      <c r="AF556" s="121"/>
      <c r="AG556" s="121"/>
      <c r="AH556" s="121"/>
      <c r="AI556" s="121"/>
      <c r="AJ556" s="121"/>
      <c r="AK556" s="3144"/>
      <c r="AL556" s="3144"/>
      <c r="AM556" s="3144"/>
    </row>
    <row r="557" spans="2:39">
      <c r="R557" s="11"/>
      <c r="S557" s="3144"/>
      <c r="T557" s="3144"/>
      <c r="U557" s="3144"/>
      <c r="V557" s="3144"/>
      <c r="W557" s="3144"/>
      <c r="X557" s="3144"/>
      <c r="Y557" s="3144"/>
      <c r="Z557" s="121"/>
      <c r="AA557" s="3144"/>
      <c r="AB557" s="3144"/>
      <c r="AC557" s="121"/>
      <c r="AD557" s="121"/>
      <c r="AE557" s="121"/>
      <c r="AF557" s="121"/>
      <c r="AG557" s="121"/>
      <c r="AH557" s="121"/>
      <c r="AI557" s="121"/>
      <c r="AJ557" s="121"/>
      <c r="AK557" s="3144"/>
      <c r="AL557" s="3144"/>
      <c r="AM557" s="3144"/>
    </row>
    <row r="558" spans="2:39">
      <c r="Q558" s="289"/>
      <c r="R558" s="24"/>
      <c r="S558" s="3144"/>
      <c r="T558" s="3144"/>
      <c r="U558" s="3144"/>
      <c r="V558" s="3144"/>
      <c r="W558" s="3144"/>
      <c r="X558" s="3144"/>
      <c r="Y558" s="3144"/>
      <c r="Z558" s="121"/>
      <c r="AA558" s="3144"/>
      <c r="AB558" s="3144"/>
      <c r="AC558" s="121"/>
      <c r="AD558" s="121"/>
      <c r="AE558" s="121"/>
      <c r="AF558" s="121"/>
      <c r="AG558" s="3141"/>
      <c r="AH558" s="514"/>
      <c r="AI558" s="121"/>
      <c r="AJ558" s="119"/>
      <c r="AK558" s="3144"/>
      <c r="AL558" s="3144"/>
      <c r="AM558" s="3144"/>
    </row>
    <row r="559" spans="2:39" ht="18.75" customHeight="1">
      <c r="Q559" s="289"/>
      <c r="R559" s="87"/>
      <c r="S559" s="3144"/>
      <c r="T559" s="3144"/>
      <c r="U559" s="3144"/>
      <c r="V559" s="3144"/>
      <c r="W559" s="3144"/>
      <c r="X559" s="3144"/>
      <c r="Y559" s="3144"/>
      <c r="Z559" s="3144"/>
      <c r="AA559" s="3144"/>
      <c r="AB559" s="3144"/>
      <c r="AC559" s="121"/>
      <c r="AD559" s="121"/>
      <c r="AE559" s="121"/>
      <c r="AF559" s="121"/>
      <c r="AG559" s="606"/>
      <c r="AH559" s="121"/>
      <c r="AI559" s="121"/>
      <c r="AJ559" s="3144"/>
      <c r="AK559" s="2515"/>
      <c r="AL559" s="3144"/>
      <c r="AM559" s="3144"/>
    </row>
    <row r="560" spans="2:39">
      <c r="I560" s="747"/>
      <c r="J560" s="747"/>
      <c r="K560" s="747"/>
      <c r="L560" s="747"/>
      <c r="M560" s="747"/>
      <c r="N560" s="747"/>
      <c r="O560" s="747"/>
      <c r="P560" s="747"/>
      <c r="S560" s="3144"/>
      <c r="T560" s="3144"/>
      <c r="U560" s="3144"/>
      <c r="V560" s="3144"/>
      <c r="W560" s="3144"/>
      <c r="X560" s="3144"/>
      <c r="Y560" s="3144"/>
      <c r="Z560" s="3144"/>
      <c r="AA560" s="3144"/>
      <c r="AB560" s="3144"/>
      <c r="AC560" s="3144"/>
      <c r="AD560" s="3144"/>
      <c r="AE560" s="3144"/>
      <c r="AF560" s="121"/>
      <c r="AG560" s="606"/>
      <c r="AH560" s="121"/>
      <c r="AI560" s="121"/>
      <c r="AJ560" s="121"/>
      <c r="AK560" s="189"/>
      <c r="AL560" s="3144"/>
      <c r="AM560" s="3144"/>
    </row>
    <row r="561" spans="2:39">
      <c r="C561" s="676"/>
      <c r="D561" s="12" t="str">
        <f>D58</f>
        <v xml:space="preserve">Россия Краснодарский край </v>
      </c>
      <c r="E561" s="291"/>
      <c r="I561" s="3607"/>
      <c r="J561" s="3607"/>
      <c r="K561" s="3607"/>
      <c r="L561" s="3607"/>
      <c r="M561" s="3607"/>
      <c r="N561" s="3607"/>
      <c r="O561" s="3607"/>
      <c r="P561" s="3607"/>
      <c r="R561" s="170"/>
      <c r="S561" s="3144"/>
      <c r="T561" s="3144"/>
      <c r="U561" s="3144"/>
      <c r="V561" s="3144"/>
      <c r="W561" s="3144"/>
      <c r="X561" s="3144"/>
      <c r="Y561" s="3144"/>
      <c r="Z561" s="3144"/>
      <c r="AA561" s="3144"/>
      <c r="AB561" s="3144"/>
      <c r="AC561" s="3144"/>
      <c r="AD561" s="3144"/>
      <c r="AE561" s="3144"/>
      <c r="AF561" s="121"/>
      <c r="AG561" s="803"/>
      <c r="AH561" s="803"/>
      <c r="AI561" s="803"/>
      <c r="AJ561" s="803"/>
      <c r="AK561" s="189"/>
      <c r="AL561" s="3144"/>
      <c r="AM561" s="3144"/>
    </row>
    <row r="562" spans="2:39">
      <c r="C562" s="13" t="str">
        <f>C59</f>
        <v xml:space="preserve">                  ПРИЛОЖЕНИЕ К  ДВЕНАДЦАТИДНЕВНОМУ  МЕНЮ ПРИГОТОВЛЯЕМЫХ БЛЮД </v>
      </c>
      <c r="D562" s="148"/>
      <c r="E562" s="2"/>
      <c r="F562"/>
      <c r="I562"/>
      <c r="J562"/>
      <c r="K562" s="26"/>
      <c r="L562" s="26"/>
      <c r="M562"/>
      <c r="N562"/>
      <c r="O562"/>
      <c r="P562"/>
      <c r="Q562" s="106"/>
      <c r="R562" s="7"/>
      <c r="S562" s="3144"/>
      <c r="T562" s="3144"/>
      <c r="U562" s="3144"/>
      <c r="V562" s="3144"/>
      <c r="W562" s="3144"/>
      <c r="X562" s="3144"/>
      <c r="Y562" s="3144"/>
      <c r="Z562" s="3144"/>
      <c r="AA562" s="3144"/>
      <c r="AB562" s="3144"/>
      <c r="AC562" s="3144"/>
      <c r="AD562" s="3144"/>
      <c r="AE562" s="3144"/>
      <c r="AF562" s="346"/>
      <c r="AG562" s="346"/>
      <c r="AH562" s="346"/>
      <c r="AI562" s="346"/>
      <c r="AJ562" s="346"/>
      <c r="AK562" s="3144"/>
      <c r="AL562" s="3144"/>
      <c r="AM562" s="3144"/>
    </row>
    <row r="563" spans="2:39">
      <c r="B563" s="3965" t="str">
        <f>B60</f>
        <v xml:space="preserve">   ДЛЯ  УЧАЩИХСЯ  В ОБЩЕОБРАЗОВАТЕЛЬНОМ УЧРЕЖДЕНИЕ   З А В Т Р А К О В  -  О Б Е Д О В    И    П О Л Д Н И К О В</v>
      </c>
      <c r="C563" s="25"/>
      <c r="I563" s="752"/>
      <c r="N563" s="5"/>
      <c r="R563" s="7"/>
      <c r="S563" s="3144"/>
      <c r="T563" s="3144"/>
      <c r="U563" s="3144"/>
      <c r="V563" s="3144"/>
      <c r="W563" s="3144"/>
      <c r="X563" s="3144"/>
      <c r="Y563" s="3144"/>
      <c r="Z563" s="3144"/>
      <c r="AA563" s="3144"/>
      <c r="AB563" s="3144"/>
      <c r="AC563" s="3144"/>
      <c r="AD563" s="3144"/>
      <c r="AE563" s="3144"/>
      <c r="AF563" s="121"/>
      <c r="AG563" s="121"/>
      <c r="AH563" s="121"/>
      <c r="AI563" s="121"/>
      <c r="AJ563" s="3144"/>
      <c r="AK563" s="540"/>
      <c r="AL563" s="3144"/>
      <c r="AM563" s="3144"/>
    </row>
    <row r="564" spans="2:39">
      <c r="C564" s="676" t="str">
        <f>C61</f>
        <v xml:space="preserve">                                    ТАБЛИЦА   ПОТРЕБНОСТИ ПИЩЕВЫХ ВЕЩЕСТВ,   ВИТАМИНОВ  И  МИНЕРАЛЬНЫХ ВЕЩЕСТВ</v>
      </c>
      <c r="R564" s="220"/>
      <c r="S564" s="3144"/>
      <c r="T564" s="3144"/>
      <c r="U564" s="3144"/>
      <c r="V564" s="3144"/>
      <c r="W564" s="3144"/>
      <c r="X564" s="3144"/>
      <c r="Y564" s="3144"/>
      <c r="Z564" s="3144"/>
      <c r="AA564" s="3144"/>
      <c r="AB564" s="3144"/>
      <c r="AC564" s="3144"/>
      <c r="AD564" s="3144"/>
      <c r="AE564" s="3144"/>
      <c r="AF564" s="177"/>
      <c r="AG564" s="151"/>
      <c r="AH564" s="151"/>
      <c r="AI564" s="151"/>
      <c r="AJ564" s="151"/>
      <c r="AK564" s="588"/>
      <c r="AL564" s="3144"/>
      <c r="AM564" s="3144"/>
    </row>
    <row r="565" spans="2:39" ht="21.75" thickBot="1">
      <c r="B565" s="654" t="str">
        <f>B62</f>
        <v xml:space="preserve">  Возрастная категория: 12 лет и старше</v>
      </c>
      <c r="C565" s="26"/>
      <c r="D565"/>
      <c r="F565" s="32" t="s">
        <v>407</v>
      </c>
      <c r="J565" s="3" t="str">
        <f>J62</f>
        <v>Сезон :   ЗИМА - ВЕСНА  2025 -____г.г.</v>
      </c>
      <c r="M565" s="80"/>
      <c r="N565" s="33"/>
      <c r="P565" s="119"/>
      <c r="R565" s="7"/>
      <c r="S565" s="3144"/>
      <c r="T565" s="3144"/>
      <c r="U565" s="3144"/>
      <c r="V565" s="3144"/>
      <c r="W565" s="3144"/>
      <c r="X565" s="3144"/>
      <c r="Y565" s="3144"/>
      <c r="Z565" s="3144"/>
      <c r="AA565" s="3144"/>
      <c r="AB565" s="3144"/>
      <c r="AC565" s="121"/>
      <c r="AD565" s="121"/>
      <c r="AE565" s="121"/>
      <c r="AF565" s="177"/>
      <c r="AG565" s="151"/>
      <c r="AH565" s="151"/>
      <c r="AI565" s="151"/>
      <c r="AJ565" s="151"/>
      <c r="AK565" s="588"/>
      <c r="AL565" s="3144"/>
      <c r="AM565" s="3144"/>
    </row>
    <row r="566" spans="2:39" ht="15.75" thickBot="1">
      <c r="B566" s="779" t="s">
        <v>248</v>
      </c>
      <c r="C566" s="815" t="s">
        <v>367</v>
      </c>
      <c r="D566" s="777" t="s">
        <v>140</v>
      </c>
      <c r="E566" s="784" t="s">
        <v>141</v>
      </c>
      <c r="F566" s="332"/>
      <c r="G566" s="332"/>
      <c r="H566" s="39"/>
      <c r="I566" s="551" t="s">
        <v>229</v>
      </c>
      <c r="J566" s="39"/>
      <c r="K566" s="685"/>
      <c r="L566" s="442"/>
      <c r="M566" s="786" t="s">
        <v>257</v>
      </c>
      <c r="N566" s="39"/>
      <c r="O566" s="39"/>
      <c r="P566" s="73"/>
      <c r="Q566" s="720" t="s">
        <v>255</v>
      </c>
      <c r="R566" s="7"/>
      <c r="S566" s="3144"/>
      <c r="T566" s="3144"/>
      <c r="U566" s="3144"/>
      <c r="V566" s="3144"/>
      <c r="W566" s="3144"/>
      <c r="X566" s="3144"/>
      <c r="Y566" s="3144"/>
      <c r="Z566" s="3144"/>
      <c r="AA566" s="3144"/>
      <c r="AB566" s="3144"/>
      <c r="AC566" s="121"/>
      <c r="AD566" s="121"/>
      <c r="AE566" s="121"/>
      <c r="AF566" s="177"/>
      <c r="AG566" s="151"/>
      <c r="AH566" s="517"/>
      <c r="AI566" s="151"/>
      <c r="AJ566" s="151"/>
      <c r="AK566" s="588"/>
      <c r="AL566" s="3144"/>
      <c r="AM566" s="3144"/>
    </row>
    <row r="567" spans="2:39" ht="15.75" thickBot="1">
      <c r="B567" s="780" t="s">
        <v>231</v>
      </c>
      <c r="C567" s="390"/>
      <c r="D567" s="781" t="s">
        <v>147</v>
      </c>
      <c r="E567" s="587"/>
      <c r="F567" s="783"/>
      <c r="G567" s="1322" t="s">
        <v>368</v>
      </c>
      <c r="H567" s="1258" t="s">
        <v>352</v>
      </c>
      <c r="I567" s="787"/>
      <c r="J567" s="787"/>
      <c r="K567" s="787"/>
      <c r="L567" s="788"/>
      <c r="M567" s="789" t="s">
        <v>256</v>
      </c>
      <c r="N567" s="787"/>
      <c r="O567" s="787"/>
      <c r="P567" s="788"/>
      <c r="Q567" s="760" t="s">
        <v>253</v>
      </c>
      <c r="R567" s="7"/>
      <c r="S567" s="3144"/>
      <c r="T567" s="3144"/>
      <c r="U567" s="3144"/>
      <c r="V567" s="3144"/>
      <c r="W567" s="3144"/>
      <c r="X567" s="3144"/>
      <c r="Y567" s="3144"/>
      <c r="Z567" s="3144"/>
      <c r="AA567" s="3144"/>
      <c r="AB567" s="3144"/>
      <c r="AC567" s="346"/>
      <c r="AD567" s="346"/>
      <c r="AE567" s="346"/>
      <c r="AF567" s="177"/>
      <c r="AG567" s="151"/>
      <c r="AH567" s="151"/>
      <c r="AI567" s="151"/>
      <c r="AJ567" s="151"/>
      <c r="AK567" s="588"/>
      <c r="AL567" s="3144"/>
      <c r="AM567" s="3144"/>
    </row>
    <row r="568" spans="2:39">
      <c r="B568" s="780" t="s">
        <v>240</v>
      </c>
      <c r="C568" s="390" t="s">
        <v>146</v>
      </c>
      <c r="D568" s="653"/>
      <c r="E568" s="781" t="s">
        <v>148</v>
      </c>
      <c r="F568" s="778" t="s">
        <v>53</v>
      </c>
      <c r="G568" s="1322" t="s">
        <v>369</v>
      </c>
      <c r="H568" s="1260" t="s">
        <v>151</v>
      </c>
      <c r="I568" s="587"/>
      <c r="J568" s="1272"/>
      <c r="K568" s="39"/>
      <c r="L568" s="1272"/>
      <c r="M568" s="1273" t="s">
        <v>241</v>
      </c>
      <c r="N568" s="1274" t="s">
        <v>242</v>
      </c>
      <c r="O568" s="1275" t="s">
        <v>243</v>
      </c>
      <c r="P568" s="1276" t="s">
        <v>244</v>
      </c>
      <c r="Q568" s="759" t="s">
        <v>222</v>
      </c>
      <c r="R568" s="11"/>
      <c r="S568" s="3144"/>
      <c r="T568" s="3144"/>
      <c r="U568" s="3144"/>
      <c r="V568" s="116"/>
      <c r="W568" s="177"/>
      <c r="X568" s="588"/>
      <c r="Y568" s="526"/>
      <c r="Z568" s="121"/>
      <c r="AA568" s="3144"/>
      <c r="AB568" s="3144"/>
      <c r="AC568" s="121"/>
      <c r="AD568" s="121"/>
      <c r="AE568" s="3144"/>
      <c r="AF568" s="177"/>
      <c r="AG568" s="517"/>
      <c r="AH568" s="517"/>
      <c r="AI568" s="151"/>
      <c r="AJ568" s="151"/>
      <c r="AK568" s="588"/>
      <c r="AL568" s="3144"/>
      <c r="AM568" s="3144"/>
    </row>
    <row r="569" spans="2:39" ht="15.75" thickBot="1">
      <c r="B569" s="63"/>
      <c r="C569" s="677"/>
      <c r="D569" s="420"/>
      <c r="E569" s="782" t="s">
        <v>5</v>
      </c>
      <c r="F569" s="398" t="s">
        <v>6</v>
      </c>
      <c r="G569" s="1214" t="s">
        <v>7</v>
      </c>
      <c r="H569" s="1259" t="s">
        <v>315</v>
      </c>
      <c r="I569" s="1277" t="s">
        <v>232</v>
      </c>
      <c r="J569" s="1278" t="s">
        <v>233</v>
      </c>
      <c r="K569" s="1279" t="s">
        <v>234</v>
      </c>
      <c r="L569" s="1278" t="s">
        <v>235</v>
      </c>
      <c r="M569" s="1280" t="s">
        <v>236</v>
      </c>
      <c r="N569" s="1278" t="s">
        <v>237</v>
      </c>
      <c r="O569" s="1279" t="s">
        <v>238</v>
      </c>
      <c r="P569" s="1281" t="s">
        <v>239</v>
      </c>
      <c r="Q569" s="677"/>
      <c r="R569" s="11"/>
      <c r="S569" s="3139"/>
      <c r="T569" s="116"/>
      <c r="U569" s="116"/>
      <c r="V569" s="116"/>
      <c r="W569" s="177"/>
      <c r="X569" s="4365"/>
      <c r="Y569" s="589"/>
      <c r="Z569" s="121"/>
      <c r="AA569" s="3144"/>
      <c r="AB569" s="3144"/>
      <c r="AC569" s="151"/>
      <c r="AD569" s="151"/>
      <c r="AE569" s="151"/>
      <c r="AF569" s="177"/>
      <c r="AG569" s="151"/>
      <c r="AH569" s="151"/>
      <c r="AI569" s="330"/>
      <c r="AJ569" s="151"/>
      <c r="AK569" s="588"/>
      <c r="AL569" s="3144"/>
      <c r="AM569" s="3144"/>
    </row>
    <row r="570" spans="2:39">
      <c r="B570" s="84"/>
      <c r="C570" s="1283" t="s">
        <v>128</v>
      </c>
      <c r="D570" s="1158"/>
      <c r="E570" s="403"/>
      <c r="F570" s="404"/>
      <c r="G570" s="404"/>
      <c r="H570" s="704"/>
      <c r="I570" s="701"/>
      <c r="J570" s="701"/>
      <c r="K570" s="703"/>
      <c r="L570" s="701"/>
      <c r="M570" s="701"/>
      <c r="N570" s="701"/>
      <c r="O570" s="701"/>
      <c r="P570" s="762"/>
      <c r="Q570" s="764"/>
      <c r="R570" s="170"/>
      <c r="S570" s="3144"/>
      <c r="T570" s="3144"/>
      <c r="U570" s="3144"/>
      <c r="V570" s="3144"/>
      <c r="W570" s="3144"/>
      <c r="X570" s="3144"/>
      <c r="Y570" s="3144"/>
      <c r="Z570" s="3144"/>
      <c r="AA570" s="577"/>
      <c r="AB570" s="3144"/>
      <c r="AC570" s="330"/>
      <c r="AD570" s="330"/>
      <c r="AE570" s="330"/>
      <c r="AF570" s="177"/>
      <c r="AG570" s="151"/>
      <c r="AH570" s="151"/>
      <c r="AI570" s="330"/>
      <c r="AJ570" s="151"/>
      <c r="AK570" s="588"/>
      <c r="AL570" s="3144"/>
      <c r="AM570" s="3144"/>
    </row>
    <row r="571" spans="2:39" ht="15.75">
      <c r="B571" s="1173" t="str">
        <f>'12-18л. МЕНЮ '!J569</f>
        <v>555/22</v>
      </c>
      <c r="C571" s="247" t="str">
        <f>'12-18л. МЕНЮ '!C569</f>
        <v>Чиполлети из говядины</v>
      </c>
      <c r="D571" s="250">
        <f>'12-18л. МЕНЮ '!D569</f>
        <v>120</v>
      </c>
      <c r="E571" s="1326">
        <f>'12-18л. МЕНЮ '!E569</f>
        <v>12.042999999999999</v>
      </c>
      <c r="F571" s="325">
        <f>'12-18л. МЕНЮ '!F569</f>
        <v>15.1843</v>
      </c>
      <c r="G571" s="325">
        <f>'12-18л. МЕНЮ '!G569</f>
        <v>12.519</v>
      </c>
      <c r="H571" s="700">
        <f>'12-18л. МЕНЮ '!H569</f>
        <v>240.90700000000001</v>
      </c>
      <c r="I571" s="1171">
        <v>1.8240000000000001</v>
      </c>
      <c r="J571" s="1171">
        <v>2.5000000000000001E-2</v>
      </c>
      <c r="K571" s="1171">
        <v>0.03</v>
      </c>
      <c r="L571" s="694">
        <v>5.51</v>
      </c>
      <c r="M571" s="1323">
        <v>17.18</v>
      </c>
      <c r="N571" s="1323">
        <v>184.94</v>
      </c>
      <c r="O571" s="1171">
        <v>22.68</v>
      </c>
      <c r="P571" s="1171">
        <v>1.9334</v>
      </c>
      <c r="Q571" s="438">
        <f>'12-18л. МЕНЮ '!I569</f>
        <v>68</v>
      </c>
      <c r="R571" s="7"/>
      <c r="S571" s="749"/>
      <c r="T571" s="3144"/>
      <c r="U571" s="3144"/>
      <c r="V571" s="3144"/>
      <c r="W571" s="3144"/>
      <c r="X571" s="3144"/>
      <c r="Y571" s="3144"/>
      <c r="Z571" s="3144"/>
      <c r="AA571" s="3144"/>
      <c r="AB571" s="3144"/>
      <c r="AC571" s="151"/>
      <c r="AD571" s="151"/>
      <c r="AE571" s="151"/>
      <c r="AF571" s="177"/>
      <c r="AG571" s="151"/>
      <c r="AH571" s="151"/>
      <c r="AI571" s="330"/>
      <c r="AJ571" s="151"/>
      <c r="AK571" s="588"/>
      <c r="AL571" s="3144"/>
      <c r="AM571" s="3144"/>
    </row>
    <row r="572" spans="2:39">
      <c r="B572" s="1475" t="str">
        <f>'12-18л. МЕНЮ '!J570</f>
        <v>321 / 17</v>
      </c>
      <c r="C572" s="247" t="str">
        <f>'12-18л. МЕНЮ '!C570</f>
        <v xml:space="preserve">Капуста  тушёная </v>
      </c>
      <c r="D572" s="250">
        <f>'12-18л. МЕНЮ '!D570</f>
        <v>180</v>
      </c>
      <c r="E572" s="1326">
        <f>'12-18л. МЕНЮ '!E570</f>
        <v>3.718</v>
      </c>
      <c r="F572" s="1246">
        <f>'12-18л. МЕНЮ '!F570</f>
        <v>5.827</v>
      </c>
      <c r="G572" s="325">
        <f>'12-18л. МЕНЮ '!G570</f>
        <v>16.006</v>
      </c>
      <c r="H572" s="1484">
        <f>'12-18л. МЕНЮ '!H570</f>
        <v>131.339</v>
      </c>
      <c r="I572" s="1171">
        <v>18.89</v>
      </c>
      <c r="J572" s="1171">
        <v>4.9000000000000002E-2</v>
      </c>
      <c r="K572" s="1171">
        <v>0.126</v>
      </c>
      <c r="L572" s="694">
        <v>0</v>
      </c>
      <c r="M572" s="1323">
        <v>90.081000000000003</v>
      </c>
      <c r="N572" s="1323">
        <v>72.3</v>
      </c>
      <c r="O572" s="1171">
        <v>13.17</v>
      </c>
      <c r="P572" s="1171">
        <v>1.7450000000000001</v>
      </c>
      <c r="Q572" s="438">
        <f>'12-18л. МЕНЮ '!I570</f>
        <v>41</v>
      </c>
      <c r="R572" s="113"/>
      <c r="S572" s="3144"/>
      <c r="T572" s="3141"/>
      <c r="U572" s="330"/>
      <c r="V572" s="330"/>
      <c r="W572" s="330"/>
      <c r="X572" s="177"/>
      <c r="Y572" s="151"/>
      <c r="Z572" s="151"/>
      <c r="AA572" s="330"/>
      <c r="AB572" s="151"/>
      <c r="AC572" s="330"/>
      <c r="AD572" s="330"/>
      <c r="AE572" s="330"/>
      <c r="AF572" s="506"/>
      <c r="AG572" s="506"/>
      <c r="AH572" s="506"/>
      <c r="AI572" s="506"/>
      <c r="AJ572" s="505"/>
      <c r="AK572" s="540"/>
      <c r="AL572" s="3144"/>
      <c r="AM572" s="3144"/>
    </row>
    <row r="573" spans="2:39">
      <c r="B573" s="1290" t="str">
        <f>'12-18л. МЕНЮ '!J571</f>
        <v>54-1хн/22</v>
      </c>
      <c r="C573" s="233" t="str">
        <f>'12-18л. МЕНЮ '!C571</f>
        <v>Компот из смеси сухофруктов</v>
      </c>
      <c r="D573" s="250">
        <f>'12-18л. МЕНЮ '!D571</f>
        <v>200</v>
      </c>
      <c r="E573" s="1326">
        <f>'12-18л. МЕНЮ '!E571</f>
        <v>0.5</v>
      </c>
      <c r="F573" s="1246">
        <f>'12-18л. МЕНЮ '!F571</f>
        <v>0</v>
      </c>
      <c r="G573" s="325">
        <f>'12-18л. МЕНЮ '!G571</f>
        <v>19.8</v>
      </c>
      <c r="H573" s="1484">
        <f>'12-18л. МЕНЮ '!H571</f>
        <v>81</v>
      </c>
      <c r="I573" s="2343">
        <v>0.02</v>
      </c>
      <c r="J573" s="2343">
        <v>0</v>
      </c>
      <c r="K573" s="2343">
        <v>0</v>
      </c>
      <c r="L573" s="2352">
        <v>15</v>
      </c>
      <c r="M573" s="2357">
        <v>49.1</v>
      </c>
      <c r="N573" s="2343">
        <v>4.3</v>
      </c>
      <c r="O573" s="2344">
        <v>2.1</v>
      </c>
      <c r="P573" s="2354">
        <v>0.09</v>
      </c>
      <c r="Q573" s="438">
        <f>'12-18л. МЕНЮ '!I571</f>
        <v>92</v>
      </c>
      <c r="R573" s="7"/>
      <c r="S573" s="173"/>
      <c r="T573" s="269"/>
      <c r="U573" s="3144"/>
      <c r="V573" s="3144"/>
      <c r="W573" s="3144"/>
      <c r="X573" s="3144"/>
      <c r="Y573" s="3144"/>
      <c r="Z573" s="3144"/>
      <c r="AA573" s="3144"/>
      <c r="AB573" s="3144"/>
      <c r="AC573" s="151"/>
      <c r="AD573" s="151"/>
      <c r="AE573" s="151"/>
      <c r="AF573" s="808"/>
      <c r="AG573" s="809"/>
      <c r="AH573" s="809"/>
      <c r="AI573" s="808"/>
      <c r="AJ573" s="808"/>
      <c r="AK573" s="540"/>
      <c r="AL573" s="3144"/>
      <c r="AM573" s="3144"/>
    </row>
    <row r="574" spans="2:39">
      <c r="B574" s="1490" t="str">
        <f>'12-18л. МЕНЮ '!J572</f>
        <v>Пром.пр.</v>
      </c>
      <c r="C574" s="318" t="str">
        <f>'12-18л. МЕНЮ '!C572</f>
        <v>Хлеб пшеничный</v>
      </c>
      <c r="D574" s="321">
        <f>'12-18л. МЕНЮ '!D572</f>
        <v>50</v>
      </c>
      <c r="E574" s="1326">
        <f>'12-18л. МЕНЮ '!E572</f>
        <v>1.0029999999999999</v>
      </c>
      <c r="F574" s="1246">
        <f>'12-18л. МЕНЮ '!F572</f>
        <v>0.65</v>
      </c>
      <c r="G574" s="325">
        <f>'12-18л. МЕНЮ '!G572</f>
        <v>27.1</v>
      </c>
      <c r="H574" s="1484">
        <f>'12-18л. МЕНЮ '!H572</f>
        <v>118.262</v>
      </c>
      <c r="I574" s="1171">
        <v>0</v>
      </c>
      <c r="J574" s="1171">
        <v>5.5E-2</v>
      </c>
      <c r="K574" s="1171">
        <v>0.02</v>
      </c>
      <c r="L574" s="694">
        <v>0</v>
      </c>
      <c r="M574" s="1171">
        <v>10</v>
      </c>
      <c r="N574" s="1171">
        <v>3.25</v>
      </c>
      <c r="O574" s="1171">
        <v>0.7</v>
      </c>
      <c r="P574" s="1171">
        <v>5.5E-2</v>
      </c>
      <c r="Q574" s="1474">
        <f>'12-18л. МЕНЮ '!I572</f>
        <v>18</v>
      </c>
      <c r="R574" s="320"/>
      <c r="S574" s="2083"/>
      <c r="T574" s="3144"/>
      <c r="U574" s="4369"/>
      <c r="V574" s="3344"/>
      <c r="W574" s="3344"/>
      <c r="X574" s="3344"/>
      <c r="Y574" s="3344"/>
      <c r="Z574" s="3344"/>
      <c r="AA574" s="3344"/>
      <c r="AB574" s="3344"/>
      <c r="AC574" s="505"/>
      <c r="AD574" s="505"/>
      <c r="AE574" s="505"/>
      <c r="AF574" s="151"/>
      <c r="AG574" s="151"/>
      <c r="AH574" s="151"/>
      <c r="AI574" s="151"/>
      <c r="AJ574" s="151"/>
      <c r="AK574" s="3144"/>
      <c r="AL574" s="3144"/>
      <c r="AM574" s="3144"/>
    </row>
    <row r="575" spans="2:39" ht="15.75" thickBot="1">
      <c r="B575" s="1476" t="str">
        <f>'12-18л. МЕНЮ '!J573</f>
        <v>Пром.пр.</v>
      </c>
      <c r="C575" s="187" t="str">
        <f>'12-18л. МЕНЮ '!C573</f>
        <v>Хлеб ржаной</v>
      </c>
      <c r="D575" s="341">
        <f>'12-18л. МЕНЮ '!D573</f>
        <v>30</v>
      </c>
      <c r="E575" s="1326">
        <f>'12-18л. МЕНЮ '!E573</f>
        <v>1.4</v>
      </c>
      <c r="F575" s="1246">
        <f>'12-18л. МЕНЮ '!F573</f>
        <v>0.495</v>
      </c>
      <c r="G575" s="325">
        <f>'12-18л. МЕНЮ '!G573</f>
        <v>13.031000000000001</v>
      </c>
      <c r="H575" s="1484">
        <f>'12-18л. МЕНЮ '!H573</f>
        <v>62.174999999999997</v>
      </c>
      <c r="I575" s="2344">
        <v>0</v>
      </c>
      <c r="J575" s="2344">
        <v>7.4999999999999997E-2</v>
      </c>
      <c r="K575" s="2344">
        <v>7.4999999999999997E-2</v>
      </c>
      <c r="L575" s="2355">
        <v>0</v>
      </c>
      <c r="M575" s="2344">
        <v>9.9</v>
      </c>
      <c r="N575" s="2344">
        <v>7.02</v>
      </c>
      <c r="O575" s="2344">
        <v>1.98</v>
      </c>
      <c r="P575" s="2344">
        <v>4.2000000000000003E-2</v>
      </c>
      <c r="Q575" s="1474">
        <f>'12-18л. МЕНЮ '!I573</f>
        <v>19</v>
      </c>
      <c r="R575" s="7"/>
      <c r="S575" s="125"/>
      <c r="T575" s="3141"/>
      <c r="U575" s="3144"/>
      <c r="V575" s="3144"/>
      <c r="W575" s="3144"/>
      <c r="X575" s="3144"/>
      <c r="Y575" s="3144"/>
      <c r="Z575" s="3144"/>
      <c r="AA575" s="3144"/>
      <c r="AB575" s="3144"/>
      <c r="AC575" s="808"/>
      <c r="AD575" s="808"/>
      <c r="AE575" s="808"/>
      <c r="AF575" s="151"/>
      <c r="AG575" s="151"/>
      <c r="AH575" s="151"/>
      <c r="AI575" s="151"/>
      <c r="AJ575" s="151"/>
      <c r="AK575" s="540"/>
      <c r="AL575" s="3144"/>
      <c r="AM575" s="3144"/>
    </row>
    <row r="576" spans="2:39" ht="12" customHeight="1">
      <c r="B576" s="417" t="s">
        <v>167</v>
      </c>
      <c r="D576" s="2263">
        <f>'12-18л. МЕНЮ '!D574</f>
        <v>580</v>
      </c>
      <c r="E576" s="1757">
        <f>'12-18л. МЕНЮ '!E574</f>
        <v>18.663999999999998</v>
      </c>
      <c r="F576" s="1706">
        <f>'12-18л. МЕНЮ '!F574</f>
        <v>22.156299999999998</v>
      </c>
      <c r="G576" s="1705">
        <f>'12-18л. МЕНЮ '!G574</f>
        <v>88.456000000000017</v>
      </c>
      <c r="H576" s="1878">
        <f>'12-18л. МЕНЮ '!H574</f>
        <v>633.68299999999999</v>
      </c>
      <c r="I576" s="236">
        <f>SUM(I571:I575)</f>
        <v>20.734000000000002</v>
      </c>
      <c r="J576" s="695">
        <f>SUM(J571:J575)</f>
        <v>0.20400000000000001</v>
      </c>
      <c r="K576" s="1900">
        <f t="shared" ref="K576:P576" si="162">SUM(K571:K575)</f>
        <v>0.251</v>
      </c>
      <c r="L576" s="1900">
        <f t="shared" si="162"/>
        <v>20.509999999999998</v>
      </c>
      <c r="M576" s="1983">
        <f t="shared" si="162"/>
        <v>176.261</v>
      </c>
      <c r="N576" s="1983">
        <f t="shared" si="162"/>
        <v>271.81</v>
      </c>
      <c r="O576" s="1983">
        <f t="shared" si="162"/>
        <v>40.630000000000003</v>
      </c>
      <c r="P576" s="1917">
        <f t="shared" si="162"/>
        <v>3.8653999999999997</v>
      </c>
      <c r="Q576" s="761"/>
      <c r="R576" s="659"/>
      <c r="S576" s="2083"/>
      <c r="T576" s="3141"/>
      <c r="U576" s="3138"/>
      <c r="V576" s="3144"/>
      <c r="W576" s="3144"/>
      <c r="X576" s="3144"/>
      <c r="Y576" s="3144"/>
      <c r="Z576" s="3144"/>
      <c r="AA576" s="3144"/>
      <c r="AB576" s="3144"/>
      <c r="AC576" s="151"/>
      <c r="AD576" s="151"/>
      <c r="AE576" s="151"/>
      <c r="AF576" s="2513"/>
      <c r="AG576" s="2513"/>
      <c r="AH576" s="2513"/>
      <c r="AI576" s="2513"/>
      <c r="AJ576" s="2513"/>
      <c r="AK576" s="588"/>
      <c r="AL576" s="3144"/>
      <c r="AM576" s="3144"/>
    </row>
    <row r="577" spans="2:39">
      <c r="B577" s="724"/>
      <c r="C577" s="725" t="s">
        <v>10</v>
      </c>
      <c r="D577" s="1133">
        <v>0.25</v>
      </c>
      <c r="E577" s="1758">
        <f>'12-18л. МЕНЮ '!E575</f>
        <v>22.5</v>
      </c>
      <c r="F577" s="1709">
        <f>'12-18л. МЕНЮ '!F575</f>
        <v>23</v>
      </c>
      <c r="G577" s="1708">
        <f>'12-18л. МЕНЮ '!G575</f>
        <v>95.75</v>
      </c>
      <c r="H577" s="1879">
        <f>'12-18л. МЕНЮ '!H575</f>
        <v>680</v>
      </c>
      <c r="I577" s="1778">
        <f t="shared" ref="I577:P577" si="163">I739</f>
        <v>17.5</v>
      </c>
      <c r="J577" s="1778">
        <f t="shared" si="163"/>
        <v>0.35</v>
      </c>
      <c r="K577" s="1778">
        <f t="shared" si="163"/>
        <v>0.4</v>
      </c>
      <c r="L577" s="1778">
        <f t="shared" si="163"/>
        <v>225</v>
      </c>
      <c r="M577" s="1779">
        <f t="shared" si="163"/>
        <v>300</v>
      </c>
      <c r="N577" s="1779">
        <f t="shared" si="163"/>
        <v>300</v>
      </c>
      <c r="O577" s="1778">
        <f t="shared" si="163"/>
        <v>75</v>
      </c>
      <c r="P577" s="2019">
        <f t="shared" si="163"/>
        <v>4.5</v>
      </c>
      <c r="Q577" s="761"/>
      <c r="R577" s="106"/>
      <c r="S577" s="2083"/>
      <c r="T577" s="3141"/>
      <c r="U577" s="3139"/>
      <c r="V577" s="3144"/>
      <c r="W577" s="3144"/>
      <c r="X577" s="3144"/>
      <c r="Y577" s="3144"/>
      <c r="Z577" s="3144"/>
      <c r="AA577" s="357"/>
      <c r="AB577" s="3144"/>
      <c r="AC577" s="151"/>
      <c r="AD577" s="151"/>
      <c r="AE577" s="151"/>
      <c r="AF577" s="177"/>
      <c r="AG577" s="151"/>
      <c r="AH577" s="151"/>
      <c r="AI577" s="151"/>
      <c r="AJ577" s="151"/>
      <c r="AK577" s="588"/>
      <c r="AL577" s="3144"/>
      <c r="AM577" s="3144"/>
    </row>
    <row r="578" spans="2:39" ht="15.75" thickBot="1">
      <c r="B578" s="230"/>
      <c r="C578" s="722" t="s">
        <v>319</v>
      </c>
      <c r="D578" s="744"/>
      <c r="E578" s="1469">
        <f>'12-18л. МЕНЮ '!E576</f>
        <v>-4.2622222222222241</v>
      </c>
      <c r="F578" s="1703">
        <f>'12-18л. МЕНЮ '!F576</f>
        <v>-0.91706521739130764</v>
      </c>
      <c r="G578" s="431">
        <f>'12-18л. МЕНЮ '!G576</f>
        <v>-1.9044386422976451</v>
      </c>
      <c r="H578" s="1877">
        <f>'12-18л. МЕНЮ '!H576</f>
        <v>-1.7028308823529414</v>
      </c>
      <c r="I578" s="734">
        <f t="shared" ref="I578:P578" si="164">(I576*100/I796)-25</f>
        <v>4.620000000000001</v>
      </c>
      <c r="J578" s="734">
        <f t="shared" si="164"/>
        <v>-10.428571428571425</v>
      </c>
      <c r="K578" s="1827">
        <f t="shared" si="164"/>
        <v>-9.3125</v>
      </c>
      <c r="L578" s="1827">
        <f t="shared" si="164"/>
        <v>-22.72111111111111</v>
      </c>
      <c r="M578" s="1827">
        <f t="shared" si="164"/>
        <v>-10.311583333333335</v>
      </c>
      <c r="N578" s="1827">
        <f t="shared" si="164"/>
        <v>-2.3491666666666653</v>
      </c>
      <c r="O578" s="1827">
        <f t="shared" si="164"/>
        <v>-11.456666666666665</v>
      </c>
      <c r="P578" s="1918">
        <f t="shared" si="164"/>
        <v>-3.525555555555556</v>
      </c>
      <c r="Q578" s="677"/>
      <c r="R578" s="119"/>
      <c r="S578" s="119"/>
      <c r="T578" s="3144"/>
      <c r="U578" s="3144"/>
      <c r="V578" s="3144"/>
      <c r="W578" s="3144"/>
      <c r="X578" s="3144"/>
      <c r="Y578" s="3144"/>
      <c r="Z578" s="3144"/>
      <c r="AA578" s="3144"/>
      <c r="AB578" s="3144"/>
      <c r="AC578" s="330"/>
      <c r="AD578" s="330"/>
      <c r="AE578" s="330"/>
      <c r="AF578" s="177"/>
      <c r="AG578" s="151"/>
      <c r="AH578" s="151"/>
      <c r="AI578" s="151"/>
      <c r="AJ578" s="151"/>
      <c r="AK578" s="588"/>
      <c r="AL578" s="3144"/>
      <c r="AM578" s="3144"/>
    </row>
    <row r="579" spans="2:39">
      <c r="B579" s="84"/>
      <c r="C579" s="1283" t="s">
        <v>106</v>
      </c>
      <c r="D579" s="3135"/>
      <c r="E579" s="1195"/>
      <c r="F579" s="1759"/>
      <c r="G579" s="1759"/>
      <c r="H579" s="1125"/>
      <c r="I579" s="1125"/>
      <c r="J579" s="1125"/>
      <c r="K579" s="3608"/>
      <c r="L579" s="1887"/>
      <c r="M579" s="1887"/>
      <c r="N579" s="1887"/>
      <c r="O579" s="1887"/>
      <c r="P579" s="1985"/>
      <c r="Q579" s="764"/>
      <c r="R579" s="115"/>
      <c r="S579" s="3144"/>
      <c r="T579" s="3141"/>
      <c r="U579" s="330"/>
      <c r="V579" s="330"/>
      <c r="W579" s="330"/>
      <c r="X579" s="177"/>
      <c r="Y579" s="151"/>
      <c r="Z579" s="151"/>
      <c r="AA579" s="151"/>
      <c r="AB579" s="151"/>
      <c r="AC579" s="330"/>
      <c r="AD579" s="330"/>
      <c r="AE579" s="330"/>
      <c r="AF579" s="177"/>
      <c r="AG579" s="517"/>
      <c r="AH579" s="151"/>
      <c r="AI579" s="151"/>
      <c r="AJ579" s="151"/>
      <c r="AK579" s="588"/>
      <c r="AL579" s="3144"/>
      <c r="AM579" s="3144"/>
    </row>
    <row r="580" spans="2:39">
      <c r="B580" s="1309" t="str">
        <f>'12-18л. МЕНЮ '!J578</f>
        <v>150/ 21</v>
      </c>
      <c r="C580" s="247" t="str">
        <f>'12-18л. МЕНЮ '!C578</f>
        <v>Икра кабачковая  (Пром.производства)</v>
      </c>
      <c r="D580" s="3158">
        <f>'12-18л. МЕНЮ '!D578</f>
        <v>100</v>
      </c>
      <c r="E580" s="1326">
        <f>'12-18л. МЕНЮ '!E578</f>
        <v>1.9</v>
      </c>
      <c r="F580" s="325">
        <f>'12-18л. МЕНЮ '!F578</f>
        <v>8.9</v>
      </c>
      <c r="G580" s="325">
        <f>'12-18л. МЕНЮ '!G578</f>
        <v>7.7</v>
      </c>
      <c r="H580" s="700">
        <f>'12-18л. МЕНЮ '!H578</f>
        <v>118</v>
      </c>
      <c r="I580" s="324">
        <v>7</v>
      </c>
      <c r="J580" s="324">
        <v>0.02</v>
      </c>
      <c r="K580" s="324">
        <v>3.9E-2</v>
      </c>
      <c r="L580" s="699">
        <v>0</v>
      </c>
      <c r="M580" s="1171">
        <v>41</v>
      </c>
      <c r="N580" s="1323">
        <v>37</v>
      </c>
      <c r="O580" s="1171">
        <v>15</v>
      </c>
      <c r="P580" s="1657">
        <v>0.7</v>
      </c>
      <c r="Q580" s="438">
        <f>'12-18л. МЕНЮ '!I578</f>
        <v>11</v>
      </c>
      <c r="R580" s="106"/>
      <c r="S580" s="1560"/>
      <c r="T580" s="269"/>
      <c r="U580" s="3144"/>
      <c r="V580" s="3144"/>
      <c r="W580" s="3144"/>
      <c r="X580" s="3144"/>
      <c r="Y580" s="3144"/>
      <c r="Z580" s="3144"/>
      <c r="AA580" s="3144"/>
      <c r="AB580" s="3144"/>
      <c r="AC580" s="151"/>
      <c r="AD580" s="151"/>
      <c r="AE580" s="151"/>
      <c r="AF580" s="177"/>
      <c r="AG580" s="151"/>
      <c r="AH580" s="517"/>
      <c r="AI580" s="151"/>
      <c r="AJ580" s="151"/>
      <c r="AK580" s="588"/>
      <c r="AL580" s="3144"/>
      <c r="AM580" s="3144"/>
    </row>
    <row r="581" spans="2:39" ht="13.5" customHeight="1">
      <c r="B581" s="1309" t="str">
        <f>'12-18л. МЕНЮ '!J579</f>
        <v>98 /21</v>
      </c>
      <c r="C581" s="247" t="str">
        <f>'12-18л. МЕНЮ '!C579</f>
        <v>Свекольник со сметаной</v>
      </c>
      <c r="D581" s="3158">
        <f>'12-18л. МЕНЮ '!D579</f>
        <v>250</v>
      </c>
      <c r="E581" s="1326">
        <f>'12-18л. МЕНЮ '!E579</f>
        <v>2.4666000000000001</v>
      </c>
      <c r="F581" s="1246">
        <f>'12-18л. МЕНЮ '!F579</f>
        <v>5.5038</v>
      </c>
      <c r="G581" s="1445">
        <f>'12-18л. МЕНЮ '!G579</f>
        <v>10.5138</v>
      </c>
      <c r="H581" s="1912">
        <f>'12-18л. МЕНЮ '!H579</f>
        <v>101.6044</v>
      </c>
      <c r="I581" s="1171">
        <v>7.90944</v>
      </c>
      <c r="J581" s="1171">
        <v>6.1179999999999998E-2</v>
      </c>
      <c r="K581" s="1171">
        <v>6.2219999999999998E-2</v>
      </c>
      <c r="L581" s="694">
        <v>3.7877999999999998</v>
      </c>
      <c r="M581" s="1171">
        <v>41.351999999999997</v>
      </c>
      <c r="N581" s="1171">
        <v>64.317999999999998</v>
      </c>
      <c r="O581" s="1171">
        <v>28.71</v>
      </c>
      <c r="P581" s="1657">
        <v>1.4581200000000001</v>
      </c>
      <c r="Q581" s="438">
        <f>'12-18л. МЕНЮ '!I579</f>
        <v>23</v>
      </c>
      <c r="R581" s="660"/>
      <c r="S581" s="125"/>
      <c r="T581" s="3144"/>
      <c r="U581" s="4369"/>
      <c r="V581" s="3344"/>
      <c r="W581" s="3344"/>
      <c r="X581" s="3344"/>
      <c r="Y581" s="3344"/>
      <c r="Z581" s="3344"/>
      <c r="AA581" s="3344"/>
      <c r="AB581" s="3344"/>
      <c r="AC581" s="151"/>
      <c r="AD581" s="151"/>
      <c r="AE581" s="151"/>
      <c r="AF581" s="177"/>
      <c r="AG581" s="151"/>
      <c r="AH581" s="151"/>
      <c r="AI581" s="151"/>
      <c r="AJ581" s="151"/>
      <c r="AK581" s="588"/>
      <c r="AL581" s="3144"/>
      <c r="AM581" s="3144"/>
    </row>
    <row r="582" spans="2:39" ht="14.25" customHeight="1">
      <c r="B582" s="1309" t="str">
        <f>'12-18л. МЕНЮ '!J580</f>
        <v>291/17</v>
      </c>
      <c r="C582" s="247" t="str">
        <f>'12-18л. МЕНЮ '!C580</f>
        <v>Плов из птицы</v>
      </c>
      <c r="D582" s="3158">
        <f>'12-18л. МЕНЮ '!D580</f>
        <v>200</v>
      </c>
      <c r="E582" s="1326">
        <f>'12-18л. МЕНЮ '!E580</f>
        <v>14.54</v>
      </c>
      <c r="F582" s="1246">
        <f>'12-18л. МЕНЮ '!F580</f>
        <v>7.6539999999999999</v>
      </c>
      <c r="G582" s="1445">
        <f>'12-18л. МЕНЮ '!G580</f>
        <v>35.408000000000001</v>
      </c>
      <c r="H582" s="1912">
        <f>'12-18л. МЕНЮ '!H580</f>
        <v>274.36900000000003</v>
      </c>
      <c r="I582" s="1171">
        <v>1.373</v>
      </c>
      <c r="J582" s="1171">
        <v>0.13500000000000001</v>
      </c>
      <c r="K582" s="1171">
        <v>9.2999999999999999E-2</v>
      </c>
      <c r="L582" s="2368">
        <v>25.04</v>
      </c>
      <c r="M582" s="1323">
        <v>40.47</v>
      </c>
      <c r="N582" s="1323">
        <v>24.6</v>
      </c>
      <c r="O582" s="1171">
        <v>24.04</v>
      </c>
      <c r="P582" s="1657">
        <v>1.9179999999999999</v>
      </c>
      <c r="Q582" s="438">
        <f>'12-18л. МЕНЮ '!I580</f>
        <v>70</v>
      </c>
      <c r="R582" s="125"/>
      <c r="S582" s="173"/>
      <c r="T582" s="126"/>
      <c r="U582" s="329"/>
      <c r="V582" s="116"/>
      <c r="W582" s="3402"/>
      <c r="X582" s="116"/>
      <c r="Y582" s="750"/>
      <c r="Z582" s="776"/>
      <c r="AA582" s="1317"/>
      <c r="AB582" s="3144"/>
      <c r="AC582" s="330"/>
      <c r="AD582" s="525"/>
      <c r="AE582" s="525"/>
      <c r="AF582" s="177"/>
      <c r="AG582" s="151"/>
      <c r="AH582" s="517"/>
      <c r="AI582" s="151"/>
      <c r="AJ582" s="151"/>
      <c r="AK582" s="588"/>
      <c r="AL582" s="3144"/>
      <c r="AM582" s="3144"/>
    </row>
    <row r="583" spans="2:39" ht="12.75" customHeight="1">
      <c r="B583" s="771" t="str">
        <f>'12-18л. МЕНЮ '!J581</f>
        <v>469 / 21</v>
      </c>
      <c r="C583" s="233" t="str">
        <f>'12-18л. МЕНЮ '!C581</f>
        <v>Молоко кипячёное</v>
      </c>
      <c r="D583" s="3157">
        <f>'12-18л. МЕНЮ '!D581</f>
        <v>200</v>
      </c>
      <c r="E583" s="1326">
        <f>'12-18л. МЕНЮ '!E581</f>
        <v>5.8</v>
      </c>
      <c r="F583" s="1246">
        <f>'12-18л. МЕНЮ '!F581</f>
        <v>5.3</v>
      </c>
      <c r="G583" s="1445">
        <f>'12-18л. МЕНЮ '!G581</f>
        <v>9.1</v>
      </c>
      <c r="H583" s="1912">
        <f>'12-18л. МЕНЮ '!H581</f>
        <v>107</v>
      </c>
      <c r="I583" s="1171">
        <v>1.4</v>
      </c>
      <c r="J583" s="1171">
        <v>7.0000000000000007E-2</v>
      </c>
      <c r="K583" s="1171">
        <v>0.03</v>
      </c>
      <c r="L583" s="694">
        <v>40.1</v>
      </c>
      <c r="M583" s="1323">
        <v>227.9</v>
      </c>
      <c r="N583" s="1323">
        <v>161.4</v>
      </c>
      <c r="O583" s="1171">
        <v>26.6</v>
      </c>
      <c r="P583" s="1268">
        <v>0.19</v>
      </c>
      <c r="Q583" s="438">
        <f>'12-18л. МЕНЮ '!I581</f>
        <v>102</v>
      </c>
      <c r="R583" s="115"/>
      <c r="S583" s="3144"/>
      <c r="T583" s="3144"/>
      <c r="U583" s="3144"/>
      <c r="V583" s="3144"/>
      <c r="W583" s="3144"/>
      <c r="X583" s="3144"/>
      <c r="Y583" s="814"/>
      <c r="Z583" s="213"/>
      <c r="AA583" s="357"/>
      <c r="AB583" s="176"/>
      <c r="AC583" s="151"/>
      <c r="AD583" s="151"/>
      <c r="AE583" s="151"/>
      <c r="AF583" s="177"/>
      <c r="AG583" s="151"/>
      <c r="AH583" s="151"/>
      <c r="AI583" s="330"/>
      <c r="AJ583" s="151"/>
      <c r="AK583" s="588"/>
      <c r="AL583" s="3144"/>
      <c r="AM583" s="3144"/>
    </row>
    <row r="584" spans="2:39" ht="12.75" customHeight="1">
      <c r="B584" s="3403" t="str">
        <f>'12-18л. МЕНЮ '!J582</f>
        <v>396/17</v>
      </c>
      <c r="C584" s="247" t="str">
        <f>'12-18л. МЕНЮ '!C582</f>
        <v>Блины  / и</v>
      </c>
      <c r="D584" s="263">
        <f>'12-18л. МЕНЮ '!D582</f>
        <v>85</v>
      </c>
      <c r="E584" s="1246">
        <f>'12-18л. МЕНЮ '!E582</f>
        <v>6.0510000000000002</v>
      </c>
      <c r="F584" s="325">
        <f>'12-18л. МЕНЮ '!F582</f>
        <v>5.3453999999999997</v>
      </c>
      <c r="G584" s="1863">
        <f>'12-18л. МЕНЮ '!G582</f>
        <v>24.301500000000001</v>
      </c>
      <c r="H584" s="1444">
        <f>'12-18л. МЕНЮ '!H582</f>
        <v>151.96600000000001</v>
      </c>
      <c r="I584" s="1159">
        <v>0.45</v>
      </c>
      <c r="J584" s="739">
        <v>2.5499999999999998E-2</v>
      </c>
      <c r="K584" s="1159">
        <v>0.18</v>
      </c>
      <c r="L584" s="3077">
        <v>24.23</v>
      </c>
      <c r="M584" s="2313">
        <v>63.65</v>
      </c>
      <c r="N584" s="1452">
        <v>77.66</v>
      </c>
      <c r="O584" s="1159">
        <v>22.93</v>
      </c>
      <c r="P584" s="1268">
        <v>0.43020000000000003</v>
      </c>
      <c r="Q584" s="438">
        <f>'12-18л. МЕНЮ '!I582</f>
        <v>81</v>
      </c>
      <c r="R584" s="117"/>
      <c r="S584" s="3144"/>
      <c r="T584" s="3144"/>
      <c r="U584" s="346"/>
      <c r="V584" s="346"/>
      <c r="W584" s="346"/>
      <c r="X584" s="346"/>
      <c r="Y584" s="346"/>
      <c r="Z584" s="346"/>
      <c r="AA584" s="346"/>
      <c r="AB584" s="346"/>
      <c r="AC584" s="151"/>
      <c r="AD584" s="151"/>
      <c r="AE584" s="151"/>
      <c r="AF584" s="177"/>
      <c r="AG584" s="151"/>
      <c r="AH584" s="151"/>
      <c r="AI584" s="151"/>
      <c r="AJ584" s="151"/>
      <c r="AK584" s="588"/>
      <c r="AL584" s="3144"/>
      <c r="AM584" s="3144"/>
    </row>
    <row r="585" spans="2:39">
      <c r="B585" s="3403" t="str">
        <f>'12-18л. МЕНЮ '!J583</f>
        <v>687 /22</v>
      </c>
      <c r="C585" s="318" t="str">
        <f>'12-18л. МЕНЮ '!C583</f>
        <v>соус абрикосовый</v>
      </c>
      <c r="D585" s="263">
        <f>'12-18л. МЕНЮ '!D583</f>
        <v>30</v>
      </c>
      <c r="E585" s="1658">
        <f>'12-18л. МЕНЮ '!E583</f>
        <v>0.38300000000000001</v>
      </c>
      <c r="F585" s="1541">
        <f>'12-18л. МЕНЮ '!F583</f>
        <v>0</v>
      </c>
      <c r="G585" s="1867">
        <f>'12-18л. МЕНЮ '!G583</f>
        <v>10.177</v>
      </c>
      <c r="H585" s="1435">
        <f>'12-18л. МЕНЮ '!H583</f>
        <v>37.737000000000002</v>
      </c>
      <c r="I585" s="1658">
        <v>0.185</v>
      </c>
      <c r="J585" s="1541">
        <v>0</v>
      </c>
      <c r="K585" s="1658">
        <v>1.4999999999999999E-2</v>
      </c>
      <c r="L585" s="1541">
        <v>39.35</v>
      </c>
      <c r="M585" s="1658">
        <v>15.57</v>
      </c>
      <c r="N585" s="1541">
        <v>7.57</v>
      </c>
      <c r="O585" s="1658">
        <v>6.4649999999999999</v>
      </c>
      <c r="P585" s="2318">
        <v>0.75</v>
      </c>
      <c r="Q585" s="1481">
        <f>'12-18л. МЕНЮ '!I583</f>
        <v>81</v>
      </c>
      <c r="R585" s="117"/>
      <c r="S585" s="3144"/>
      <c r="T585" s="3144"/>
      <c r="U585" s="3144"/>
      <c r="V585" s="159"/>
      <c r="W585" s="159"/>
      <c r="X585" s="159"/>
      <c r="Y585" s="159"/>
      <c r="Z585" s="159"/>
      <c r="AA585" s="159"/>
      <c r="AB585" s="159"/>
      <c r="AC585" s="505"/>
      <c r="AD585" s="505"/>
      <c r="AE585" s="505"/>
      <c r="AF585" s="177"/>
      <c r="AG585" s="151"/>
      <c r="AH585" s="151"/>
      <c r="AI585" s="330"/>
      <c r="AJ585" s="151"/>
      <c r="AK585" s="588"/>
      <c r="AL585" s="3144"/>
      <c r="AM585" s="3144"/>
    </row>
    <row r="586" spans="2:39" ht="15.75">
      <c r="B586" s="1497" t="str">
        <f>'12-18л. МЕНЮ '!J584</f>
        <v>Пром.пр.</v>
      </c>
      <c r="C586" s="247" t="str">
        <f>'12-18л. МЕНЮ '!C584</f>
        <v>Хлеб пшеничный</v>
      </c>
      <c r="D586" s="3158">
        <f>'12-18л. МЕНЮ '!D584</f>
        <v>40</v>
      </c>
      <c r="E586" s="1660">
        <f>'12-18л. МЕНЮ '!E584</f>
        <v>0.8024</v>
      </c>
      <c r="F586" s="1541">
        <f>'12-18л. МЕНЮ '!F584</f>
        <v>0.52</v>
      </c>
      <c r="G586" s="1441">
        <f>'12-18л. МЕНЮ '!G584</f>
        <v>20.68</v>
      </c>
      <c r="H586" s="1866">
        <f>'12-18л. МЕНЮ '!H584</f>
        <v>94.6096</v>
      </c>
      <c r="I586" s="1171">
        <v>0</v>
      </c>
      <c r="J586" s="1171">
        <v>4.3999999999999997E-2</v>
      </c>
      <c r="K586" s="1171">
        <v>1.6E-2</v>
      </c>
      <c r="L586" s="694">
        <v>0</v>
      </c>
      <c r="M586" s="1171">
        <v>8</v>
      </c>
      <c r="N586" s="1171">
        <v>2.6</v>
      </c>
      <c r="O586" s="1171">
        <v>0.56000000000000005</v>
      </c>
      <c r="P586" s="1656">
        <v>4.3999999999999997E-2</v>
      </c>
      <c r="Q586" s="1481">
        <f>'12-18л. МЕНЮ '!I584</f>
        <v>18</v>
      </c>
      <c r="R586" s="106"/>
      <c r="S586" s="3144"/>
      <c r="T586" s="280"/>
      <c r="U586" s="152"/>
      <c r="V586" s="152"/>
      <c r="W586" s="4376"/>
      <c r="X586" s="4377"/>
      <c r="Y586" s="4378"/>
      <c r="Z586" s="4378"/>
      <c r="AA586" s="330"/>
      <c r="AB586" s="151"/>
      <c r="AC586" s="808"/>
      <c r="AD586" s="808"/>
      <c r="AE586" s="808"/>
      <c r="AF586" s="505"/>
      <c r="AG586" s="506"/>
      <c r="AH586" s="506"/>
      <c r="AI586" s="506"/>
      <c r="AJ586" s="505"/>
      <c r="AK586" s="540"/>
      <c r="AL586" s="3144"/>
      <c r="AM586" s="3144"/>
    </row>
    <row r="587" spans="2:39">
      <c r="B587" s="1497" t="str">
        <f>'12-18л. МЕНЮ '!J585</f>
        <v>Пром.пр.</v>
      </c>
      <c r="C587" s="247" t="str">
        <f>'12-18л. МЕНЮ '!C585</f>
        <v>Хлеб ржаной</v>
      </c>
      <c r="D587" s="3158">
        <f>'12-18л. МЕНЮ '!D585</f>
        <v>40</v>
      </c>
      <c r="E587" s="1245">
        <f>'12-18л. МЕНЮ '!E585</f>
        <v>1.8660000000000001</v>
      </c>
      <c r="F587" s="324">
        <f>'12-18л. МЕНЮ '!F585</f>
        <v>0.66</v>
      </c>
      <c r="G587" s="1440">
        <f>'12-18л. МЕНЮ '!G585</f>
        <v>17.373999999999999</v>
      </c>
      <c r="H587" s="1300">
        <f>'12-18л. МЕНЮ '!H585</f>
        <v>82.9</v>
      </c>
      <c r="I587" s="1171">
        <v>0</v>
      </c>
      <c r="J587" s="4260">
        <v>8.7999999999999995E-2</v>
      </c>
      <c r="K587" s="4260">
        <v>8.7999999999999995E-2</v>
      </c>
      <c r="L587" s="694">
        <v>0</v>
      </c>
      <c r="M587" s="1171">
        <v>13.2</v>
      </c>
      <c r="N587" s="1171">
        <v>9.36</v>
      </c>
      <c r="O587" s="1171">
        <v>2.64</v>
      </c>
      <c r="P587" s="1657">
        <v>5.6000000000000001E-2</v>
      </c>
      <c r="Q587" s="1474">
        <f>'12-18л. МЕНЮ '!I585</f>
        <v>19</v>
      </c>
      <c r="R587" s="106"/>
      <c r="S587" s="3144"/>
      <c r="T587" s="269"/>
      <c r="U587" s="3144"/>
      <c r="V587" s="3144"/>
      <c r="W587" s="3144"/>
      <c r="X587" s="3144"/>
      <c r="Y587" s="3144"/>
      <c r="Z587" s="3144"/>
      <c r="AA587" s="3144"/>
      <c r="AB587" s="3144"/>
      <c r="AC587" s="151"/>
      <c r="AD587" s="151"/>
      <c r="AE587" s="151"/>
      <c r="AF587" s="808"/>
      <c r="AG587" s="809"/>
      <c r="AH587" s="809"/>
      <c r="AI587" s="809"/>
      <c r="AJ587" s="808"/>
      <c r="AK587" s="540"/>
      <c r="AL587" s="3144"/>
      <c r="AM587" s="3144"/>
    </row>
    <row r="588" spans="2:39" ht="13.5" customHeight="1" thickBot="1">
      <c r="B588" s="1288" t="str">
        <f>'12-18л. МЕНЮ '!J586</f>
        <v>749 / 22</v>
      </c>
      <c r="C588" s="3183" t="str">
        <f>'12-18л. МЕНЮ '!C586</f>
        <v>Плоды свежие (яблоко)</v>
      </c>
      <c r="D588" s="341">
        <f>'12-18л. МЕНЮ '!D586</f>
        <v>100</v>
      </c>
      <c r="E588" s="1245">
        <f>'12-18л. МЕНЮ '!E586</f>
        <v>0.4</v>
      </c>
      <c r="F588" s="324">
        <f>'12-18л. МЕНЮ '!F586</f>
        <v>0.4</v>
      </c>
      <c r="G588" s="1440">
        <f>'12-18л. МЕНЮ '!G586</f>
        <v>9.8000000000000007</v>
      </c>
      <c r="H588" s="1300">
        <f>'12-18л. МЕНЮ '!H586</f>
        <v>47</v>
      </c>
      <c r="I588" s="1171">
        <v>10</v>
      </c>
      <c r="J588" s="1171">
        <v>0.03</v>
      </c>
      <c r="K588" s="1171">
        <v>0.02</v>
      </c>
      <c r="L588" s="699">
        <v>0</v>
      </c>
      <c r="M588" s="1171">
        <v>16</v>
      </c>
      <c r="N588" s="1171">
        <v>11</v>
      </c>
      <c r="O588" s="1171">
        <v>9</v>
      </c>
      <c r="P588" s="1657">
        <v>2.2000000000000002</v>
      </c>
      <c r="Q588" s="1474">
        <f>'12-18л. МЕНЮ '!I586</f>
        <v>105</v>
      </c>
      <c r="R588" s="119"/>
      <c r="S588" s="3144"/>
      <c r="T588" s="3144"/>
      <c r="U588" s="4364"/>
      <c r="V588" s="4364"/>
      <c r="W588" s="4364"/>
      <c r="X588" s="4364"/>
      <c r="Y588" s="4364"/>
      <c r="Z588" s="4364"/>
      <c r="AA588" s="4364"/>
      <c r="AB588" s="4364"/>
      <c r="AC588" s="284"/>
      <c r="AD588" s="284"/>
      <c r="AE588" s="284"/>
      <c r="AF588" s="151"/>
      <c r="AG588" s="151"/>
      <c r="AH588" s="151"/>
      <c r="AI588" s="151"/>
      <c r="AJ588" s="151"/>
      <c r="AK588" s="540"/>
      <c r="AL588" s="3144"/>
      <c r="AM588" s="3144"/>
    </row>
    <row r="589" spans="2:39">
      <c r="B589" s="417" t="s">
        <v>156</v>
      </c>
      <c r="C589" s="569"/>
      <c r="D589" s="2272">
        <f>'12-18л. МЕНЮ '!D587</f>
        <v>1045</v>
      </c>
      <c r="E589" s="708">
        <f>'12-18л. МЕНЮ '!E587</f>
        <v>34.208999999999996</v>
      </c>
      <c r="F589" s="709">
        <f>'12-18л. МЕНЮ '!F587</f>
        <v>34.283200000000001</v>
      </c>
      <c r="G589" s="1816">
        <f>'12-18л. МЕНЮ '!G587</f>
        <v>145.05430000000001</v>
      </c>
      <c r="H589" s="1813">
        <f>'12-18л. МЕНЮ '!H587</f>
        <v>1015.186</v>
      </c>
      <c r="I589" s="1900">
        <f t="shared" ref="I589:P589" si="165">SUM(I580:I588)</f>
        <v>28.317439999999998</v>
      </c>
      <c r="J589" s="1900">
        <f t="shared" si="165"/>
        <v>0.47367999999999999</v>
      </c>
      <c r="K589" s="1900">
        <f t="shared" si="165"/>
        <v>0.54322000000000004</v>
      </c>
      <c r="L589" s="1900">
        <f t="shared" si="165"/>
        <v>132.5078</v>
      </c>
      <c r="M589" s="1983">
        <f t="shared" si="165"/>
        <v>467.14199999999994</v>
      </c>
      <c r="N589" s="1983">
        <f t="shared" si="165"/>
        <v>395.50799999999998</v>
      </c>
      <c r="O589" s="1983">
        <f t="shared" si="165"/>
        <v>135.94499999999999</v>
      </c>
      <c r="P589" s="1917">
        <f t="shared" si="165"/>
        <v>7.7463200000000008</v>
      </c>
      <c r="Q589" s="761"/>
      <c r="R589" s="106"/>
      <c r="S589" s="3144"/>
      <c r="T589" s="4337"/>
      <c r="U589" s="3144"/>
      <c r="V589" s="3144"/>
      <c r="W589" s="3144"/>
      <c r="X589" s="3144"/>
      <c r="Y589" s="3144"/>
      <c r="Z589" s="3144"/>
      <c r="AA589" s="3144"/>
      <c r="AB589" s="3144"/>
      <c r="AC589" s="3154"/>
      <c r="AD589" s="3144"/>
      <c r="AE589" s="3144"/>
      <c r="AF589" s="151"/>
      <c r="AG589" s="151"/>
      <c r="AH589" s="151"/>
      <c r="AI589" s="151"/>
      <c r="AJ589" s="151"/>
      <c r="AK589" s="540"/>
      <c r="AL589" s="3144"/>
      <c r="AM589" s="3144"/>
    </row>
    <row r="590" spans="2:39">
      <c r="B590" s="724"/>
      <c r="C590" s="725" t="s">
        <v>10</v>
      </c>
      <c r="D590" s="1133">
        <v>0.35</v>
      </c>
      <c r="E590" s="1700">
        <f>'12-18л. МЕНЮ '!E588</f>
        <v>31.5</v>
      </c>
      <c r="F590" s="1701">
        <f>'12-18л. МЕНЮ '!F588</f>
        <v>32.200000000000003</v>
      </c>
      <c r="G590" s="1817">
        <f>'12-18л. МЕНЮ '!G588</f>
        <v>134.05000000000001</v>
      </c>
      <c r="H590" s="1815">
        <f>'12-18л. МЕНЮ '!H588</f>
        <v>952</v>
      </c>
      <c r="I590" s="1906">
        <f t="shared" ref="I590:P590" si="166">I743</f>
        <v>24.5</v>
      </c>
      <c r="J590" s="1906">
        <f t="shared" si="166"/>
        <v>0.49</v>
      </c>
      <c r="K590" s="1906">
        <f t="shared" si="166"/>
        <v>0.56000000000000005</v>
      </c>
      <c r="L590" s="1906">
        <f t="shared" si="166"/>
        <v>315</v>
      </c>
      <c r="M590" s="1984">
        <f t="shared" si="166"/>
        <v>420</v>
      </c>
      <c r="N590" s="1984">
        <f t="shared" si="166"/>
        <v>420</v>
      </c>
      <c r="O590" s="1984">
        <f t="shared" si="166"/>
        <v>105</v>
      </c>
      <c r="P590" s="1815">
        <f t="shared" si="166"/>
        <v>6.3</v>
      </c>
      <c r="Q590" s="761"/>
      <c r="R590" s="106"/>
      <c r="S590" s="3144"/>
      <c r="T590" s="4337"/>
      <c r="U590" s="3344"/>
      <c r="V590" s="3344"/>
      <c r="W590" s="3344"/>
      <c r="X590" s="3344"/>
      <c r="Y590" s="3344"/>
      <c r="Z590" s="3344"/>
      <c r="AA590" s="3344"/>
      <c r="AB590" s="3344"/>
      <c r="AC590" s="3154"/>
      <c r="AD590" s="3144"/>
      <c r="AE590" s="3144"/>
      <c r="AF590" s="177"/>
      <c r="AG590" s="517"/>
      <c r="AH590" s="517"/>
      <c r="AI590" s="151"/>
      <c r="AJ590" s="151"/>
      <c r="AK590" s="588"/>
      <c r="AL590" s="3144"/>
      <c r="AM590" s="3144"/>
    </row>
    <row r="591" spans="2:39" ht="14.25" customHeight="1" thickBot="1">
      <c r="B591" s="230"/>
      <c r="C591" s="722" t="s">
        <v>319</v>
      </c>
      <c r="D591" s="744"/>
      <c r="E591" s="1469">
        <f>'12-18л. МЕНЮ '!E589</f>
        <v>3.009999999999998</v>
      </c>
      <c r="F591" s="431">
        <f>'12-18л. МЕНЮ '!F589</f>
        <v>2.2643478260869614</v>
      </c>
      <c r="G591" s="1818">
        <f>'12-18л. МЕНЮ '!G589</f>
        <v>2.8731853785900796</v>
      </c>
      <c r="H591" s="1811">
        <f>'12-18л. МЕНЮ '!H589</f>
        <v>2.3230147058823576</v>
      </c>
      <c r="I591" s="1827">
        <f t="shared" ref="I591:P591" si="167">(I589*100/I796)-35</f>
        <v>5.453485714285712</v>
      </c>
      <c r="J591" s="1827">
        <f t="shared" si="167"/>
        <v>-1.1657142857142802</v>
      </c>
      <c r="K591" s="1827">
        <f t="shared" si="167"/>
        <v>-1.0487499999999983</v>
      </c>
      <c r="L591" s="1827">
        <f t="shared" si="167"/>
        <v>-20.276911111111112</v>
      </c>
      <c r="M591" s="1827">
        <f t="shared" si="167"/>
        <v>3.9284999999999997</v>
      </c>
      <c r="N591" s="3387">
        <f t="shared" si="167"/>
        <v>-2.0410000000000039</v>
      </c>
      <c r="O591" s="1827">
        <f t="shared" si="167"/>
        <v>10.314999999999998</v>
      </c>
      <c r="P591" s="1918">
        <f t="shared" si="167"/>
        <v>8.0351111111111138</v>
      </c>
      <c r="Q591" s="765"/>
      <c r="R591" s="106"/>
      <c r="S591" s="3144"/>
      <c r="T591" s="3144"/>
      <c r="U591" s="3144"/>
      <c r="V591" s="3144"/>
      <c r="W591" s="3144"/>
      <c r="X591" s="3144"/>
      <c r="Y591" s="3144"/>
      <c r="Z591" s="3144"/>
      <c r="AA591" s="3144"/>
      <c r="AB591" s="3144"/>
      <c r="AC591" s="3144"/>
      <c r="AD591" s="3144"/>
      <c r="AE591" s="3144"/>
      <c r="AF591" s="2514"/>
      <c r="AG591" s="224"/>
      <c r="AH591" s="224"/>
      <c r="AI591" s="330"/>
      <c r="AJ591" s="330"/>
      <c r="AK591" s="2519"/>
      <c r="AL591" s="3144"/>
      <c r="AM591" s="3144"/>
    </row>
    <row r="592" spans="2:39">
      <c r="B592" s="678"/>
      <c r="C592" s="550" t="s">
        <v>192</v>
      </c>
      <c r="D592" s="73"/>
      <c r="E592" s="2012"/>
      <c r="F592" s="1793"/>
      <c r="G592" s="1963"/>
      <c r="H592" s="1992"/>
      <c r="I592" s="1992"/>
      <c r="J592" s="1992"/>
      <c r="K592" s="1992"/>
      <c r="L592" s="1992"/>
      <c r="M592" s="1992"/>
      <c r="N592" s="1992"/>
      <c r="O592" s="1992"/>
      <c r="P592" s="3626"/>
      <c r="Q592" s="764"/>
      <c r="R592" s="106"/>
      <c r="S592" s="3144"/>
      <c r="T592" s="3144"/>
      <c r="U592" s="3144"/>
      <c r="V592" s="3144"/>
      <c r="W592" s="3144"/>
      <c r="X592" s="3144"/>
      <c r="Y592" s="3144"/>
      <c r="Z592" s="3144"/>
      <c r="AA592" s="3144"/>
      <c r="AB592" s="3144"/>
      <c r="AC592" s="3144"/>
      <c r="AD592" s="3144"/>
      <c r="AE592" s="3144"/>
      <c r="AF592" s="330"/>
      <c r="AG592" s="330"/>
      <c r="AH592" s="330"/>
      <c r="AI592" s="330"/>
      <c r="AJ592" s="330"/>
      <c r="AK592" s="329"/>
      <c r="AL592" s="3144"/>
      <c r="AM592" s="3144"/>
    </row>
    <row r="593" spans="2:39">
      <c r="B593" s="1173" t="str">
        <f>'12-18л. МЕНЮ '!J591</f>
        <v>857/22</v>
      </c>
      <c r="C593" s="260" t="str">
        <f>'12-18л. МЕНЮ '!C591</f>
        <v>Отвар шиповника</v>
      </c>
      <c r="D593" s="261">
        <f>'12-18л. МЕНЮ '!D591</f>
        <v>200</v>
      </c>
      <c r="E593" s="1324">
        <f>'12-18л. МЕНЮ '!E591</f>
        <v>0.6</v>
      </c>
      <c r="F593" s="325">
        <f>'12-18л. МЕНЮ '!F591</f>
        <v>0.2</v>
      </c>
      <c r="G593" s="1445">
        <f>'12-18л. МЕНЮ '!G591</f>
        <v>12.338800000000001</v>
      </c>
      <c r="H593" s="1445">
        <f>'12-18л. МЕНЮ '!H591</f>
        <v>59.49</v>
      </c>
      <c r="I593" s="1445">
        <v>8</v>
      </c>
      <c r="J593" s="1445">
        <v>0.01</v>
      </c>
      <c r="K593" s="1445">
        <v>0.05</v>
      </c>
      <c r="L593" s="1444">
        <v>98</v>
      </c>
      <c r="M593" s="1447">
        <v>11.08</v>
      </c>
      <c r="N593" s="1447">
        <v>3</v>
      </c>
      <c r="O593" s="1447">
        <v>3</v>
      </c>
      <c r="P593" s="1448">
        <v>0.54</v>
      </c>
      <c r="Q593" s="438">
        <f>'12-18л. МЕНЮ '!I591</f>
        <v>91</v>
      </c>
      <c r="R593" s="125"/>
      <c r="S593" s="3144"/>
      <c r="T593" s="3144"/>
      <c r="U593" s="3144"/>
      <c r="V593" s="3144"/>
      <c r="W593" s="3144"/>
      <c r="X593" s="3144"/>
      <c r="Y593" s="3144"/>
      <c r="Z593" s="3144"/>
      <c r="AA593" s="3144"/>
      <c r="AB593" s="3144"/>
      <c r="AC593" s="3144"/>
      <c r="AD593" s="3144"/>
      <c r="AE593" s="3144"/>
      <c r="AF593" s="177"/>
      <c r="AG593" s="151"/>
      <c r="AH593" s="151"/>
      <c r="AI593" s="330"/>
      <c r="AJ593" s="151"/>
      <c r="AK593" s="588"/>
      <c r="AL593" s="3144"/>
      <c r="AM593" s="3144"/>
    </row>
    <row r="594" spans="2:39">
      <c r="B594" s="1314" t="str">
        <f>'12-18л. МЕНЮ '!J592</f>
        <v>276/17</v>
      </c>
      <c r="C594" s="1889" t="str">
        <f>'12-18л. МЕНЮ '!C592</f>
        <v xml:space="preserve">Рулет с макаронами и / </v>
      </c>
      <c r="D594" s="3052">
        <f>'12-18л. МЕНЮ '!D592</f>
        <v>120</v>
      </c>
      <c r="E594" s="1324">
        <f>'12-18л. МЕНЮ '!E592</f>
        <v>1.9429000000000001</v>
      </c>
      <c r="F594" s="1246">
        <f>'12-18л. МЕНЮ '!F592</f>
        <v>6.2301799999999998</v>
      </c>
      <c r="G594" s="1445">
        <f>'12-18л. МЕНЮ '!G592</f>
        <v>9.7200000000000006</v>
      </c>
      <c r="H594" s="1863">
        <f>'12-18л. МЕНЮ '!H592</f>
        <v>98.796000000000006</v>
      </c>
      <c r="I594" s="1268">
        <v>0</v>
      </c>
      <c r="J594" s="739">
        <v>0.23630000000000001</v>
      </c>
      <c r="K594" s="1159">
        <v>2.5700000000000001E-2</v>
      </c>
      <c r="L594" s="3077">
        <v>8.1919000000000004</v>
      </c>
      <c r="M594" s="2313">
        <v>120.017</v>
      </c>
      <c r="N594" s="1452">
        <v>142.54400000000001</v>
      </c>
      <c r="O594" s="1159">
        <v>3.206</v>
      </c>
      <c r="P594" s="1268">
        <v>2.0758999999999999</v>
      </c>
      <c r="Q594" s="671">
        <f>'12-18л. МЕНЮ '!I592</f>
        <v>62</v>
      </c>
      <c r="R594" s="119"/>
      <c r="S594" s="3144"/>
      <c r="T594" s="3144"/>
      <c r="U594" s="3144"/>
      <c r="V594" s="3144"/>
      <c r="W594" s="3144"/>
      <c r="X594" s="3144"/>
      <c r="Y594" s="3144"/>
      <c r="Z594" s="3144"/>
      <c r="AA594" s="3144"/>
      <c r="AB594" s="3144"/>
      <c r="AC594" s="3144"/>
      <c r="AD594" s="3144"/>
      <c r="AE594" s="3144"/>
      <c r="AF594" s="505"/>
      <c r="AG594" s="506"/>
      <c r="AH594" s="506"/>
      <c r="AI594" s="505"/>
      <c r="AJ594" s="505"/>
      <c r="AK594" s="3144"/>
      <c r="AL594" s="3144"/>
      <c r="AM594" s="3144"/>
    </row>
    <row r="595" spans="2:39">
      <c r="B595" s="2298" t="str">
        <f>'12-18л. МЕНЮ '!J593</f>
        <v>331/17</v>
      </c>
      <c r="C595" s="1890" t="str">
        <f>'12-18л. МЕНЮ '!C593</f>
        <v>соус сметанный с томатом</v>
      </c>
      <c r="D595" s="3053">
        <f>'12-18л. МЕНЮ '!D593</f>
        <v>10</v>
      </c>
      <c r="E595" s="1663">
        <f>'12-18л. МЕНЮ '!E593</f>
        <v>0.1762</v>
      </c>
      <c r="F595" s="1658">
        <f>'12-18л. МЕНЮ '!F593</f>
        <v>0.49959999999999999</v>
      </c>
      <c r="G595" s="1441">
        <f>'12-18л. МЕНЮ '!G593</f>
        <v>0.70240000000000002</v>
      </c>
      <c r="H595" s="1867">
        <f>'12-18л. МЕНЮ '!H593</f>
        <v>8.01</v>
      </c>
      <c r="I595" s="2318">
        <v>0.1338</v>
      </c>
      <c r="J595" s="1541">
        <v>2.5000000000000001E-3</v>
      </c>
      <c r="K595" s="1658">
        <v>3.2000000000000002E-3</v>
      </c>
      <c r="L595" s="1541">
        <v>3.38</v>
      </c>
      <c r="M595" s="1658">
        <v>27.923999999999999</v>
      </c>
      <c r="N595" s="1541">
        <v>2.9380000000000002</v>
      </c>
      <c r="O595" s="1658">
        <v>0.97899999999999998</v>
      </c>
      <c r="P595" s="2318">
        <v>3.9800000000000002E-2</v>
      </c>
      <c r="Q595" s="1145">
        <f>'12-18л. МЕНЮ '!I593</f>
        <v>62</v>
      </c>
      <c r="R595" s="124"/>
      <c r="S595" s="3144"/>
      <c r="T595" s="3144"/>
      <c r="U595" s="3144"/>
      <c r="V595" s="3144"/>
      <c r="W595" s="3144"/>
      <c r="X595" s="3144"/>
      <c r="Y595" s="3144"/>
      <c r="Z595" s="3144"/>
      <c r="AA595" s="3144"/>
      <c r="AB595" s="3144"/>
      <c r="AC595" s="3144"/>
      <c r="AD595" s="3144"/>
      <c r="AE595" s="3144"/>
      <c r="AF595" s="808"/>
      <c r="AG595" s="809"/>
      <c r="AH595" s="809"/>
      <c r="AI595" s="808"/>
      <c r="AJ595" s="808"/>
      <c r="AK595" s="3144"/>
      <c r="AL595" s="3144"/>
      <c r="AM595" s="3144"/>
    </row>
    <row r="596" spans="2:39" ht="15.75" thickBot="1">
      <c r="B596" s="1286" t="str">
        <f>'12-18л. МЕНЮ '!J594</f>
        <v>Пром.пр.</v>
      </c>
      <c r="C596" s="1433" t="str">
        <f>'12-18л. МЕНЮ '!C594</f>
        <v>Хлеб ржаной</v>
      </c>
      <c r="D596" s="3054">
        <f>'12-18л. МЕНЮ '!D594</f>
        <v>20</v>
      </c>
      <c r="E596" s="1765">
        <f>'12-18л. МЕНЮ '!E594</f>
        <v>0.93300000000000005</v>
      </c>
      <c r="F596" s="1413">
        <f>'12-18л. МЕНЮ '!F594</f>
        <v>0.33</v>
      </c>
      <c r="G596" s="3056">
        <f>'12-18л. МЕНЮ '!G594</f>
        <v>8.6869999999999994</v>
      </c>
      <c r="H596" s="3056">
        <f>'12-18л. МЕНЮ '!H594</f>
        <v>41.45</v>
      </c>
      <c r="I596" s="2344">
        <v>0</v>
      </c>
      <c r="J596" s="2344">
        <v>4.3999999999999997E-2</v>
      </c>
      <c r="K596" s="2344">
        <v>4.3999999999999997E-2</v>
      </c>
      <c r="L596" s="2355">
        <v>0</v>
      </c>
      <c r="M596" s="2344">
        <v>6.6</v>
      </c>
      <c r="N596" s="2344">
        <v>4.68</v>
      </c>
      <c r="O596" s="2344">
        <v>1.32</v>
      </c>
      <c r="P596" s="2354">
        <v>2.8000000000000001E-2</v>
      </c>
      <c r="Q596" s="1474">
        <f>'12-18л. МЕНЮ '!I594</f>
        <v>19</v>
      </c>
      <c r="R596" s="115"/>
      <c r="S596" s="3144"/>
      <c r="T596" s="3144"/>
      <c r="U596" s="3144"/>
      <c r="V596" s="3144"/>
      <c r="W596" s="3144"/>
      <c r="X596" s="3144"/>
      <c r="Y596" s="3144"/>
      <c r="Z596" s="3144"/>
      <c r="AA596" s="121"/>
      <c r="AB596" s="3144"/>
      <c r="AC596" s="121"/>
      <c r="AD596" s="121"/>
      <c r="AE596" s="121"/>
      <c r="AF596" s="151"/>
      <c r="AG596" s="151"/>
      <c r="AH596" s="151"/>
      <c r="AI596" s="151"/>
      <c r="AJ596" s="151"/>
      <c r="AK596" s="540"/>
      <c r="AL596" s="3144"/>
      <c r="AM596" s="3144"/>
    </row>
    <row r="597" spans="2:39">
      <c r="B597" s="736" t="s">
        <v>197</v>
      </c>
      <c r="C597" s="569"/>
      <c r="D597" s="161">
        <f>'12-18л. МЕНЮ '!D595</f>
        <v>350</v>
      </c>
      <c r="E597" s="1880">
        <f>'12-18л. МЕНЮ '!E595</f>
        <v>3.6520999999999999</v>
      </c>
      <c r="F597" s="1881">
        <f>'12-18л. МЕНЮ '!F595</f>
        <v>7.2597800000000001</v>
      </c>
      <c r="G597" s="1882">
        <f>'12-18л. МЕНЮ '!G595</f>
        <v>31.4482</v>
      </c>
      <c r="H597" s="1882">
        <f>'12-18л. МЕНЮ '!H595</f>
        <v>207.74599999999998</v>
      </c>
      <c r="I597" s="236">
        <f>SUM(I593:I596)</f>
        <v>8.1338000000000008</v>
      </c>
      <c r="J597" s="236">
        <f t="shared" ref="J597:P597" si="168">SUM(J593:J596)</f>
        <v>0.2928</v>
      </c>
      <c r="K597" s="236">
        <f t="shared" si="168"/>
        <v>0.1229</v>
      </c>
      <c r="L597" s="236">
        <f t="shared" si="168"/>
        <v>109.5719</v>
      </c>
      <c r="M597" s="697">
        <f t="shared" si="168"/>
        <v>165.62100000000001</v>
      </c>
      <c r="N597" s="697">
        <f t="shared" si="168"/>
        <v>153.16200000000001</v>
      </c>
      <c r="O597" s="236">
        <f t="shared" si="168"/>
        <v>8.504999999999999</v>
      </c>
      <c r="P597" s="2018">
        <f t="shared" si="168"/>
        <v>2.6837</v>
      </c>
      <c r="Q597" s="761"/>
      <c r="R597" s="115"/>
      <c r="S597" s="3144"/>
      <c r="T597" s="2434"/>
      <c r="U597" s="3144"/>
      <c r="V597" s="482"/>
      <c r="W597" s="482"/>
      <c r="X597" s="482"/>
      <c r="Y597" s="482"/>
      <c r="Z597" s="121"/>
      <c r="AA597" s="121"/>
      <c r="AB597" s="3144"/>
      <c r="AC597" s="121"/>
      <c r="AD597" s="121"/>
      <c r="AE597" s="121"/>
      <c r="AF597" s="284"/>
      <c r="AG597" s="284"/>
      <c r="AH597" s="284"/>
      <c r="AI597" s="284"/>
      <c r="AJ597" s="284"/>
      <c r="AK597" s="540"/>
      <c r="AL597" s="3144"/>
      <c r="AM597" s="3144"/>
    </row>
    <row r="598" spans="2:39">
      <c r="B598" s="724"/>
      <c r="C598" s="725" t="s">
        <v>10</v>
      </c>
      <c r="D598" s="1133">
        <v>0.1</v>
      </c>
      <c r="E598" s="1883">
        <f>'12-18л. МЕНЮ '!E596</f>
        <v>9</v>
      </c>
      <c r="F598" s="1884">
        <f>'12-18л. МЕНЮ '!F596</f>
        <v>9.1999999999999993</v>
      </c>
      <c r="G598" s="1885">
        <f>'12-18л. МЕНЮ '!G596</f>
        <v>38.299999999999997</v>
      </c>
      <c r="H598" s="1885">
        <f>'12-18л. МЕНЮ '!H596</f>
        <v>272</v>
      </c>
      <c r="I598" s="1778">
        <f t="shared" ref="I598:P598" si="169">I747</f>
        <v>7</v>
      </c>
      <c r="J598" s="1778">
        <f t="shared" si="169"/>
        <v>0.14000000000000001</v>
      </c>
      <c r="K598" s="1778">
        <f t="shared" si="169"/>
        <v>0.16</v>
      </c>
      <c r="L598" s="1778">
        <f t="shared" si="169"/>
        <v>90</v>
      </c>
      <c r="M598" s="1779">
        <f t="shared" si="169"/>
        <v>120</v>
      </c>
      <c r="N598" s="1779">
        <f t="shared" si="169"/>
        <v>120</v>
      </c>
      <c r="O598" s="1778">
        <f t="shared" si="169"/>
        <v>30</v>
      </c>
      <c r="P598" s="2019">
        <f t="shared" si="169"/>
        <v>1.8</v>
      </c>
      <c r="Q598" s="761"/>
      <c r="R598" s="115"/>
      <c r="S598" s="3144"/>
      <c r="T598" s="3145"/>
      <c r="U598" s="3144"/>
      <c r="V598" s="3144"/>
      <c r="W598" s="3144"/>
      <c r="X598" s="3144"/>
      <c r="Y598" s="3144"/>
      <c r="Z598" s="3144"/>
      <c r="AA598" s="3144"/>
      <c r="AB598" s="3144"/>
      <c r="AC598" s="121"/>
      <c r="AD598" s="121"/>
      <c r="AE598" s="121"/>
      <c r="AF598" s="506"/>
      <c r="AG598" s="506"/>
      <c r="AH598" s="506"/>
      <c r="AI598" s="506"/>
      <c r="AJ598" s="505"/>
      <c r="AK598" s="540"/>
      <c r="AL598" s="3144"/>
      <c r="AM598" s="3144"/>
    </row>
    <row r="599" spans="2:39" ht="15.75" thickBot="1">
      <c r="B599" s="230"/>
      <c r="C599" s="722" t="s">
        <v>319</v>
      </c>
      <c r="D599" s="744"/>
      <c r="E599" s="1469">
        <f>'12-18л. МЕНЮ '!E597</f>
        <v>-5.9421111111111111</v>
      </c>
      <c r="F599" s="431">
        <f>'12-18л. МЕНЮ '!F597</f>
        <v>-2.1089347826086948</v>
      </c>
      <c r="G599" s="1802">
        <f>'12-18л. МЕНЮ '!G597</f>
        <v>-1.7889817232375975</v>
      </c>
      <c r="H599" s="1802">
        <f>'12-18л. МЕНЮ '!H597</f>
        <v>-2.3622794117647068</v>
      </c>
      <c r="I599" s="734">
        <f t="shared" ref="I599:P599" si="170">(I597*100/I796)-10</f>
        <v>1.6197142857142879</v>
      </c>
      <c r="J599" s="734">
        <f t="shared" si="170"/>
        <v>10.914285714285718</v>
      </c>
      <c r="K599" s="734">
        <f t="shared" si="170"/>
        <v>-2.3187500000000005</v>
      </c>
      <c r="L599" s="734">
        <f t="shared" si="170"/>
        <v>2.1746555555555567</v>
      </c>
      <c r="M599" s="734">
        <f t="shared" si="170"/>
        <v>3.801750000000002</v>
      </c>
      <c r="N599" s="734">
        <f t="shared" si="170"/>
        <v>2.7635000000000005</v>
      </c>
      <c r="O599" s="734">
        <f t="shared" si="170"/>
        <v>-7.1650000000000009</v>
      </c>
      <c r="P599" s="2020">
        <f t="shared" si="170"/>
        <v>4.9094444444444445</v>
      </c>
      <c r="Q599" s="765"/>
      <c r="R599" s="115"/>
      <c r="S599" s="3144"/>
      <c r="T599" s="3145"/>
      <c r="U599" s="3144"/>
      <c r="V599" s="3144"/>
      <c r="W599" s="3144"/>
      <c r="X599" s="3144"/>
      <c r="Y599" s="3144"/>
      <c r="Z599" s="3144"/>
      <c r="AA599" s="3144"/>
      <c r="AB599" s="3144"/>
      <c r="AC599" s="121"/>
      <c r="AD599" s="121"/>
      <c r="AE599" s="121"/>
      <c r="AF599" s="808"/>
      <c r="AG599" s="809"/>
      <c r="AH599" s="809"/>
      <c r="AI599" s="809"/>
      <c r="AJ599" s="808"/>
      <c r="AK599" s="540"/>
      <c r="AL599" s="3144"/>
      <c r="AM599" s="3144"/>
    </row>
    <row r="600" spans="2:39">
      <c r="I600" s="3108"/>
      <c r="J600" s="3108"/>
      <c r="K600" s="3108"/>
      <c r="L600" s="3108"/>
      <c r="M600" s="3108"/>
      <c r="N600" s="3108"/>
      <c r="O600" s="3108"/>
      <c r="P600" s="3108"/>
      <c r="R600" s="119"/>
      <c r="S600" s="1560"/>
      <c r="T600" s="3145"/>
      <c r="U600" s="216"/>
      <c r="V600" s="3144"/>
      <c r="W600" s="3144"/>
      <c r="X600" s="3144"/>
      <c r="Y600" s="3144"/>
      <c r="Z600" s="3144"/>
      <c r="AA600" s="3144"/>
      <c r="AB600" s="3144"/>
      <c r="AC600" s="121"/>
      <c r="AD600" s="121"/>
      <c r="AE600" s="121"/>
      <c r="AF600" s="151"/>
      <c r="AG600" s="151"/>
      <c r="AH600" s="151"/>
      <c r="AI600" s="151"/>
      <c r="AJ600" s="151"/>
      <c r="AK600" s="540"/>
      <c r="AL600" s="3144"/>
      <c r="AM600" s="3144"/>
    </row>
    <row r="601" spans="2:39">
      <c r="R601" s="106"/>
      <c r="S601" s="125"/>
      <c r="T601" s="3154"/>
      <c r="U601" s="159"/>
      <c r="V601" s="3144"/>
      <c r="W601" s="3144"/>
      <c r="X601" s="3144"/>
      <c r="Y601" s="3144"/>
      <c r="Z601" s="3144"/>
      <c r="AA601" s="3144"/>
      <c r="AB601" s="3144"/>
      <c r="AC601" s="505"/>
      <c r="AD601" s="505"/>
      <c r="AE601" s="505"/>
      <c r="AF601" s="284"/>
      <c r="AG601" s="284"/>
      <c r="AH601" s="284"/>
      <c r="AI601" s="284"/>
      <c r="AJ601" s="284"/>
      <c r="AK601" s="540"/>
      <c r="AL601" s="3144"/>
      <c r="AM601" s="3144"/>
    </row>
    <row r="602" spans="2:39" ht="15.75" thickBot="1">
      <c r="R602" s="106"/>
      <c r="S602" s="3146"/>
      <c r="T602" s="3141"/>
      <c r="U602" s="3138"/>
      <c r="V602" s="3144"/>
      <c r="W602" s="3144"/>
      <c r="X602" s="3144"/>
      <c r="Y602" s="3144"/>
      <c r="Z602" s="3144"/>
      <c r="AA602" s="3144"/>
      <c r="AB602" s="3144"/>
      <c r="AC602" s="808"/>
      <c r="AD602" s="808"/>
      <c r="AE602" s="808"/>
      <c r="AF602" s="505"/>
      <c r="AG602" s="506"/>
      <c r="AH602" s="506"/>
      <c r="AI602" s="506"/>
      <c r="AJ602" s="505"/>
      <c r="AK602" s="540"/>
      <c r="AL602" s="3144"/>
      <c r="AM602" s="3144"/>
    </row>
    <row r="603" spans="2:39">
      <c r="B603" s="649"/>
      <c r="C603" s="42" t="s">
        <v>220</v>
      </c>
      <c r="D603" s="43"/>
      <c r="E603" s="146">
        <f t="shared" ref="E603:P603" si="171">E576+E589</f>
        <v>52.87299999999999</v>
      </c>
      <c r="F603" s="236">
        <f t="shared" si="171"/>
        <v>56.439499999999995</v>
      </c>
      <c r="G603" s="236">
        <f t="shared" si="171"/>
        <v>233.51030000000003</v>
      </c>
      <c r="H603" s="236">
        <f t="shared" si="171"/>
        <v>1648.8690000000001</v>
      </c>
      <c r="I603" s="236">
        <f t="shared" si="171"/>
        <v>49.051439999999999</v>
      </c>
      <c r="J603" s="236">
        <f t="shared" si="171"/>
        <v>0.67768000000000006</v>
      </c>
      <c r="K603" s="236">
        <f t="shared" si="171"/>
        <v>0.79422000000000004</v>
      </c>
      <c r="L603" s="236">
        <f t="shared" si="171"/>
        <v>153.01779999999999</v>
      </c>
      <c r="M603" s="697">
        <f t="shared" si="171"/>
        <v>643.40299999999991</v>
      </c>
      <c r="N603" s="697">
        <f t="shared" si="171"/>
        <v>667.31799999999998</v>
      </c>
      <c r="O603" s="697">
        <f t="shared" si="171"/>
        <v>176.57499999999999</v>
      </c>
      <c r="P603" s="650">
        <f t="shared" si="171"/>
        <v>11.61172</v>
      </c>
      <c r="R603" s="106"/>
      <c r="S603" s="3144"/>
      <c r="T603" s="3144"/>
      <c r="U603" s="3144"/>
      <c r="V603" s="3144"/>
      <c r="W603" s="3144"/>
      <c r="X603" s="3144"/>
      <c r="Y603" s="3144"/>
      <c r="Z603" s="3144"/>
      <c r="AA603" s="3144"/>
      <c r="AB603" s="3144"/>
      <c r="AC603" s="151"/>
      <c r="AD603" s="151"/>
      <c r="AE603" s="151"/>
      <c r="AF603" s="808"/>
      <c r="AG603" s="809"/>
      <c r="AH603" s="809"/>
      <c r="AI603" s="809"/>
      <c r="AJ603" s="808"/>
      <c r="AK603" s="540"/>
      <c r="AL603" s="3144"/>
      <c r="AM603" s="3144"/>
    </row>
    <row r="604" spans="2:39">
      <c r="B604" s="382"/>
      <c r="C604" s="674" t="s">
        <v>10</v>
      </c>
      <c r="D604" s="1133">
        <v>0.6</v>
      </c>
      <c r="E604" s="1782">
        <f t="shared" ref="E604:P604" si="172">E751</f>
        <v>54</v>
      </c>
      <c r="F604" s="1778">
        <f t="shared" si="172"/>
        <v>55.2</v>
      </c>
      <c r="G604" s="1778">
        <f t="shared" si="172"/>
        <v>229.8</v>
      </c>
      <c r="H604" s="1778">
        <f t="shared" si="172"/>
        <v>1632</v>
      </c>
      <c r="I604" s="1778">
        <f t="shared" si="172"/>
        <v>42</v>
      </c>
      <c r="J604" s="1778">
        <f t="shared" si="172"/>
        <v>0.84</v>
      </c>
      <c r="K604" s="1778">
        <f t="shared" si="172"/>
        <v>0.96</v>
      </c>
      <c r="L604" s="1778">
        <f t="shared" si="172"/>
        <v>540</v>
      </c>
      <c r="M604" s="1779">
        <f t="shared" si="172"/>
        <v>720</v>
      </c>
      <c r="N604" s="1779">
        <f t="shared" si="172"/>
        <v>720</v>
      </c>
      <c r="O604" s="1779">
        <f t="shared" si="172"/>
        <v>180</v>
      </c>
      <c r="P604" s="1781">
        <f t="shared" si="172"/>
        <v>10.8</v>
      </c>
      <c r="R604" s="106"/>
      <c r="S604" s="3144"/>
      <c r="T604" s="3144"/>
      <c r="U604" s="3144"/>
      <c r="V604" s="3144"/>
      <c r="W604" s="3144"/>
      <c r="X604" s="3144"/>
      <c r="Y604" s="3144"/>
      <c r="Z604" s="3144"/>
      <c r="AA604" s="3144"/>
      <c r="AB604" s="3144"/>
      <c r="AC604" s="284"/>
      <c r="AD604" s="284"/>
      <c r="AE604" s="284"/>
      <c r="AF604" s="151"/>
      <c r="AG604" s="151"/>
      <c r="AH604" s="151"/>
      <c r="AI604" s="151"/>
      <c r="AJ604" s="151"/>
      <c r="AK604" s="540"/>
      <c r="AL604" s="3144"/>
      <c r="AM604" s="3144"/>
    </row>
    <row r="605" spans="2:39" ht="15.75" thickBot="1">
      <c r="B605" s="230"/>
      <c r="C605" s="722" t="s">
        <v>319</v>
      </c>
      <c r="D605" s="744"/>
      <c r="E605" s="733">
        <f t="shared" ref="E605:P605" si="173">(E603*100/E796)-60</f>
        <v>-1.2522222222222297</v>
      </c>
      <c r="F605" s="734">
        <f t="shared" si="173"/>
        <v>1.3472826086956502</v>
      </c>
      <c r="G605" s="734">
        <f t="shared" si="173"/>
        <v>0.96874673629243802</v>
      </c>
      <c r="H605" s="734">
        <f t="shared" si="173"/>
        <v>0.62018382352942325</v>
      </c>
      <c r="I605" s="734">
        <f t="shared" si="173"/>
        <v>10.073485714285724</v>
      </c>
      <c r="J605" s="734">
        <f t="shared" si="173"/>
        <v>-11.594285714285711</v>
      </c>
      <c r="K605" s="734">
        <f t="shared" si="173"/>
        <v>-10.361250000000005</v>
      </c>
      <c r="L605" s="734">
        <f t="shared" si="173"/>
        <v>-42.998022222222225</v>
      </c>
      <c r="M605" s="734">
        <f t="shared" si="173"/>
        <v>-6.3830833333333459</v>
      </c>
      <c r="N605" s="734">
        <f t="shared" si="173"/>
        <v>-4.3901666666666657</v>
      </c>
      <c r="O605" s="734">
        <f t="shared" si="173"/>
        <v>-1.1416666666666657</v>
      </c>
      <c r="P605" s="738">
        <f t="shared" si="173"/>
        <v>4.5095555555555507</v>
      </c>
      <c r="Q605" s="289"/>
      <c r="R605" s="106"/>
      <c r="S605" s="3144"/>
      <c r="T605" s="3144"/>
      <c r="U605" s="3144"/>
      <c r="V605" s="3144"/>
      <c r="W605" s="3144"/>
      <c r="X605" s="3144"/>
      <c r="Y605" s="3144"/>
      <c r="Z605" s="3144"/>
      <c r="AA605" s="3144"/>
      <c r="AB605" s="3144"/>
      <c r="AC605" s="505"/>
      <c r="AD605" s="505"/>
      <c r="AE605" s="505"/>
      <c r="AF605" s="284"/>
      <c r="AG605" s="284"/>
      <c r="AH605" s="284"/>
      <c r="AI605" s="284"/>
      <c r="AJ605" s="284"/>
      <c r="AK605" s="540"/>
      <c r="AL605" s="3144"/>
      <c r="AM605" s="3144"/>
    </row>
    <row r="606" spans="2:39" ht="15.75" thickBot="1">
      <c r="E606" s="1789"/>
      <c r="F606" s="1789"/>
      <c r="G606" s="1789"/>
      <c r="H606" s="1789"/>
      <c r="I606" s="1789"/>
      <c r="J606" s="1789"/>
      <c r="K606" s="1789"/>
      <c r="L606" s="1789"/>
      <c r="M606" s="1789"/>
      <c r="N606" s="1789"/>
      <c r="O606" s="1789"/>
      <c r="P606" s="1789"/>
      <c r="Q606" s="289"/>
      <c r="R606" s="106"/>
      <c r="S606" s="3144"/>
      <c r="T606" s="2434"/>
      <c r="U606" s="3144"/>
      <c r="V606" s="3144"/>
      <c r="W606" s="3144"/>
      <c r="X606" s="3144"/>
      <c r="Y606" s="3144"/>
      <c r="Z606" s="3144"/>
      <c r="AA606" s="3144"/>
      <c r="AB606" s="3144"/>
      <c r="AC606" s="808"/>
      <c r="AD606" s="808"/>
      <c r="AE606" s="808"/>
      <c r="AF606" s="2517"/>
      <c r="AG606" s="2518"/>
      <c r="AH606" s="2517"/>
      <c r="AI606" s="2517"/>
      <c r="AJ606" s="2516"/>
      <c r="AK606" s="540"/>
      <c r="AL606" s="3144"/>
      <c r="AM606" s="3144"/>
    </row>
    <row r="607" spans="2:39">
      <c r="B607" s="649"/>
      <c r="C607" s="42" t="s">
        <v>219</v>
      </c>
      <c r="D607" s="43"/>
      <c r="E607" s="146">
        <f t="shared" ref="E607:P607" si="174">E589+E597</f>
        <v>37.861099999999993</v>
      </c>
      <c r="F607" s="236">
        <f t="shared" si="174"/>
        <v>41.54298</v>
      </c>
      <c r="G607" s="236">
        <f t="shared" si="174"/>
        <v>176.5025</v>
      </c>
      <c r="H607" s="236">
        <f t="shared" si="174"/>
        <v>1222.932</v>
      </c>
      <c r="I607" s="236">
        <f t="shared" si="174"/>
        <v>36.451239999999999</v>
      </c>
      <c r="J607" s="236">
        <f t="shared" si="174"/>
        <v>0.76648000000000005</v>
      </c>
      <c r="K607" s="236">
        <f t="shared" si="174"/>
        <v>0.66612000000000005</v>
      </c>
      <c r="L607" s="236">
        <f t="shared" si="174"/>
        <v>242.0797</v>
      </c>
      <c r="M607" s="697">
        <f t="shared" si="174"/>
        <v>632.76299999999992</v>
      </c>
      <c r="N607" s="697">
        <f t="shared" si="174"/>
        <v>548.66999999999996</v>
      </c>
      <c r="O607" s="697">
        <f t="shared" si="174"/>
        <v>144.44999999999999</v>
      </c>
      <c r="P607" s="650">
        <f t="shared" si="174"/>
        <v>10.430020000000001</v>
      </c>
      <c r="Q607" s="289"/>
      <c r="R607" s="125"/>
      <c r="S607" s="3144"/>
      <c r="T607" s="2434"/>
      <c r="U607" s="3144"/>
      <c r="V607" s="3144"/>
      <c r="W607" s="3144"/>
      <c r="X607" s="3144"/>
      <c r="Y607" s="3144"/>
      <c r="Z607" s="3144"/>
      <c r="AA607" s="3144"/>
      <c r="AB607" s="3144"/>
      <c r="AC607" s="151"/>
      <c r="AD607" s="151"/>
      <c r="AE607" s="151"/>
      <c r="AF607" s="808"/>
      <c r="AG607" s="809"/>
      <c r="AH607" s="809"/>
      <c r="AI607" s="809"/>
      <c r="AJ607" s="808"/>
      <c r="AK607" s="540"/>
      <c r="AL607" s="3144"/>
      <c r="AM607" s="3144"/>
    </row>
    <row r="608" spans="2:39">
      <c r="B608" s="382"/>
      <c r="C608" s="674" t="s">
        <v>10</v>
      </c>
      <c r="D608" s="1133">
        <v>0.45</v>
      </c>
      <c r="E608" s="1782">
        <f t="shared" ref="E608:P608" si="175">E755</f>
        <v>40.5</v>
      </c>
      <c r="F608" s="1778">
        <f t="shared" si="175"/>
        <v>41.4</v>
      </c>
      <c r="G608" s="1778">
        <f t="shared" si="175"/>
        <v>172.35</v>
      </c>
      <c r="H608" s="1778">
        <f t="shared" si="175"/>
        <v>1224</v>
      </c>
      <c r="I608" s="1778">
        <f t="shared" si="175"/>
        <v>31.5</v>
      </c>
      <c r="J608" s="1778">
        <f t="shared" si="175"/>
        <v>0.63</v>
      </c>
      <c r="K608" s="1778">
        <f t="shared" si="175"/>
        <v>0.72</v>
      </c>
      <c r="L608" s="1778">
        <f t="shared" si="175"/>
        <v>405</v>
      </c>
      <c r="M608" s="1779">
        <f t="shared" si="175"/>
        <v>540</v>
      </c>
      <c r="N608" s="1779">
        <f t="shared" si="175"/>
        <v>540</v>
      </c>
      <c r="O608" s="1779">
        <f t="shared" si="175"/>
        <v>135</v>
      </c>
      <c r="P608" s="1781">
        <f t="shared" si="175"/>
        <v>8.1</v>
      </c>
      <c r="Q608" s="289"/>
      <c r="R608" s="115"/>
      <c r="S608" s="1560"/>
      <c r="T608" s="3145"/>
      <c r="U608" s="2315"/>
      <c r="V608" s="3144"/>
      <c r="W608" s="3144"/>
      <c r="X608" s="3144"/>
      <c r="Y608" s="3144"/>
      <c r="Z608" s="3144"/>
      <c r="AA608" s="3144"/>
      <c r="AB608" s="3144"/>
      <c r="AC608" s="284"/>
      <c r="AD608" s="284"/>
      <c r="AE608" s="284"/>
      <c r="AF608" s="151"/>
      <c r="AG608" s="151"/>
      <c r="AH608" s="151"/>
      <c r="AI608" s="151"/>
      <c r="AJ608" s="151"/>
      <c r="AK608" s="540"/>
      <c r="AL608" s="3144"/>
      <c r="AM608" s="3144"/>
    </row>
    <row r="609" spans="2:39" ht="15.75" thickBot="1">
      <c r="B609" s="230"/>
      <c r="C609" s="722" t="s">
        <v>319</v>
      </c>
      <c r="D609" s="744"/>
      <c r="E609" s="733">
        <f t="shared" ref="E609:P609" si="176">(E607*100/E796)-45</f>
        <v>-2.9321111111111193</v>
      </c>
      <c r="F609" s="734">
        <f t="shared" si="176"/>
        <v>0.15541304347825502</v>
      </c>
      <c r="G609" s="734">
        <f t="shared" si="176"/>
        <v>1.0842036553524821</v>
      </c>
      <c r="H609" s="734">
        <f t="shared" si="176"/>
        <v>-3.9264705882352757E-2</v>
      </c>
      <c r="I609" s="734">
        <f t="shared" si="176"/>
        <v>7.0731999999999999</v>
      </c>
      <c r="J609" s="734">
        <f t="shared" si="176"/>
        <v>9.748571428571438</v>
      </c>
      <c r="K609" s="734">
        <f t="shared" si="176"/>
        <v>-3.3674999999999997</v>
      </c>
      <c r="L609" s="734">
        <f t="shared" si="176"/>
        <v>-18.102255555555555</v>
      </c>
      <c r="M609" s="734">
        <f t="shared" si="176"/>
        <v>7.730249999999991</v>
      </c>
      <c r="N609" s="735">
        <f t="shared" si="176"/>
        <v>0.72249999999999659</v>
      </c>
      <c r="O609" s="734">
        <f t="shared" si="176"/>
        <v>3.1499999999999915</v>
      </c>
      <c r="P609" s="738">
        <f t="shared" si="176"/>
        <v>12.944555555555567</v>
      </c>
      <c r="Q609" s="289"/>
      <c r="R609" s="115"/>
      <c r="S609" s="121"/>
      <c r="T609" s="121"/>
      <c r="U609" s="121"/>
      <c r="V609" s="3144"/>
      <c r="W609" s="3144"/>
      <c r="X609" s="3144"/>
      <c r="Y609" s="3144"/>
      <c r="Z609" s="3144"/>
      <c r="AA609" s="3144"/>
      <c r="AB609" s="3144"/>
      <c r="AC609" s="2516"/>
      <c r="AD609" s="2516"/>
      <c r="AE609" s="2516"/>
      <c r="AF609" s="3144"/>
      <c r="AG609" s="3144"/>
      <c r="AH609" s="3144"/>
      <c r="AI609" s="3144"/>
      <c r="AJ609" s="3144"/>
      <c r="AK609" s="3144"/>
      <c r="AL609" s="3144"/>
      <c r="AM609" s="3144"/>
    </row>
    <row r="610" spans="2:39" ht="15.75" thickBot="1">
      <c r="E610" s="1789"/>
      <c r="F610" s="1789"/>
      <c r="G610" s="1789"/>
      <c r="H610" s="1789"/>
      <c r="I610" s="1789"/>
      <c r="J610" s="1789"/>
      <c r="K610" s="1789"/>
      <c r="L610" s="1789"/>
      <c r="M610" s="1789"/>
      <c r="N610" s="1789"/>
      <c r="O610" s="1789"/>
      <c r="P610" s="1789"/>
      <c r="Q610" s="289"/>
      <c r="R610" s="115"/>
      <c r="S610" s="3144"/>
      <c r="T610" s="3144"/>
      <c r="U610" s="3144"/>
      <c r="V610" s="3144"/>
      <c r="W610" s="3144"/>
      <c r="X610" s="3144"/>
      <c r="Y610" s="3144"/>
      <c r="Z610" s="3144"/>
      <c r="AA610" s="3144"/>
      <c r="AB610" s="3144"/>
      <c r="AC610" s="808"/>
      <c r="AD610" s="808"/>
      <c r="AE610" s="808"/>
      <c r="AF610" s="3144"/>
      <c r="AG610" s="3144"/>
      <c r="AH610" s="3144"/>
      <c r="AI610" s="3144"/>
      <c r="AJ610" s="3144"/>
      <c r="AK610" s="3144"/>
      <c r="AL610" s="3144"/>
      <c r="AM610" s="3144"/>
    </row>
    <row r="611" spans="2:39">
      <c r="B611" s="723" t="s">
        <v>246</v>
      </c>
      <c r="C611" s="42"/>
      <c r="D611" s="43"/>
      <c r="E611" s="708">
        <f t="shared" ref="E611:P611" si="177">E576+E589+E597</f>
        <v>56.525099999999988</v>
      </c>
      <c r="F611" s="709">
        <f t="shared" si="177"/>
        <v>63.699279999999995</v>
      </c>
      <c r="G611" s="709">
        <f t="shared" si="177"/>
        <v>264.95850000000002</v>
      </c>
      <c r="H611" s="709">
        <f t="shared" si="177"/>
        <v>1856.6150000000002</v>
      </c>
      <c r="I611" s="709">
        <f t="shared" si="177"/>
        <v>57.18524</v>
      </c>
      <c r="J611" s="709">
        <f t="shared" si="177"/>
        <v>0.97048000000000001</v>
      </c>
      <c r="K611" s="709">
        <f t="shared" si="177"/>
        <v>0.91712000000000005</v>
      </c>
      <c r="L611" s="709">
        <f t="shared" si="177"/>
        <v>262.58969999999999</v>
      </c>
      <c r="M611" s="1311">
        <f t="shared" si="177"/>
        <v>809.02399999999989</v>
      </c>
      <c r="N611" s="1414">
        <f t="shared" si="177"/>
        <v>820.48</v>
      </c>
      <c r="O611" s="1311">
        <f t="shared" si="177"/>
        <v>185.07999999999998</v>
      </c>
      <c r="P611" s="743">
        <f t="shared" si="177"/>
        <v>14.29542</v>
      </c>
      <c r="Q611" s="289"/>
      <c r="R611" s="106"/>
      <c r="S611" s="3144"/>
      <c r="T611" s="3144"/>
      <c r="U611" s="3144"/>
      <c r="V611" s="3144"/>
      <c r="W611" s="3144"/>
      <c r="X611" s="3144"/>
      <c r="Y611" s="3144"/>
      <c r="Z611" s="3144"/>
      <c r="AA611" s="3144"/>
      <c r="AB611" s="3144"/>
      <c r="AC611" s="151"/>
      <c r="AD611" s="151"/>
      <c r="AE611" s="151"/>
      <c r="AF611" s="3144"/>
      <c r="AG611" s="3144"/>
      <c r="AH611" s="3144"/>
      <c r="AI611" s="3144"/>
      <c r="AJ611" s="3144"/>
      <c r="AK611" s="3144"/>
      <c r="AL611" s="3144"/>
      <c r="AM611" s="3144"/>
    </row>
    <row r="612" spans="2:39">
      <c r="B612" s="724"/>
      <c r="C612" s="725" t="s">
        <v>10</v>
      </c>
      <c r="D612" s="1133">
        <v>0.7</v>
      </c>
      <c r="E612" s="1782">
        <f t="shared" ref="E612:P612" si="178">E759</f>
        <v>63</v>
      </c>
      <c r="F612" s="1778">
        <f t="shared" si="178"/>
        <v>64.400000000000006</v>
      </c>
      <c r="G612" s="1778">
        <f t="shared" si="178"/>
        <v>268.10000000000002</v>
      </c>
      <c r="H612" s="1778">
        <f t="shared" si="178"/>
        <v>1904</v>
      </c>
      <c r="I612" s="1778">
        <f t="shared" si="178"/>
        <v>49</v>
      </c>
      <c r="J612" s="1778">
        <f t="shared" si="178"/>
        <v>0.98</v>
      </c>
      <c r="K612" s="1778">
        <f t="shared" si="178"/>
        <v>1.1200000000000001</v>
      </c>
      <c r="L612" s="1778">
        <f t="shared" si="178"/>
        <v>630</v>
      </c>
      <c r="M612" s="1779">
        <f t="shared" si="178"/>
        <v>840</v>
      </c>
      <c r="N612" s="1779">
        <f t="shared" si="178"/>
        <v>840</v>
      </c>
      <c r="O612" s="1779">
        <f t="shared" si="178"/>
        <v>210</v>
      </c>
      <c r="P612" s="1781">
        <f t="shared" si="178"/>
        <v>12.6</v>
      </c>
      <c r="Q612" s="289"/>
      <c r="R612" s="11"/>
      <c r="S612" s="3144"/>
      <c r="T612" s="3144"/>
      <c r="U612" s="3144"/>
      <c r="V612" s="3144"/>
      <c r="W612" s="3144"/>
      <c r="X612" s="3144"/>
      <c r="Y612" s="3144"/>
      <c r="Z612" s="3144"/>
      <c r="AA612" s="3144"/>
      <c r="AB612" s="3144"/>
      <c r="AC612" s="121"/>
      <c r="AD612" s="121"/>
      <c r="AE612" s="121"/>
      <c r="AF612" s="3144"/>
      <c r="AG612" s="3144"/>
      <c r="AH612" s="3144"/>
      <c r="AI612" s="3144"/>
      <c r="AJ612" s="3144"/>
      <c r="AK612" s="3144"/>
      <c r="AL612" s="3144"/>
      <c r="AM612" s="3144"/>
    </row>
    <row r="613" spans="2:39" ht="15.75" thickBot="1">
      <c r="B613" s="230"/>
      <c r="C613" s="722" t="s">
        <v>319</v>
      </c>
      <c r="D613" s="744"/>
      <c r="E613" s="733">
        <f t="shared" ref="E613:P613" si="179">(E611*100/E796)-70</f>
        <v>-7.1943333333333541</v>
      </c>
      <c r="F613" s="734">
        <f t="shared" si="179"/>
        <v>-0.76165217391304907</v>
      </c>
      <c r="G613" s="734">
        <f t="shared" si="179"/>
        <v>-0.82023498694516661</v>
      </c>
      <c r="H613" s="734">
        <f t="shared" si="179"/>
        <v>-1.7420955882352871</v>
      </c>
      <c r="I613" s="734">
        <f t="shared" si="179"/>
        <v>11.693200000000004</v>
      </c>
      <c r="J613" s="734">
        <f t="shared" si="179"/>
        <v>-0.67999999999999261</v>
      </c>
      <c r="K613" s="734">
        <f t="shared" si="179"/>
        <v>-12.68</v>
      </c>
      <c r="L613" s="734">
        <f t="shared" si="179"/>
        <v>-40.823366666666665</v>
      </c>
      <c r="M613" s="734">
        <f t="shared" si="179"/>
        <v>-2.5813333333333333</v>
      </c>
      <c r="N613" s="734">
        <f t="shared" si="179"/>
        <v>-1.6266666666666652</v>
      </c>
      <c r="O613" s="734">
        <f t="shared" si="179"/>
        <v>-8.3066666666666649</v>
      </c>
      <c r="P613" s="738">
        <f t="shared" si="179"/>
        <v>9.4189999999999969</v>
      </c>
      <c r="Q613" s="289"/>
      <c r="R613" s="11"/>
      <c r="S613" s="3144"/>
      <c r="T613" s="3144"/>
      <c r="U613" s="3144"/>
      <c r="V613" s="3144"/>
      <c r="W613" s="3144"/>
      <c r="X613" s="3144"/>
      <c r="Y613" s="3144"/>
      <c r="Z613" s="3144"/>
      <c r="AA613" s="3144"/>
      <c r="AB613" s="3144"/>
      <c r="AC613" s="121"/>
      <c r="AD613" s="121"/>
      <c r="AE613" s="121"/>
      <c r="AF613" s="3144"/>
      <c r="AG613" s="3144"/>
      <c r="AH613" s="3144"/>
      <c r="AI613" s="3144"/>
      <c r="AJ613" s="3144"/>
      <c r="AK613" s="3144"/>
      <c r="AL613" s="3144"/>
      <c r="AM613" s="3144"/>
    </row>
    <row r="614" spans="2:39">
      <c r="Q614" s="289"/>
      <c r="R614" s="11"/>
      <c r="S614" s="3144"/>
      <c r="T614" s="3144"/>
      <c r="U614" s="3144"/>
      <c r="V614" s="3144"/>
      <c r="W614" s="3144"/>
      <c r="X614" s="3144"/>
      <c r="Y614" s="3144"/>
      <c r="Z614" s="3144"/>
      <c r="AA614" s="3144"/>
      <c r="AB614" s="3144"/>
      <c r="AC614" s="204"/>
      <c r="AD614" s="204"/>
      <c r="AE614" s="204"/>
      <c r="AF614" s="3144"/>
      <c r="AG614" s="3144"/>
      <c r="AH614" s="3144"/>
      <c r="AI614" s="3144"/>
      <c r="AJ614" s="3144"/>
      <c r="AK614" s="3144"/>
      <c r="AL614" s="3144"/>
      <c r="AM614" s="3144"/>
    </row>
    <row r="615" spans="2:39">
      <c r="I615" s="747"/>
      <c r="J615" s="747"/>
      <c r="K615" s="747"/>
      <c r="L615" s="747"/>
      <c r="M615" s="747"/>
      <c r="N615" s="747"/>
      <c r="O615" s="747"/>
      <c r="P615" s="747"/>
      <c r="Q615" s="289"/>
      <c r="R615" s="11"/>
      <c r="S615" s="3144"/>
      <c r="T615" s="3144"/>
      <c r="U615" s="3144"/>
      <c r="V615" s="3144"/>
      <c r="W615" s="3144"/>
      <c r="X615" s="3144"/>
      <c r="Y615" s="3144"/>
      <c r="Z615" s="3144"/>
      <c r="AA615" s="3144"/>
      <c r="AB615" s="3144"/>
      <c r="AC615" s="3144"/>
      <c r="AD615" s="3144"/>
      <c r="AE615" s="126"/>
      <c r="AF615" s="3144"/>
      <c r="AG615" s="3144"/>
      <c r="AH615" s="3144"/>
      <c r="AI615" s="3144"/>
      <c r="AJ615" s="3144"/>
      <c r="AK615" s="3144"/>
      <c r="AL615" s="3144"/>
      <c r="AM615" s="3144"/>
    </row>
    <row r="616" spans="2:39">
      <c r="C616" s="676"/>
      <c r="D616" s="12" t="str">
        <f>D58</f>
        <v xml:space="preserve">Россия Краснодарский край </v>
      </c>
      <c r="E616" s="291"/>
      <c r="I616" s="3569"/>
      <c r="J616" s="3569"/>
      <c r="K616" s="3569"/>
      <c r="L616" s="3569"/>
      <c r="M616" s="3569"/>
      <c r="N616" s="3569"/>
      <c r="O616" s="3569"/>
      <c r="P616" s="3569"/>
      <c r="R616" s="11"/>
      <c r="S616" s="3144"/>
      <c r="T616" s="3144"/>
      <c r="U616" s="3144"/>
      <c r="V616" s="3144"/>
      <c r="W616" s="3144"/>
      <c r="X616" s="3144"/>
      <c r="Y616" s="3144"/>
      <c r="Z616" s="3144"/>
      <c r="AA616" s="3144"/>
      <c r="AB616" s="3144"/>
      <c r="AC616" s="220"/>
      <c r="AD616" s="121"/>
      <c r="AE616" s="121"/>
      <c r="AF616" s="3144"/>
      <c r="AG616" s="3144"/>
      <c r="AH616" s="3144"/>
      <c r="AI616" s="3144"/>
      <c r="AJ616" s="3144"/>
      <c r="AK616" s="3144"/>
      <c r="AL616" s="3144"/>
      <c r="AM616" s="3144"/>
    </row>
    <row r="617" spans="2:39">
      <c r="C617" s="13" t="str">
        <f>C59</f>
        <v xml:space="preserve">                  ПРИЛОЖЕНИЕ К  ДВЕНАДЦАТИДНЕВНОМУ  МЕНЮ ПРИГОТОВЛЯЕМЫХ БЛЮД </v>
      </c>
      <c r="D617" s="148"/>
      <c r="E617" s="2"/>
      <c r="F617"/>
      <c r="I617"/>
      <c r="J617"/>
      <c r="K617" s="26"/>
      <c r="L617" s="26"/>
      <c r="M617"/>
      <c r="N617"/>
      <c r="O617"/>
      <c r="P617"/>
      <c r="Q617" s="106"/>
      <c r="R617" s="11"/>
      <c r="S617" s="3144"/>
      <c r="T617" s="3144"/>
      <c r="U617" s="3144"/>
      <c r="V617" s="3144"/>
      <c r="W617" s="3144"/>
      <c r="X617" s="3144"/>
      <c r="Y617" s="3144"/>
      <c r="Z617" s="3144"/>
      <c r="AA617" s="3144"/>
      <c r="AB617" s="3144"/>
      <c r="AC617" s="121"/>
      <c r="AD617" s="121"/>
      <c r="AE617" s="121"/>
      <c r="AF617" s="3144"/>
      <c r="AG617" s="3144"/>
      <c r="AH617" s="3144"/>
      <c r="AI617" s="3144"/>
      <c r="AJ617" s="3144"/>
      <c r="AK617" s="3144"/>
      <c r="AL617" s="3144"/>
      <c r="AM617" s="3144"/>
    </row>
    <row r="618" spans="2:39" ht="15.75">
      <c r="B618" s="3965" t="str">
        <f>B60</f>
        <v xml:space="preserve">   ДЛЯ  УЧАЩИХСЯ  В ОБЩЕОБРАЗОВАТЕЛЬНОМ УЧРЕЖДЕНИЕ   З А В Т Р А К О В  -  О Б Е Д О В    И    П О Л Д Н И К О В</v>
      </c>
      <c r="C618" s="25"/>
      <c r="I618" s="752"/>
      <c r="N618" s="5"/>
      <c r="R618" s="11"/>
      <c r="S618" s="3144"/>
      <c r="T618" s="3144"/>
      <c r="U618" s="3144"/>
      <c r="V618" s="3144"/>
      <c r="W618" s="3144"/>
      <c r="X618" s="3144"/>
      <c r="Y618" s="3144"/>
      <c r="Z618" s="3144"/>
      <c r="AA618" s="3144"/>
      <c r="AB618" s="3144"/>
      <c r="AC618" s="121"/>
      <c r="AD618" s="183"/>
      <c r="AE618" s="121"/>
      <c r="AF618" s="3144"/>
      <c r="AG618" s="3144"/>
      <c r="AH618" s="3144"/>
      <c r="AI618" s="3144"/>
      <c r="AJ618" s="3144"/>
      <c r="AK618" s="3144"/>
      <c r="AL618" s="3144"/>
      <c r="AM618" s="3144"/>
    </row>
    <row r="619" spans="2:39">
      <c r="C619" s="676" t="str">
        <f>C61</f>
        <v xml:space="preserve">                                    ТАБЛИЦА   ПОТРЕБНОСТИ ПИЩЕВЫХ ВЕЩЕСТВ,   ВИТАМИНОВ  И  МИНЕРАЛЬНЫХ ВЕЩЕСТВ</v>
      </c>
      <c r="R619" s="11"/>
      <c r="S619" s="3144"/>
      <c r="T619" s="3144"/>
      <c r="U619" s="3144"/>
      <c r="V619" s="3144"/>
      <c r="W619" s="3144"/>
      <c r="X619" s="3144"/>
      <c r="Y619" s="3144"/>
      <c r="Z619" s="3144"/>
      <c r="AA619" s="3144"/>
      <c r="AB619" s="3144"/>
      <c r="AC619" s="3144"/>
      <c r="AD619" s="3144"/>
      <c r="AE619" s="3144"/>
      <c r="AF619" s="3144"/>
      <c r="AG619" s="3144"/>
      <c r="AH619" s="3144"/>
      <c r="AI619" s="3144"/>
      <c r="AJ619" s="3144"/>
      <c r="AK619" s="3144"/>
      <c r="AL619" s="3144"/>
      <c r="AM619" s="3144"/>
    </row>
    <row r="620" spans="2:39" ht="21.75" thickBot="1">
      <c r="B620" s="2" t="str">
        <f>B62</f>
        <v xml:space="preserve">  Возрастная категория: 12 лет и старше</v>
      </c>
      <c r="C620" s="26"/>
      <c r="D620"/>
      <c r="F620" s="32" t="s">
        <v>407</v>
      </c>
      <c r="J620" s="3" t="str">
        <f>J62</f>
        <v>Сезон :   ЗИМА - ВЕСНА  2025 -____г.г.</v>
      </c>
      <c r="M620" s="80"/>
      <c r="N620" s="33"/>
      <c r="P620" s="119"/>
      <c r="R620" s="11"/>
      <c r="S620" s="3144"/>
      <c r="T620" s="3144"/>
      <c r="U620" s="3144"/>
      <c r="V620" s="3144"/>
      <c r="W620" s="3144"/>
      <c r="X620" s="3144"/>
      <c r="Y620" s="3144"/>
      <c r="Z620" s="3144"/>
      <c r="AA620" s="3144"/>
      <c r="AB620" s="3144"/>
      <c r="AC620" s="3144"/>
      <c r="AD620" s="3144"/>
      <c r="AE620" s="3144"/>
      <c r="AF620" s="3144"/>
      <c r="AG620" s="3144"/>
      <c r="AH620" s="3144"/>
      <c r="AI620" s="3144"/>
      <c r="AJ620" s="3144"/>
      <c r="AK620" s="3144"/>
      <c r="AL620" s="3144"/>
      <c r="AM620" s="3144"/>
    </row>
    <row r="621" spans="2:39" ht="15.75" thickBot="1">
      <c r="B621" s="779" t="s">
        <v>248</v>
      </c>
      <c r="C621" s="815" t="s">
        <v>982</v>
      </c>
      <c r="D621" s="777" t="s">
        <v>140</v>
      </c>
      <c r="E621" s="784" t="s">
        <v>141</v>
      </c>
      <c r="F621" s="332"/>
      <c r="G621" s="332"/>
      <c r="H621" s="39"/>
      <c r="I621" s="551" t="s">
        <v>229</v>
      </c>
      <c r="J621" s="39"/>
      <c r="K621" s="685"/>
      <c r="L621" s="442"/>
      <c r="M621" s="786" t="s">
        <v>257</v>
      </c>
      <c r="N621" s="39"/>
      <c r="O621" s="39"/>
      <c r="P621" s="73"/>
      <c r="Q621" s="720" t="s">
        <v>255</v>
      </c>
      <c r="R621" s="11"/>
      <c r="S621" s="3144"/>
      <c r="T621" s="3144"/>
      <c r="U621" s="3144"/>
      <c r="V621" s="3144"/>
      <c r="W621" s="3144"/>
      <c r="X621" s="3144"/>
      <c r="Y621" s="3144"/>
      <c r="Z621" s="3144"/>
      <c r="AA621" s="3144"/>
      <c r="AB621" s="3144"/>
      <c r="AC621" s="3144"/>
      <c r="AD621" s="3144"/>
      <c r="AE621" s="3144"/>
      <c r="AF621" s="3144"/>
      <c r="AG621" s="3144"/>
      <c r="AH621" s="3144"/>
      <c r="AI621" s="3144"/>
      <c r="AJ621" s="3144"/>
      <c r="AK621" s="3144"/>
      <c r="AL621" s="3144"/>
      <c r="AM621" s="3144"/>
    </row>
    <row r="622" spans="2:39" ht="15.75" thickBot="1">
      <c r="B622" s="780" t="s">
        <v>231</v>
      </c>
      <c r="C622" s="390"/>
      <c r="D622" s="781" t="s">
        <v>147</v>
      </c>
      <c r="E622" s="587"/>
      <c r="F622" s="783"/>
      <c r="G622" s="1322" t="s">
        <v>368</v>
      </c>
      <c r="H622" s="1258" t="s">
        <v>352</v>
      </c>
      <c r="I622" s="787"/>
      <c r="J622" s="787"/>
      <c r="K622" s="787"/>
      <c r="L622" s="788"/>
      <c r="M622" s="789" t="s">
        <v>256</v>
      </c>
      <c r="N622" s="787"/>
      <c r="O622" s="787"/>
      <c r="P622" s="788"/>
      <c r="Q622" s="760" t="s">
        <v>253</v>
      </c>
      <c r="R622" s="11"/>
      <c r="S622" s="3144"/>
      <c r="T622" s="3144"/>
      <c r="U622" s="3144"/>
      <c r="V622" s="3144"/>
      <c r="W622" s="3144"/>
      <c r="X622" s="3144"/>
      <c r="Y622" s="3144"/>
      <c r="Z622" s="3144"/>
      <c r="AA622" s="3144"/>
      <c r="AB622" s="3144"/>
      <c r="AC622" s="3144"/>
      <c r="AD622" s="3144"/>
      <c r="AE622" s="3144"/>
      <c r="AF622" s="3144"/>
      <c r="AG622" s="3144"/>
      <c r="AH622" s="3144"/>
      <c r="AI622" s="3144"/>
      <c r="AJ622" s="3144"/>
      <c r="AK622" s="3144"/>
      <c r="AL622" s="3144"/>
      <c r="AM622" s="3144"/>
    </row>
    <row r="623" spans="2:39">
      <c r="B623" s="780" t="s">
        <v>240</v>
      </c>
      <c r="C623" s="390" t="s">
        <v>146</v>
      </c>
      <c r="D623" s="653"/>
      <c r="E623" s="781" t="s">
        <v>148</v>
      </c>
      <c r="F623" s="778" t="s">
        <v>53</v>
      </c>
      <c r="G623" s="1322" t="s">
        <v>369</v>
      </c>
      <c r="H623" s="1260" t="s">
        <v>151</v>
      </c>
      <c r="I623" s="587"/>
      <c r="J623" s="1272"/>
      <c r="K623" s="39"/>
      <c r="L623" s="1272"/>
      <c r="M623" s="1273" t="s">
        <v>241</v>
      </c>
      <c r="N623" s="1274" t="s">
        <v>242</v>
      </c>
      <c r="O623" s="1275" t="s">
        <v>243</v>
      </c>
      <c r="P623" s="1276" t="s">
        <v>244</v>
      </c>
      <c r="Q623" s="759" t="s">
        <v>222</v>
      </c>
      <c r="R623" s="11"/>
      <c r="S623" s="3144"/>
      <c r="T623" s="3144"/>
      <c r="U623" s="3144"/>
      <c r="V623" s="3144"/>
      <c r="W623" s="3144"/>
      <c r="X623" s="3144"/>
      <c r="Y623" s="3144"/>
      <c r="Z623" s="3144"/>
      <c r="AA623" s="3144"/>
      <c r="AB623" s="3144"/>
      <c r="AC623" s="3144"/>
      <c r="AD623" s="3144"/>
      <c r="AE623" s="3144"/>
      <c r="AF623" s="3144"/>
      <c r="AG623" s="3144"/>
      <c r="AH623" s="3144"/>
      <c r="AI623" s="3144"/>
      <c r="AJ623" s="3144"/>
      <c r="AK623" s="3144"/>
      <c r="AL623" s="3144"/>
      <c r="AM623" s="3144"/>
    </row>
    <row r="624" spans="2:39" ht="14.25" customHeight="1" thickBot="1">
      <c r="B624" s="63"/>
      <c r="C624" s="677"/>
      <c r="D624" s="420"/>
      <c r="E624" s="782" t="s">
        <v>5</v>
      </c>
      <c r="F624" s="398" t="s">
        <v>6</v>
      </c>
      <c r="G624" s="1214" t="s">
        <v>7</v>
      </c>
      <c r="H624" s="1259" t="s">
        <v>315</v>
      </c>
      <c r="I624" s="1277" t="s">
        <v>232</v>
      </c>
      <c r="J624" s="1278" t="s">
        <v>233</v>
      </c>
      <c r="K624" s="1279" t="s">
        <v>234</v>
      </c>
      <c r="L624" s="1278" t="s">
        <v>235</v>
      </c>
      <c r="M624" s="1280" t="s">
        <v>236</v>
      </c>
      <c r="N624" s="1278" t="s">
        <v>237</v>
      </c>
      <c r="O624" s="1279" t="s">
        <v>238</v>
      </c>
      <c r="P624" s="1281" t="s">
        <v>239</v>
      </c>
      <c r="Q624" s="677"/>
      <c r="R624" s="11"/>
      <c r="S624" s="3144"/>
      <c r="T624" s="3144"/>
      <c r="U624" s="3144"/>
      <c r="V624" s="3144"/>
      <c r="W624" s="3144"/>
      <c r="X624" s="3144"/>
      <c r="Y624" s="3144"/>
      <c r="Z624" s="3144"/>
      <c r="AA624" s="3144"/>
      <c r="AB624" s="3144"/>
      <c r="AC624" s="3144"/>
      <c r="AD624" s="3144"/>
      <c r="AE624" s="3144"/>
      <c r="AF624" s="3144"/>
      <c r="AG624" s="3144"/>
      <c r="AH624" s="3144"/>
      <c r="AI624" s="3144"/>
      <c r="AJ624" s="3144"/>
      <c r="AK624" s="3144"/>
      <c r="AL624" s="3144"/>
      <c r="AM624" s="3144"/>
    </row>
    <row r="625" spans="1:39">
      <c r="B625" s="84"/>
      <c r="C625" s="550" t="s">
        <v>128</v>
      </c>
      <c r="D625" s="1316"/>
      <c r="E625" s="434"/>
      <c r="F625" s="435"/>
      <c r="G625" s="435"/>
      <c r="H625" s="1319"/>
      <c r="I625" s="1272"/>
      <c r="J625" s="1272"/>
      <c r="K625" s="1320"/>
      <c r="L625" s="1272"/>
      <c r="M625" s="1272"/>
      <c r="N625" s="1272"/>
      <c r="O625" s="1272"/>
      <c r="P625" s="1321"/>
      <c r="Q625" s="764"/>
      <c r="R625" s="11"/>
      <c r="S625" s="3144"/>
      <c r="T625" s="3144"/>
      <c r="U625" s="3144"/>
      <c r="V625" s="3144"/>
      <c r="W625" s="3144"/>
      <c r="X625" s="3144"/>
      <c r="Y625" s="3144"/>
      <c r="Z625" s="3144"/>
      <c r="AA625" s="3144"/>
      <c r="AB625" s="3144"/>
      <c r="AC625" s="3144"/>
      <c r="AD625" s="3144"/>
      <c r="AE625" s="3144"/>
      <c r="AF625" s="3144"/>
      <c r="AG625" s="3144"/>
      <c r="AH625" s="3144"/>
      <c r="AI625" s="3144"/>
      <c r="AJ625" s="3144"/>
      <c r="AK625" s="3144"/>
      <c r="AL625" s="3144"/>
      <c r="AM625" s="3144"/>
    </row>
    <row r="626" spans="1:39">
      <c r="B626" s="1475" t="str">
        <f>'12-18л. МЕНЮ '!J623</f>
        <v>523/22</v>
      </c>
      <c r="C626" s="333" t="str">
        <f>'12-18л. МЕНЮ '!C623</f>
        <v>Бифштекс по-домашнему</v>
      </c>
      <c r="D626" s="2374">
        <f>'12-18л. МЕНЮ '!D623</f>
        <v>100</v>
      </c>
      <c r="E626" s="1246">
        <f>'12-18л. МЕНЮ '!E623</f>
        <v>10.709899999999999</v>
      </c>
      <c r="F626" s="325">
        <f>'12-18л. МЕНЮ '!F623</f>
        <v>15.31</v>
      </c>
      <c r="G626" s="1246">
        <f>'12-18л. МЕНЮ '!G623</f>
        <v>9.2208000000000006</v>
      </c>
      <c r="H626" s="728">
        <f>'12-18л. МЕНЮ '!H623</f>
        <v>232.6438</v>
      </c>
      <c r="I626" s="1171">
        <v>0.54900000000000004</v>
      </c>
      <c r="J626" s="1171">
        <v>0.20499999999999999</v>
      </c>
      <c r="K626" s="1171">
        <v>0.13</v>
      </c>
      <c r="L626" s="694">
        <v>17.61</v>
      </c>
      <c r="M626" s="1171">
        <v>28.457000000000001</v>
      </c>
      <c r="N626" s="1323">
        <v>152.12700000000001</v>
      </c>
      <c r="O626" s="1171">
        <v>24.597999999999999</v>
      </c>
      <c r="P626" s="1171">
        <v>0.61699999999999999</v>
      </c>
      <c r="Q626" s="438">
        <f>'12-18л. МЕНЮ '!I623</f>
        <v>63</v>
      </c>
      <c r="R626" s="11"/>
      <c r="S626" s="3144"/>
      <c r="T626" s="3144"/>
      <c r="U626" s="3144"/>
      <c r="V626" s="3144"/>
      <c r="W626" s="3144"/>
      <c r="X626" s="3144"/>
      <c r="Y626" s="3144"/>
      <c r="Z626" s="3144"/>
      <c r="AA626" s="3144"/>
      <c r="AB626" s="3144"/>
      <c r="AC626" s="3144"/>
      <c r="AD626" s="3144"/>
      <c r="AE626" s="3144"/>
      <c r="AF626" s="3144"/>
      <c r="AG626" s="3144"/>
      <c r="AH626" s="3144"/>
      <c r="AI626" s="3144"/>
      <c r="AJ626" s="3144"/>
      <c r="AK626" s="3144"/>
      <c r="AL626" s="3144"/>
      <c r="AM626" s="3144"/>
    </row>
    <row r="627" spans="1:39">
      <c r="B627" s="1290" t="str">
        <f>'12-18л. МЕНЮ '!J624</f>
        <v>303/17</v>
      </c>
      <c r="C627" s="242" t="str">
        <f>'12-18л. МЕНЮ '!C624</f>
        <v>Каша вязкая гречневая</v>
      </c>
      <c r="D627" s="2377">
        <f>'12-18л. МЕНЮ '!D624</f>
        <v>180</v>
      </c>
      <c r="E627" s="2042">
        <f>'12-18л. МЕНЮ '!E624</f>
        <v>5.4960000000000004</v>
      </c>
      <c r="F627" s="324">
        <f>'12-18л. МЕНЮ '!F624</f>
        <v>6.0084</v>
      </c>
      <c r="G627" s="2042">
        <f>'12-18л. МЕНЮ '!G624</f>
        <v>21.026399999999999</v>
      </c>
      <c r="H627" s="694">
        <f>'12-18л. МЕНЮ '!H624</f>
        <v>160.16499999999999</v>
      </c>
      <c r="I627" s="1171">
        <v>0</v>
      </c>
      <c r="J627" s="1171">
        <v>0.125</v>
      </c>
      <c r="K627" s="1171">
        <v>7.5999999999999998E-2</v>
      </c>
      <c r="L627" s="694">
        <v>0</v>
      </c>
      <c r="M627" s="1171">
        <v>10.134</v>
      </c>
      <c r="N627" s="1323">
        <v>13.064</v>
      </c>
      <c r="O627" s="1171">
        <v>14.343999999999999</v>
      </c>
      <c r="P627" s="1171">
        <v>0.91</v>
      </c>
      <c r="Q627" s="1474">
        <f>'12-18л. МЕНЮ '!I624</f>
        <v>34</v>
      </c>
      <c r="R627" s="11"/>
      <c r="S627" s="3144"/>
      <c r="T627" s="3144"/>
      <c r="U627" s="3144"/>
      <c r="V627" s="3144"/>
      <c r="W627" s="3144"/>
      <c r="X627" s="3144"/>
      <c r="Y627" s="3144"/>
      <c r="Z627" s="3144"/>
      <c r="AA627" s="3144"/>
      <c r="AB627" s="3144"/>
      <c r="AC627" s="3144"/>
      <c r="AD627" s="3144"/>
      <c r="AE627" s="3144"/>
      <c r="AF627" s="3144"/>
      <c r="AG627" s="3144"/>
      <c r="AH627" s="3144"/>
      <c r="AI627" s="3144"/>
      <c r="AJ627" s="3144"/>
      <c r="AK627" s="3144"/>
      <c r="AL627" s="3144"/>
      <c r="AM627" s="3144"/>
    </row>
    <row r="628" spans="1:39" ht="12.75" customHeight="1">
      <c r="B628" s="1173" t="str">
        <f>'12-18л. МЕНЮ '!J625</f>
        <v>469 / 21</v>
      </c>
      <c r="C628" s="333" t="str">
        <f>'12-18л. МЕНЮ '!C625</f>
        <v>Молоко кипячёное</v>
      </c>
      <c r="D628" s="2374">
        <f>'12-18л. МЕНЮ '!D625</f>
        <v>200</v>
      </c>
      <c r="E628" s="1246">
        <f>'12-18л. МЕНЮ '!E625</f>
        <v>5.8</v>
      </c>
      <c r="F628" s="325">
        <f>'12-18л. МЕНЮ '!F625</f>
        <v>5.3</v>
      </c>
      <c r="G628" s="1246">
        <f>'12-18л. МЕНЮ '!G625</f>
        <v>9.1</v>
      </c>
      <c r="H628" s="728">
        <f>'12-18л. МЕНЮ '!H625</f>
        <v>107</v>
      </c>
      <c r="I628" s="1171">
        <v>1.4</v>
      </c>
      <c r="J628" s="1171">
        <v>7.0000000000000007E-2</v>
      </c>
      <c r="K628" s="1171">
        <v>0.03</v>
      </c>
      <c r="L628" s="694">
        <v>40.1</v>
      </c>
      <c r="M628" s="1323">
        <v>227.9</v>
      </c>
      <c r="N628" s="1323">
        <v>161.4</v>
      </c>
      <c r="O628" s="1171">
        <v>26.6</v>
      </c>
      <c r="P628" s="1171">
        <v>0.19</v>
      </c>
      <c r="Q628" s="438">
        <f>'12-18л. МЕНЮ '!I625</f>
        <v>102</v>
      </c>
      <c r="R628" s="11"/>
      <c r="S628" s="3144"/>
      <c r="T628" s="3144"/>
      <c r="U628" s="3144"/>
      <c r="V628" s="3144"/>
      <c r="W628" s="3144"/>
      <c r="X628" s="3144"/>
      <c r="Y628" s="3144"/>
      <c r="Z628" s="3144"/>
      <c r="AA628" s="3144"/>
      <c r="AB628" s="3144"/>
      <c r="AC628" s="3144"/>
      <c r="AD628" s="3144"/>
      <c r="AE628" s="3144"/>
      <c r="AF628" s="3144"/>
      <c r="AG628" s="3144"/>
      <c r="AH628" s="3144"/>
      <c r="AI628" s="3144"/>
      <c r="AJ628" s="3144"/>
      <c r="AK628" s="3144"/>
      <c r="AL628" s="3144"/>
      <c r="AM628" s="3144"/>
    </row>
    <row r="629" spans="1:39" ht="12" customHeight="1">
      <c r="B629" s="1290" t="str">
        <f>'12-18л. МЕНЮ '!J626</f>
        <v>Пром.пр.</v>
      </c>
      <c r="C629" s="242" t="str">
        <f>'12-18л. МЕНЮ '!C626</f>
        <v>Хлеб пшеничный</v>
      </c>
      <c r="D629" s="2377">
        <f>'12-18л. МЕНЮ '!D626</f>
        <v>40</v>
      </c>
      <c r="E629" s="2042">
        <f>'12-18л. МЕНЮ '!E626</f>
        <v>0.8024</v>
      </c>
      <c r="F629" s="324">
        <f>'12-18л. МЕНЮ '!F626</f>
        <v>0.52</v>
      </c>
      <c r="G629" s="2042">
        <f>'12-18л. МЕНЮ '!G626</f>
        <v>20.68</v>
      </c>
      <c r="H629" s="694">
        <f>'12-18л. МЕНЮ '!H626</f>
        <v>94.6096</v>
      </c>
      <c r="I629" s="1171">
        <v>0</v>
      </c>
      <c r="J629" s="1171">
        <v>4.3999999999999997E-2</v>
      </c>
      <c r="K629" s="1171">
        <v>1.6E-2</v>
      </c>
      <c r="L629" s="694">
        <v>0</v>
      </c>
      <c r="M629" s="1171">
        <v>8</v>
      </c>
      <c r="N629" s="1171">
        <v>2.6</v>
      </c>
      <c r="O629" s="1171">
        <v>0.56000000000000005</v>
      </c>
      <c r="P629" s="1171">
        <v>4.3999999999999997E-2</v>
      </c>
      <c r="Q629" s="1481">
        <f>'12-18л. МЕНЮ '!I626</f>
        <v>18</v>
      </c>
      <c r="R629" s="11"/>
      <c r="S629" s="3144"/>
      <c r="T629" s="3144"/>
      <c r="U629" s="3144"/>
      <c r="V629" s="3144"/>
      <c r="W629" s="3144"/>
      <c r="X629" s="3144"/>
      <c r="Y629" s="3144"/>
      <c r="Z629" s="3144"/>
      <c r="AA629" s="3144"/>
      <c r="AB629" s="3144"/>
      <c r="AC629" s="3144"/>
      <c r="AD629" s="3144"/>
      <c r="AE629" s="3144"/>
      <c r="AF629" s="3144"/>
      <c r="AG629" s="3144"/>
      <c r="AH629" s="3144"/>
      <c r="AI629" s="3144"/>
      <c r="AJ629" s="3144"/>
      <c r="AK629" s="3144"/>
      <c r="AL629" s="3144"/>
      <c r="AM629" s="3144"/>
    </row>
    <row r="630" spans="1:39" ht="15.75" thickBot="1">
      <c r="B630" s="1476" t="str">
        <f>'12-18л. МЕНЮ '!J627</f>
        <v>Пром.пр.</v>
      </c>
      <c r="C630" s="1248" t="str">
        <f>'12-18л. МЕНЮ '!C627</f>
        <v>Хлеб ржаной</v>
      </c>
      <c r="D630" s="1836">
        <f>'12-18л. МЕНЮ '!D627</f>
        <v>40</v>
      </c>
      <c r="E630" s="1245">
        <f>'12-18л. МЕНЮ '!E627</f>
        <v>1.8660000000000001</v>
      </c>
      <c r="F630" s="324">
        <f>'12-18л. МЕНЮ '!F627</f>
        <v>0.66</v>
      </c>
      <c r="G630" s="324">
        <f>'12-18л. МЕНЮ '!G627</f>
        <v>17.373999999999999</v>
      </c>
      <c r="H630" s="699">
        <f>'12-18л. МЕНЮ '!H627</f>
        <v>82.9</v>
      </c>
      <c r="I630" s="1171">
        <v>0</v>
      </c>
      <c r="J630" s="4260">
        <v>8.7999999999999995E-2</v>
      </c>
      <c r="K630" s="4260">
        <v>8.7999999999999995E-2</v>
      </c>
      <c r="L630" s="694">
        <v>0</v>
      </c>
      <c r="M630" s="1171">
        <v>13.2</v>
      </c>
      <c r="N630" s="1171">
        <v>9.36</v>
      </c>
      <c r="O630" s="1171">
        <v>2.64</v>
      </c>
      <c r="P630" s="1171">
        <v>5.6000000000000001E-2</v>
      </c>
      <c r="Q630" s="1474">
        <f>'12-18л. МЕНЮ '!I627</f>
        <v>19</v>
      </c>
      <c r="R630" s="11"/>
      <c r="S630" s="3146"/>
      <c r="T630" s="3141"/>
      <c r="U630" s="3139"/>
      <c r="V630" s="351"/>
      <c r="W630" s="351"/>
      <c r="X630" s="351"/>
      <c r="Y630" s="351"/>
      <c r="Z630" s="351"/>
      <c r="AA630" s="351"/>
      <c r="AB630" s="116"/>
      <c r="AC630" s="330"/>
      <c r="AD630" s="330"/>
      <c r="AE630" s="330"/>
      <c r="AF630" s="3144"/>
      <c r="AG630" s="3144"/>
      <c r="AH630" s="3144"/>
      <c r="AI630" s="3144"/>
      <c r="AJ630" s="3144"/>
      <c r="AK630" s="3144"/>
      <c r="AL630" s="3144"/>
      <c r="AM630" s="3144"/>
    </row>
    <row r="631" spans="1:39">
      <c r="B631" s="417" t="s">
        <v>167</v>
      </c>
      <c r="D631" s="2263">
        <f>'12-18л. МЕНЮ '!D628</f>
        <v>560</v>
      </c>
      <c r="E631" s="708">
        <f>'12-18л. МЕНЮ '!E628</f>
        <v>24.674299999999999</v>
      </c>
      <c r="F631" s="709">
        <f>'12-18л. МЕНЮ '!F628</f>
        <v>27.798400000000001</v>
      </c>
      <c r="G631" s="709">
        <f>'12-18л. МЕНЮ '!G628</f>
        <v>77.401200000000003</v>
      </c>
      <c r="H631" s="1710">
        <f>'12-18л. МЕНЮ '!H628</f>
        <v>677.3184</v>
      </c>
      <c r="I631" s="236">
        <f>SUM(I626:I630)</f>
        <v>1.9489999999999998</v>
      </c>
      <c r="J631" s="236">
        <f t="shared" ref="J631:P631" si="180">SUM(J626:J630)</f>
        <v>0.53199999999999992</v>
      </c>
      <c r="K631" s="236">
        <f t="shared" si="180"/>
        <v>0.33999999999999997</v>
      </c>
      <c r="L631" s="697">
        <f t="shared" si="180"/>
        <v>57.71</v>
      </c>
      <c r="M631" s="697">
        <f t="shared" si="180"/>
        <v>287.69099999999997</v>
      </c>
      <c r="N631" s="1990">
        <f t="shared" si="180"/>
        <v>338.55100000000004</v>
      </c>
      <c r="O631" s="1990">
        <f t="shared" si="180"/>
        <v>68.742000000000004</v>
      </c>
      <c r="P631" s="2432">
        <f t="shared" si="180"/>
        <v>1.8170000000000002</v>
      </c>
      <c r="Q631" s="761"/>
      <c r="R631" s="11"/>
      <c r="S631" s="3146"/>
      <c r="T631" s="3141"/>
      <c r="U631" s="3139"/>
      <c r="V631" s="176"/>
      <c r="W631" s="177"/>
      <c r="X631" s="176"/>
      <c r="Y631" s="176"/>
      <c r="Z631" s="176"/>
      <c r="AA631" s="345"/>
      <c r="AB631" s="176"/>
      <c r="AC631" s="330"/>
      <c r="AD631" s="330"/>
      <c r="AE631" s="330"/>
      <c r="AF631" s="3144"/>
      <c r="AG631" s="3144"/>
      <c r="AH631" s="3144"/>
      <c r="AI631" s="3144"/>
      <c r="AJ631" s="3144"/>
      <c r="AK631" s="3144"/>
      <c r="AL631" s="3144"/>
      <c r="AM631" s="3144"/>
    </row>
    <row r="632" spans="1:39" ht="13.5" customHeight="1">
      <c r="B632" s="724"/>
      <c r="C632" s="725" t="s">
        <v>10</v>
      </c>
      <c r="D632" s="1133">
        <v>0.25</v>
      </c>
      <c r="E632" s="1700">
        <f>'12-18л. МЕНЮ '!E629</f>
        <v>22.5</v>
      </c>
      <c r="F632" s="1701">
        <f>'12-18л. МЕНЮ '!F629</f>
        <v>23</v>
      </c>
      <c r="G632" s="1701">
        <f>'12-18л. МЕНЮ '!G629</f>
        <v>95.75</v>
      </c>
      <c r="H632" s="1711">
        <f>'12-18л. МЕНЮ '!H629</f>
        <v>680</v>
      </c>
      <c r="I632" s="1778">
        <f t="shared" ref="I632:P632" si="181">I739</f>
        <v>17.5</v>
      </c>
      <c r="J632" s="1778">
        <f t="shared" si="181"/>
        <v>0.35</v>
      </c>
      <c r="K632" s="1778">
        <f t="shared" si="181"/>
        <v>0.4</v>
      </c>
      <c r="L632" s="1778">
        <f t="shared" si="181"/>
        <v>225</v>
      </c>
      <c r="M632" s="1779">
        <f t="shared" si="181"/>
        <v>300</v>
      </c>
      <c r="N632" s="1984">
        <f t="shared" si="181"/>
        <v>300</v>
      </c>
      <c r="O632" s="1906">
        <f t="shared" si="181"/>
        <v>75</v>
      </c>
      <c r="P632" s="1815">
        <f t="shared" si="181"/>
        <v>4.5</v>
      </c>
      <c r="Q632" s="761"/>
      <c r="R632" s="11"/>
      <c r="S632" s="3144"/>
      <c r="T632" s="3144"/>
      <c r="U632" s="3144"/>
      <c r="V632" s="3144"/>
      <c r="W632" s="3144"/>
      <c r="X632" s="3144"/>
      <c r="Y632" s="3144"/>
      <c r="Z632" s="3144"/>
      <c r="AA632" s="3144"/>
      <c r="AB632" s="3144"/>
      <c r="AC632" s="505"/>
      <c r="AD632" s="505"/>
      <c r="AE632" s="505"/>
      <c r="AF632" s="3144"/>
      <c r="AG632" s="3144"/>
      <c r="AH632" s="3144"/>
      <c r="AI632" s="3144"/>
      <c r="AJ632" s="3144"/>
      <c r="AK632" s="3144"/>
      <c r="AL632" s="3144"/>
      <c r="AM632" s="3144"/>
    </row>
    <row r="633" spans="1:39" ht="16.5" thickBot="1">
      <c r="B633" s="230"/>
      <c r="C633" s="722" t="s">
        <v>319</v>
      </c>
      <c r="D633" s="744"/>
      <c r="E633" s="1469">
        <f>'12-18л. МЕНЮ '!E630</f>
        <v>2.4158888888888868</v>
      </c>
      <c r="F633" s="431">
        <f>'12-18л. МЕНЮ '!F630</f>
        <v>5.2156521739130461</v>
      </c>
      <c r="G633" s="431">
        <f>'12-18л. МЕНЮ '!G630</f>
        <v>-4.7908093994778085</v>
      </c>
      <c r="H633" s="1193">
        <f>'12-18л. МЕНЮ '!H630</f>
        <v>-9.8588235294119642E-2</v>
      </c>
      <c r="I633" s="734">
        <f t="shared" ref="I633:P633" si="182">(I631*100/I796)-25</f>
        <v>-22.215714285714284</v>
      </c>
      <c r="J633" s="734">
        <f t="shared" si="182"/>
        <v>12.999999999999993</v>
      </c>
      <c r="K633" s="734">
        <f t="shared" si="182"/>
        <v>-3.75</v>
      </c>
      <c r="L633" s="734">
        <f t="shared" si="182"/>
        <v>-18.587777777777777</v>
      </c>
      <c r="M633" s="734">
        <f t="shared" si="182"/>
        <v>-1.0257500000000022</v>
      </c>
      <c r="N633" s="1827">
        <f t="shared" si="182"/>
        <v>3.2125833333333382</v>
      </c>
      <c r="O633" s="1827">
        <f t="shared" si="182"/>
        <v>-2.0859999999999985</v>
      </c>
      <c r="P633" s="1918">
        <f t="shared" si="182"/>
        <v>-14.905555555555555</v>
      </c>
      <c r="Q633" s="677"/>
      <c r="R633" s="749"/>
      <c r="S633" s="113"/>
      <c r="T633" s="151"/>
      <c r="U633" s="151"/>
      <c r="V633" s="151"/>
      <c r="W633" s="177"/>
      <c r="X633" s="151"/>
      <c r="Y633" s="151"/>
      <c r="Z633" s="151"/>
      <c r="AA633" s="151"/>
      <c r="AB633" s="3144"/>
      <c r="AC633" s="808"/>
      <c r="AD633" s="808"/>
      <c r="AE633" s="808"/>
      <c r="AF633" s="3144"/>
      <c r="AG633" s="3144"/>
      <c r="AH633" s="3144"/>
      <c r="AI633" s="3144"/>
      <c r="AJ633" s="3144"/>
      <c r="AK633" s="3144"/>
      <c r="AL633" s="3144"/>
      <c r="AM633" s="3144"/>
    </row>
    <row r="634" spans="1:39">
      <c r="B634" s="84"/>
      <c r="C634" s="550" t="s">
        <v>106</v>
      </c>
      <c r="D634" s="73"/>
      <c r="E634" s="3066"/>
      <c r="F634" s="3067"/>
      <c r="G634" s="3067"/>
      <c r="H634" s="3067"/>
      <c r="I634" s="3067"/>
      <c r="J634" s="3067"/>
      <c r="K634" s="3067"/>
      <c r="L634" s="3067"/>
      <c r="M634" s="3067"/>
      <c r="N634" s="3094"/>
      <c r="O634" s="3094"/>
      <c r="P634" s="3095"/>
      <c r="Q634" s="764"/>
      <c r="R634" s="106"/>
      <c r="S634" s="269"/>
      <c r="T634" s="3144"/>
      <c r="U634" s="3144"/>
      <c r="V634" s="3144"/>
      <c r="W634" s="3144"/>
      <c r="X634" s="3144"/>
      <c r="Y634" s="3144"/>
      <c r="Z634" s="3144"/>
      <c r="AA634" s="3144"/>
      <c r="AB634" s="3144"/>
      <c r="AC634" s="151"/>
      <c r="AD634" s="151"/>
      <c r="AE634" s="151"/>
      <c r="AF634" s="3144"/>
      <c r="AG634" s="3144"/>
      <c r="AH634" s="3144"/>
      <c r="AI634" s="3144"/>
      <c r="AJ634" s="3144"/>
      <c r="AK634" s="3144"/>
      <c r="AL634" s="3144"/>
      <c r="AM634" s="3144"/>
    </row>
    <row r="635" spans="1:39">
      <c r="B635" s="1475" t="str">
        <f>'12-18л. МЕНЮ '!J632</f>
        <v>54-31з/22</v>
      </c>
      <c r="C635" s="1545" t="str">
        <f>'12-18л. МЕНЮ '!C632</f>
        <v xml:space="preserve">Капуста с </v>
      </c>
      <c r="D635" s="2502">
        <f>'12-18л. МЕНЮ '!D632</f>
        <v>100</v>
      </c>
      <c r="E635" s="1809">
        <f>'12-18л. МЕНЮ '!E632</f>
        <v>1.8267</v>
      </c>
      <c r="F635" s="1863">
        <f>'12-18л. МЕНЮ '!F632</f>
        <v>4.9216699999999998</v>
      </c>
      <c r="G635" s="1445">
        <f>'12-18л. МЕНЮ '!G632</f>
        <v>6.9083399999999999</v>
      </c>
      <c r="H635" s="1912">
        <f>'12-18л. МЕНЮ '!H632</f>
        <v>79.261669999999995</v>
      </c>
      <c r="I635" s="2346">
        <v>30.058</v>
      </c>
      <c r="J635" s="2360">
        <v>2.7E-2</v>
      </c>
      <c r="K635" s="2345">
        <v>3.5000000000000003E-2</v>
      </c>
      <c r="L635" s="2360">
        <v>239.31700000000001</v>
      </c>
      <c r="M635" s="2345">
        <v>36.536999999999999</v>
      </c>
      <c r="N635" s="3096">
        <v>34.167999999999999</v>
      </c>
      <c r="O635" s="3097">
        <v>18.648</v>
      </c>
      <c r="P635" s="3098">
        <v>0.62</v>
      </c>
      <c r="Q635" s="1491">
        <f>'12-18л. МЕНЮ '!I632</f>
        <v>2</v>
      </c>
      <c r="R635" s="124"/>
      <c r="S635" s="3144"/>
      <c r="T635" s="4382"/>
      <c r="U635" s="4383"/>
      <c r="V635" s="4383"/>
      <c r="W635" s="4383"/>
      <c r="X635" s="4383"/>
      <c r="Y635" s="4383"/>
      <c r="Z635" s="4383"/>
      <c r="AA635" s="4383"/>
      <c r="AB635" s="3144"/>
      <c r="AC635" s="151"/>
      <c r="AD635" s="151"/>
      <c r="AE635" s="151"/>
      <c r="AF635" s="3144"/>
      <c r="AG635" s="3144"/>
      <c r="AH635" s="3144"/>
      <c r="AI635" s="3144"/>
      <c r="AJ635" s="3144"/>
      <c r="AK635" s="3144"/>
      <c r="AL635" s="3144"/>
      <c r="AM635" s="3144"/>
    </row>
    <row r="636" spans="1:39" ht="12" customHeight="1">
      <c r="B636" s="3059" t="str">
        <f>'12-18л. МЕНЮ '!J633</f>
        <v>54-32з/22</v>
      </c>
      <c r="C636" s="1549" t="str">
        <f>'12-18л. МЕНЮ '!C633</f>
        <v>морковью в нарезке</v>
      </c>
      <c r="D636" s="5"/>
      <c r="E636" s="3068"/>
      <c r="F636" s="5"/>
      <c r="G636" s="3060"/>
      <c r="H636" s="5"/>
      <c r="I636" s="3061"/>
      <c r="J636" s="3060"/>
      <c r="K636" s="787"/>
      <c r="L636" s="3060"/>
      <c r="M636" s="787"/>
      <c r="N636" s="3099"/>
      <c r="O636" s="3100"/>
      <c r="P636" s="3101"/>
      <c r="Q636" s="85"/>
      <c r="R636" s="106"/>
      <c r="S636" s="125"/>
      <c r="T636" s="3154"/>
      <c r="U636" s="3144"/>
      <c r="V636" s="505"/>
      <c r="W636" s="812"/>
      <c r="X636" s="813"/>
      <c r="Y636" s="814"/>
      <c r="Z636" s="213"/>
      <c r="AA636" s="357"/>
      <c r="AB636" s="525"/>
      <c r="AC636" s="2513"/>
      <c r="AD636" s="2513"/>
      <c r="AE636" s="2513"/>
      <c r="AF636" s="3144"/>
      <c r="AG636" s="3144"/>
      <c r="AH636" s="3144"/>
      <c r="AI636" s="3144"/>
      <c r="AJ636" s="3144"/>
      <c r="AK636" s="3144"/>
      <c r="AL636" s="3144"/>
      <c r="AM636" s="3144"/>
    </row>
    <row r="637" spans="1:39">
      <c r="B637" s="1173" t="str">
        <f>'12-18л. МЕНЮ '!J634</f>
        <v>100 / 21</v>
      </c>
      <c r="C637" s="3058" t="str">
        <f>'12-18л. МЕНЮ '!C634</f>
        <v>Рассольник ленинградский</v>
      </c>
      <c r="D637" s="3062">
        <f>'12-18л. МЕНЮ '!D634</f>
        <v>250</v>
      </c>
      <c r="E637" s="1947">
        <f>'12-18л. МЕНЮ '!E634</f>
        <v>2.625</v>
      </c>
      <c r="F637" s="1445">
        <f>'12-18л. МЕНЮ '!F634</f>
        <v>5.0999999999999996</v>
      </c>
      <c r="G637" s="1863">
        <f>'12-18л. МЕНЮ '!G634</f>
        <v>13.25</v>
      </c>
      <c r="H637" s="1444">
        <f>'12-18л. МЕНЮ '!H634</f>
        <v>109.5</v>
      </c>
      <c r="I637" s="156">
        <v>7.1</v>
      </c>
      <c r="J637" s="1665">
        <v>0.09</v>
      </c>
      <c r="K637" s="156">
        <v>6.9125000000000006E-2</v>
      </c>
      <c r="L637" s="1432">
        <v>0</v>
      </c>
      <c r="M637" s="1195">
        <v>16.75</v>
      </c>
      <c r="N637" s="1887">
        <v>61</v>
      </c>
      <c r="O637" s="151">
        <v>25.5</v>
      </c>
      <c r="P637" s="3102">
        <v>0.85750000000000004</v>
      </c>
      <c r="Q637" s="438">
        <f>'12-18л. МЕНЮ '!I634</f>
        <v>26</v>
      </c>
      <c r="R637" s="661"/>
      <c r="S637" s="3144"/>
      <c r="T637" s="3144"/>
      <c r="U637" s="3144"/>
      <c r="V637" s="3144"/>
      <c r="W637" s="3144"/>
      <c r="X637" s="3144"/>
      <c r="Y637" s="3144"/>
      <c r="Z637" s="3144"/>
      <c r="AA637" s="351"/>
      <c r="AB637" s="116"/>
      <c r="AC637" s="330"/>
      <c r="AD637" s="330"/>
      <c r="AE637" s="330"/>
      <c r="AF637" s="3144"/>
      <c r="AG637" s="3144"/>
      <c r="AH637" s="3144"/>
      <c r="AI637" s="3144"/>
      <c r="AJ637" s="3144"/>
      <c r="AK637" s="3144"/>
      <c r="AL637" s="3144"/>
      <c r="AM637" s="3144"/>
    </row>
    <row r="638" spans="1:39">
      <c r="A638">
        <v>7</v>
      </c>
      <c r="B638" s="1101" t="str">
        <f>'12-18л. МЕНЮ '!J635</f>
        <v>334/22</v>
      </c>
      <c r="C638" s="3016" t="str">
        <f>'12-18л. МЕНЮ '!C635</f>
        <v>Рагу из овощей</v>
      </c>
      <c r="D638" s="3064">
        <f>'12-18л. МЕНЮ '!D635</f>
        <v>180</v>
      </c>
      <c r="E638" s="3070">
        <f>'12-18л. МЕНЮ '!E635</f>
        <v>3.0059</v>
      </c>
      <c r="F638" s="1440">
        <f>'12-18л. МЕНЮ '!F635</f>
        <v>5.6879600000000003</v>
      </c>
      <c r="G638" s="1976">
        <f>'12-18л. МЕНЮ '!G635</f>
        <v>20.044799999999999</v>
      </c>
      <c r="H638" s="756">
        <f>'12-18л. МЕНЮ '!H635</f>
        <v>145.29300000000001</v>
      </c>
      <c r="I638" s="2356">
        <v>9.1549999999999994</v>
      </c>
      <c r="J638" s="2355">
        <v>8.4000000000000005E-2</v>
      </c>
      <c r="K638" s="4267">
        <v>7.0000000000000007E-2</v>
      </c>
      <c r="L638" s="2355">
        <v>325.34899999999999</v>
      </c>
      <c r="M638" s="3046">
        <v>10.154999999999999</v>
      </c>
      <c r="N638" s="2344">
        <v>63.307000000000002</v>
      </c>
      <c r="O638" s="3046">
        <v>30.603999999999999</v>
      </c>
      <c r="P638" s="2344">
        <v>1.607</v>
      </c>
      <c r="Q638" s="1474">
        <f>'12-18л. МЕНЮ '!I635</f>
        <v>38</v>
      </c>
      <c r="R638" s="115"/>
      <c r="S638" s="3144"/>
      <c r="T638" s="3144"/>
      <c r="U638" s="3144"/>
      <c r="V638" s="3144"/>
      <c r="W638" s="3144"/>
      <c r="X638" s="3144"/>
      <c r="Y638" s="3144"/>
      <c r="Z638" s="3144"/>
      <c r="AA638" s="176"/>
      <c r="AB638" s="480"/>
      <c r="AC638" s="330"/>
      <c r="AD638" s="330"/>
      <c r="AE638" s="330"/>
      <c r="AF638" s="3144"/>
      <c r="AG638" s="3144"/>
      <c r="AH638" s="3144"/>
      <c r="AI638" s="3144"/>
      <c r="AJ638" s="3144"/>
      <c r="AK638" s="3144"/>
      <c r="AL638" s="3144"/>
      <c r="AM638" s="3144"/>
    </row>
    <row r="639" spans="1:39">
      <c r="B639" s="1101" t="str">
        <f>'12-18л. МЕНЮ '!J636</f>
        <v>466/22</v>
      </c>
      <c r="C639" s="231" t="str">
        <f>'12-18л. МЕНЮ '!C636</f>
        <v xml:space="preserve">Шницель рыбный </v>
      </c>
      <c r="D639" s="3063">
        <f>'12-18л. МЕНЮ '!D636</f>
        <v>105</v>
      </c>
      <c r="E639" s="3070">
        <f>'12-18л. МЕНЮ '!E636</f>
        <v>15.548</v>
      </c>
      <c r="F639" s="1440">
        <f>'12-18л. МЕНЮ '!F636</f>
        <v>2.9860799999999998</v>
      </c>
      <c r="G639" s="1976">
        <f>'12-18л. МЕНЮ '!G636</f>
        <v>17.042580000000001</v>
      </c>
      <c r="H639" s="756">
        <f>'12-18л. МЕНЮ '!H636</f>
        <v>157.23699999999999</v>
      </c>
      <c r="I639" s="1171">
        <v>0.222</v>
      </c>
      <c r="J639" s="1171">
        <v>7.9000000000000001E-2</v>
      </c>
      <c r="K639" s="1171">
        <v>0.121</v>
      </c>
      <c r="L639" s="694">
        <v>14.602</v>
      </c>
      <c r="M639" s="1323">
        <v>44.085999999999999</v>
      </c>
      <c r="N639" s="1323">
        <v>210.06899999999999</v>
      </c>
      <c r="O639" s="1171">
        <v>46.43</v>
      </c>
      <c r="P639" s="1171">
        <v>1.77</v>
      </c>
      <c r="Q639" s="1477">
        <f>'12-18л. МЕНЮ '!I636</f>
        <v>79</v>
      </c>
      <c r="R639" s="11"/>
      <c r="S639" s="3144"/>
      <c r="T639" s="3144"/>
      <c r="U639" s="3144"/>
      <c r="V639" s="3144"/>
      <c r="W639" s="3144"/>
      <c r="X639" s="3144"/>
      <c r="Y639" s="3144"/>
      <c r="Z639" s="3144"/>
      <c r="AA639" s="3154"/>
      <c r="AB639" s="116"/>
      <c r="AC639" s="151"/>
      <c r="AD639" s="151"/>
      <c r="AE639" s="151"/>
      <c r="AF639" s="3144"/>
      <c r="AG639" s="3144"/>
      <c r="AH639" s="3144"/>
      <c r="AI639" s="3144"/>
      <c r="AJ639" s="3144"/>
      <c r="AK639" s="3144"/>
      <c r="AL639" s="3144"/>
      <c r="AM639" s="3144"/>
    </row>
    <row r="640" spans="1:39" ht="13.5" customHeight="1">
      <c r="B640" s="1173" t="str">
        <f>'12-18л. МЕНЮ '!J637</f>
        <v>481/22</v>
      </c>
      <c r="C640" s="2387" t="str">
        <f>'12-18л. МЕНЮ '!C637</f>
        <v>Кисель   витаминный</v>
      </c>
      <c r="D640" s="3062">
        <f>'12-18л. МЕНЮ '!D637</f>
        <v>200</v>
      </c>
      <c r="E640" s="3069">
        <f>'12-18л. МЕНЮ '!E637</f>
        <v>0.9</v>
      </c>
      <c r="F640" s="1986">
        <f>'12-18л. МЕНЮ '!F637</f>
        <v>0.2</v>
      </c>
      <c r="G640" s="330">
        <f>'12-18л. МЕНЮ '!G637</f>
        <v>41.95</v>
      </c>
      <c r="H640" s="2276">
        <f>'12-18л. МЕНЮ '!H637</f>
        <v>172.45</v>
      </c>
      <c r="I640" s="1246">
        <v>8.8000000000000007</v>
      </c>
      <c r="J640" s="1445">
        <v>0.01</v>
      </c>
      <c r="K640" s="1246">
        <v>0.05</v>
      </c>
      <c r="L640" s="728">
        <v>98</v>
      </c>
      <c r="M640" s="2062">
        <v>17.64</v>
      </c>
      <c r="N640" s="1449">
        <v>12.47</v>
      </c>
      <c r="O640" s="1864">
        <v>4.5999999999999996</v>
      </c>
      <c r="P640" s="3055">
        <v>0.34</v>
      </c>
      <c r="Q640" s="438">
        <f>'12-18л. МЕНЮ '!I637</f>
        <v>96</v>
      </c>
      <c r="R640" s="116"/>
      <c r="S640" s="3146"/>
      <c r="T640" s="3141"/>
      <c r="U640" s="3139"/>
      <c r="V640" s="1797"/>
      <c r="W640" s="1797"/>
      <c r="X640" s="1797"/>
      <c r="Y640" s="1797"/>
      <c r="Z640" s="1797"/>
      <c r="AA640" s="1797"/>
      <c r="AB640" s="116"/>
      <c r="AC640" s="330"/>
      <c r="AD640" s="330"/>
      <c r="AE640" s="330"/>
      <c r="AF640" s="3144"/>
      <c r="AG640" s="3144"/>
      <c r="AH640" s="3144"/>
      <c r="AI640" s="3144"/>
      <c r="AJ640" s="3144"/>
      <c r="AK640" s="3144"/>
      <c r="AL640" s="3144"/>
      <c r="AM640" s="3144"/>
    </row>
    <row r="641" spans="2:39">
      <c r="B641" s="1290" t="str">
        <f>'12-18л. МЕНЮ '!J638</f>
        <v>Пром.пр.</v>
      </c>
      <c r="C641" s="3016" t="str">
        <f>'12-18л. МЕНЮ '!C638</f>
        <v>Хлеб пшеничный</v>
      </c>
      <c r="D641" s="3064">
        <f>'12-18л. МЕНЮ '!D638</f>
        <v>70</v>
      </c>
      <c r="E641" s="3070">
        <f>'12-18л. МЕНЮ '!E638</f>
        <v>1.4041999999999999</v>
      </c>
      <c r="F641" s="1440">
        <f>'12-18л. МЕНЮ '!F638</f>
        <v>0.91</v>
      </c>
      <c r="G641" s="1976">
        <f>'12-18л. МЕНЮ '!G638</f>
        <v>36.094000000000001</v>
      </c>
      <c r="H641" s="756">
        <f>'12-18л. МЕНЮ '!H638</f>
        <v>158.18299999999999</v>
      </c>
      <c r="I641" s="1171">
        <v>0</v>
      </c>
      <c r="J641" s="1171">
        <v>7.6999999999999999E-2</v>
      </c>
      <c r="K641" s="1171">
        <v>2.8000000000000001E-2</v>
      </c>
      <c r="L641" s="694">
        <v>0</v>
      </c>
      <c r="M641" s="1171">
        <v>14</v>
      </c>
      <c r="N641" s="1171">
        <v>4.55</v>
      </c>
      <c r="O641" s="1171">
        <v>0.98</v>
      </c>
      <c r="P641" s="1171">
        <v>7.6999999999999999E-2</v>
      </c>
      <c r="Q641" s="1474">
        <f>'12-18л. МЕНЮ '!I638</f>
        <v>18</v>
      </c>
      <c r="R641" s="116"/>
      <c r="S641" s="488"/>
      <c r="T641" s="3144"/>
      <c r="U641" s="611"/>
      <c r="V641" s="505"/>
      <c r="W641" s="812"/>
      <c r="X641" s="813"/>
      <c r="Y641" s="814"/>
      <c r="Z641" s="213"/>
      <c r="AA641" s="357"/>
      <c r="AB641" s="3144"/>
      <c r="AC641" s="330"/>
      <c r="AD641" s="330"/>
      <c r="AE641" s="330"/>
      <c r="AF641" s="3144"/>
      <c r="AG641" s="3144"/>
      <c r="AH641" s="3144"/>
      <c r="AI641" s="3144"/>
      <c r="AJ641" s="3144"/>
      <c r="AK641" s="3144"/>
      <c r="AL641" s="3144"/>
      <c r="AM641" s="3144"/>
    </row>
    <row r="642" spans="2:39">
      <c r="B642" s="1290" t="str">
        <f>'12-18л. МЕНЮ '!J639</f>
        <v>Пром.пр.</v>
      </c>
      <c r="C642" s="231" t="str">
        <f>'12-18л. МЕНЮ '!C639</f>
        <v>Хлеб ржаной</v>
      </c>
      <c r="D642" s="3063">
        <f>'12-18л. МЕНЮ '!D639</f>
        <v>40</v>
      </c>
      <c r="E642" s="3069">
        <f>'12-18л. МЕНЮ '!E639</f>
        <v>1.8660000000000001</v>
      </c>
      <c r="F642" s="1986">
        <f>'12-18л. МЕНЮ '!F639</f>
        <v>0.66</v>
      </c>
      <c r="G642" s="330">
        <f>'12-18л. МЕНЮ '!G639</f>
        <v>17.373999999999999</v>
      </c>
      <c r="H642" s="2276">
        <f>'12-18л. МЕНЮ '!H639</f>
        <v>82.9</v>
      </c>
      <c r="I642" s="1171">
        <v>0</v>
      </c>
      <c r="J642" s="4260">
        <v>8.7999999999999995E-2</v>
      </c>
      <c r="K642" s="4260">
        <v>8.7999999999999995E-2</v>
      </c>
      <c r="L642" s="694">
        <v>0</v>
      </c>
      <c r="M642" s="1171">
        <v>13.2</v>
      </c>
      <c r="N642" s="1171">
        <v>9.36</v>
      </c>
      <c r="O642" s="1171">
        <v>2.64</v>
      </c>
      <c r="P642" s="1171">
        <v>5.6000000000000001E-2</v>
      </c>
      <c r="Q642" s="1477">
        <f>'12-18л. МЕНЮ '!I639</f>
        <v>19</v>
      </c>
      <c r="R642" s="119"/>
      <c r="S642" s="151"/>
      <c r="T642" s="351"/>
      <c r="U642" s="351"/>
      <c r="V642" s="351"/>
      <c r="W642" s="351"/>
      <c r="X642" s="351"/>
      <c r="Y642" s="351"/>
      <c r="Z642" s="351"/>
      <c r="AA642" s="351"/>
      <c r="AB642" s="3144"/>
      <c r="AC642" s="151"/>
      <c r="AD642" s="151"/>
      <c r="AE642" s="151"/>
      <c r="AF642" s="3144"/>
      <c r="AG642" s="3144"/>
      <c r="AH642" s="3144"/>
      <c r="AI642" s="3144"/>
      <c r="AJ642" s="3144"/>
      <c r="AK642" s="3144"/>
      <c r="AL642" s="3144"/>
      <c r="AM642" s="3144"/>
    </row>
    <row r="643" spans="2:39" ht="15.75" thickBot="1">
      <c r="B643" s="2310" t="str">
        <f>'12-18л. МЕНЮ '!J640</f>
        <v>749 / 22</v>
      </c>
      <c r="C643" s="466" t="str">
        <f>'12-18л. МЕНЮ '!C640</f>
        <v xml:space="preserve">Плоды свежие (яблоко) </v>
      </c>
      <c r="D643" s="3065">
        <f>'12-18л. МЕНЮ '!D640</f>
        <v>100</v>
      </c>
      <c r="E643" s="2329">
        <f>'12-18л. МЕНЮ '!E640</f>
        <v>0.4</v>
      </c>
      <c r="F643" s="1818">
        <f>'12-18л. МЕНЮ '!F640</f>
        <v>0.4</v>
      </c>
      <c r="G643" s="2007">
        <f>'12-18л. МЕНЮ '!G640</f>
        <v>9.8000000000000007</v>
      </c>
      <c r="H643" s="1991">
        <f>'12-18л. МЕНЮ '!H640</f>
        <v>47</v>
      </c>
      <c r="I643" s="1171">
        <v>10</v>
      </c>
      <c r="J643" s="1171">
        <v>0.03</v>
      </c>
      <c r="K643" s="1171">
        <v>0.02</v>
      </c>
      <c r="L643" s="699">
        <v>0</v>
      </c>
      <c r="M643" s="1171">
        <v>16</v>
      </c>
      <c r="N643" s="1171">
        <v>11</v>
      </c>
      <c r="O643" s="1171">
        <v>9</v>
      </c>
      <c r="P643" s="1171">
        <v>2.2000000000000002</v>
      </c>
      <c r="Q643" s="1477">
        <f>'12-18л. МЕНЮ '!I640</f>
        <v>105</v>
      </c>
      <c r="R643" s="125"/>
      <c r="S643" s="257"/>
      <c r="T643" s="151"/>
      <c r="U643" s="151"/>
      <c r="V643" s="151"/>
      <c r="W643" s="177"/>
      <c r="X643" s="151"/>
      <c r="Y643" s="151"/>
      <c r="Z643" s="151"/>
      <c r="AA643" s="151"/>
      <c r="AB643" s="3144"/>
      <c r="AC643" s="330"/>
      <c r="AD643" s="330"/>
      <c r="AE643" s="330"/>
      <c r="AF643" s="3144"/>
      <c r="AG643" s="3144"/>
      <c r="AH643" s="3144"/>
      <c r="AI643" s="3144"/>
      <c r="AJ643" s="3144"/>
      <c r="AK643" s="3144"/>
      <c r="AL643" s="3144"/>
      <c r="AM643" s="3144"/>
    </row>
    <row r="644" spans="2:39" ht="12" customHeight="1">
      <c r="B644" s="417" t="s">
        <v>156</v>
      </c>
      <c r="C644" s="706"/>
      <c r="D644" s="1500">
        <f>'12-18л. МЕНЮ '!D641</f>
        <v>1045</v>
      </c>
      <c r="E644" s="2010">
        <f>'12-18л. МЕНЮ '!E641</f>
        <v>27.575799999999997</v>
      </c>
      <c r="F644" s="2001">
        <f>'12-18л. МЕНЮ '!F641</f>
        <v>20.86571</v>
      </c>
      <c r="G644" s="2000">
        <f>'12-18л. МЕНЮ '!G641</f>
        <v>162.46372</v>
      </c>
      <c r="H644" s="2011">
        <f>'12-18л. МЕНЮ '!H641</f>
        <v>951.82466999999986</v>
      </c>
      <c r="I644" s="236">
        <f>SUM(I635:I643)</f>
        <v>65.335000000000008</v>
      </c>
      <c r="J644" s="236">
        <f t="shared" ref="J644:P644" si="183">SUM(J635:J643)</f>
        <v>0.4850000000000001</v>
      </c>
      <c r="K644" s="236">
        <f t="shared" si="183"/>
        <v>0.48112500000000002</v>
      </c>
      <c r="L644" s="236">
        <f t="shared" si="183"/>
        <v>677.26799999999992</v>
      </c>
      <c r="M644" s="697">
        <f t="shared" si="183"/>
        <v>168.36799999999999</v>
      </c>
      <c r="N644" s="697">
        <f t="shared" si="183"/>
        <v>405.92400000000004</v>
      </c>
      <c r="O644" s="697">
        <f t="shared" si="183"/>
        <v>138.40199999999999</v>
      </c>
      <c r="P644" s="2018">
        <f t="shared" si="183"/>
        <v>7.5274999999999999</v>
      </c>
      <c r="Q644" s="761"/>
      <c r="R644" s="116"/>
      <c r="S644" s="2541"/>
      <c r="T644" s="3154"/>
      <c r="U644" s="3154"/>
      <c r="V644" s="3154"/>
      <c r="W644" s="3154"/>
      <c r="X644" s="3154"/>
      <c r="Y644" s="3154"/>
      <c r="Z644" s="3154"/>
      <c r="AA644" s="3154"/>
      <c r="AB644" s="3144"/>
      <c r="AC644" s="151"/>
      <c r="AD644" s="151"/>
      <c r="AE644" s="151"/>
      <c r="AF644" s="3144"/>
      <c r="AG644" s="3144"/>
      <c r="AH644" s="3144"/>
      <c r="AI644" s="3144"/>
      <c r="AJ644" s="3144"/>
      <c r="AK644" s="3144"/>
      <c r="AL644" s="3144"/>
      <c r="AM644" s="3144"/>
    </row>
    <row r="645" spans="2:39">
      <c r="B645" s="724"/>
      <c r="C645" s="725" t="s">
        <v>10</v>
      </c>
      <c r="D645" s="1133">
        <v>0.35</v>
      </c>
      <c r="E645" s="2330">
        <f>'12-18л. МЕНЮ '!E642</f>
        <v>31.5</v>
      </c>
      <c r="F645" s="2005">
        <f>'12-18л. МЕНЮ '!F642</f>
        <v>32.200000000000003</v>
      </c>
      <c r="G645" s="2004">
        <f>'12-18л. МЕНЮ '!G642</f>
        <v>134.05000000000001</v>
      </c>
      <c r="H645" s="2331">
        <f>'12-18л. МЕНЮ '!H642</f>
        <v>952</v>
      </c>
      <c r="I645" s="1778">
        <f t="shared" ref="I645:P645" si="184">I743</f>
        <v>24.5</v>
      </c>
      <c r="J645" s="1778">
        <f t="shared" si="184"/>
        <v>0.49</v>
      </c>
      <c r="K645" s="1778">
        <f t="shared" si="184"/>
        <v>0.56000000000000005</v>
      </c>
      <c r="L645" s="1778">
        <f t="shared" si="184"/>
        <v>315</v>
      </c>
      <c r="M645" s="1779">
        <f t="shared" si="184"/>
        <v>420</v>
      </c>
      <c r="N645" s="1779">
        <f t="shared" si="184"/>
        <v>420</v>
      </c>
      <c r="O645" s="1779">
        <f t="shared" si="184"/>
        <v>105</v>
      </c>
      <c r="P645" s="2019">
        <f t="shared" si="184"/>
        <v>6.3</v>
      </c>
      <c r="Q645" s="761"/>
      <c r="R645" s="125"/>
      <c r="S645" s="3154"/>
      <c r="T645" s="1797"/>
      <c r="U645" s="1797"/>
      <c r="V645" s="1797"/>
      <c r="W645" s="1797"/>
      <c r="X645" s="1797"/>
      <c r="Y645" s="1797"/>
      <c r="Z645" s="1797"/>
      <c r="AA645" s="1797"/>
      <c r="AB645" s="3144"/>
      <c r="AC645" s="330"/>
      <c r="AD645" s="330"/>
      <c r="AE645" s="330"/>
      <c r="AF645" s="3144"/>
      <c r="AG645" s="3144"/>
      <c r="AH645" s="3144"/>
      <c r="AI645" s="3144"/>
      <c r="AJ645" s="3144"/>
      <c r="AK645" s="3144"/>
      <c r="AL645" s="3144"/>
      <c r="AM645" s="3144"/>
    </row>
    <row r="646" spans="2:39" ht="15.75" thickBot="1">
      <c r="B646" s="382"/>
      <c r="C646" s="1472" t="s">
        <v>319</v>
      </c>
      <c r="D646" s="1498"/>
      <c r="E646" s="2329">
        <f>'12-18л. МЕНЮ '!E643</f>
        <v>-4.3602222222222231</v>
      </c>
      <c r="F646" s="1818">
        <f>'12-18л. МЕНЮ '!F643</f>
        <v>-12.319880434782611</v>
      </c>
      <c r="G646" s="2007">
        <f>'12-18л. МЕНЮ '!G643</f>
        <v>7.418725848563966</v>
      </c>
      <c r="H646" s="1991">
        <f>'12-18л. МЕНЮ '!H643</f>
        <v>-6.4459558823557472E-3</v>
      </c>
      <c r="I646" s="734">
        <f t="shared" ref="I646:P646" si="185">(I644*100/I796)-35</f>
        <v>58.335714285714303</v>
      </c>
      <c r="J646" s="734">
        <f t="shared" si="185"/>
        <v>-0.35714285714284699</v>
      </c>
      <c r="K646" s="734">
        <f t="shared" si="185"/>
        <v>-4.9296875</v>
      </c>
      <c r="L646" s="734">
        <f t="shared" si="185"/>
        <v>40.251999999999981</v>
      </c>
      <c r="M646" s="734">
        <f t="shared" si="185"/>
        <v>-20.969333333333331</v>
      </c>
      <c r="N646" s="734">
        <f t="shared" si="185"/>
        <v>-1.1730000000000018</v>
      </c>
      <c r="O646" s="734">
        <f t="shared" si="185"/>
        <v>11.133999999999993</v>
      </c>
      <c r="P646" s="2020">
        <f t="shared" si="185"/>
        <v>6.8194444444444429</v>
      </c>
      <c r="Q646" s="765"/>
      <c r="R646" s="115"/>
      <c r="S646" s="3144"/>
      <c r="T646" s="346"/>
      <c r="U646" s="346"/>
      <c r="V646" s="346"/>
      <c r="W646" s="346"/>
      <c r="X646" s="346"/>
      <c r="Y646" s="346"/>
      <c r="Z646" s="346"/>
      <c r="AA646" s="346"/>
      <c r="AB646" s="3144"/>
      <c r="AC646" s="505"/>
      <c r="AD646" s="505"/>
      <c r="AE646" s="505"/>
      <c r="AF646" s="3144"/>
      <c r="AG646" s="3144"/>
      <c r="AH646" s="3144"/>
      <c r="AI646" s="3144"/>
      <c r="AJ646" s="3144"/>
      <c r="AK646" s="3144"/>
      <c r="AL646" s="3144"/>
      <c r="AM646" s="3144"/>
    </row>
    <row r="647" spans="2:39">
      <c r="B647" s="678"/>
      <c r="C647" s="550" t="s">
        <v>192</v>
      </c>
      <c r="D647" s="61"/>
      <c r="E647" s="2081"/>
      <c r="F647" s="2082"/>
      <c r="G647" s="2082"/>
      <c r="H647" s="2082"/>
      <c r="I647" s="2082"/>
      <c r="J647" s="2082"/>
      <c r="K647" s="2082"/>
      <c r="L647" s="2082"/>
      <c r="M647" s="2082"/>
      <c r="N647" s="2082"/>
      <c r="O647" s="2082"/>
      <c r="P647" s="2545"/>
      <c r="Q647" s="764"/>
      <c r="R647" s="125"/>
      <c r="S647" s="3282"/>
      <c r="T647" s="116"/>
      <c r="U647" s="116"/>
      <c r="V647" s="116"/>
      <c r="W647" s="177"/>
      <c r="X647" s="176"/>
      <c r="Y647" s="176"/>
      <c r="Z647" s="116"/>
      <c r="AA647" s="176"/>
      <c r="AB647" s="3144"/>
      <c r="AC647" s="808"/>
      <c r="AD647" s="808"/>
      <c r="AE647" s="808"/>
      <c r="AF647" s="3144"/>
      <c r="AG647" s="3144"/>
      <c r="AH647" s="3144"/>
      <c r="AI647" s="3144"/>
      <c r="AJ647" s="3144"/>
      <c r="AK647" s="3144"/>
      <c r="AL647" s="3144"/>
      <c r="AM647" s="3144"/>
    </row>
    <row r="648" spans="2:39">
      <c r="B648" s="2311" t="str">
        <f>'12-18л. МЕНЮ '!J645</f>
        <v>457/21</v>
      </c>
      <c r="C648" s="1545" t="str">
        <f>'12-18л. МЕНЮ '!C645</f>
        <v>Чай с сахаром</v>
      </c>
      <c r="D648" s="1680">
        <f>'12-18л. МЕНЮ '!D645</f>
        <v>200</v>
      </c>
      <c r="E648" s="1318">
        <f>'12-18л. МЕНЮ '!E645</f>
        <v>0.4</v>
      </c>
      <c r="F648" s="1431">
        <f>'12-18л. МЕНЮ '!F645</f>
        <v>0</v>
      </c>
      <c r="G648" s="1431">
        <f>'12-18л. МЕНЮ '!G645</f>
        <v>6.6</v>
      </c>
      <c r="H648" s="1431">
        <f>'12-18л. МЕНЮ '!H645</f>
        <v>28.2</v>
      </c>
      <c r="I648" s="1440">
        <v>0.08</v>
      </c>
      <c r="J648" s="1440">
        <v>0</v>
      </c>
      <c r="K648" s="1440">
        <v>1.4999999999999999E-2</v>
      </c>
      <c r="L648" s="1300">
        <v>0.6</v>
      </c>
      <c r="M648" s="1450">
        <v>8.9</v>
      </c>
      <c r="N648" s="1450">
        <v>14.4</v>
      </c>
      <c r="O648" s="1661">
        <v>7.6</v>
      </c>
      <c r="P648" s="1171">
        <v>1.44</v>
      </c>
      <c r="Q648" s="438">
        <f>'12-18л. МЕНЮ '!I645</f>
        <v>86</v>
      </c>
      <c r="R648" s="115"/>
      <c r="S648" s="3283"/>
      <c r="T648" s="3144"/>
      <c r="U648" s="611"/>
      <c r="V648" s="505"/>
      <c r="W648" s="812"/>
      <c r="X648" s="813"/>
      <c r="Y648" s="814"/>
      <c r="Z648" s="213"/>
      <c r="AA648" s="357"/>
      <c r="AB648" s="3144"/>
      <c r="AC648" s="151"/>
      <c r="AD648" s="151"/>
      <c r="AE648" s="151"/>
      <c r="AF648" s="3144"/>
      <c r="AG648" s="3144"/>
      <c r="AH648" s="3144"/>
      <c r="AI648" s="3144"/>
      <c r="AJ648" s="3144"/>
      <c r="AK648" s="3144"/>
      <c r="AL648" s="3144"/>
      <c r="AM648" s="3144"/>
    </row>
    <row r="649" spans="2:39" ht="11.25" customHeight="1">
      <c r="B649" s="2311" t="str">
        <f>'12-18л. МЕНЮ '!J646</f>
        <v>525 /22</v>
      </c>
      <c r="C649" s="1551" t="str">
        <f>'12-18л. МЕНЮ '!C646</f>
        <v>Голубцы с соусом</v>
      </c>
      <c r="D649" s="2374">
        <f>'12-18л. МЕНЮ '!D646</f>
        <v>120</v>
      </c>
      <c r="E649" s="1436">
        <f>'12-18л. МЕНЮ '!E646</f>
        <v>1.4275</v>
      </c>
      <c r="F649" s="325">
        <f>'12-18л. МЕНЮ '!F646</f>
        <v>9.7043400000000002</v>
      </c>
      <c r="G649" s="1246">
        <f>'12-18л. МЕНЮ '!G646</f>
        <v>6.0110000000000001</v>
      </c>
      <c r="H649" s="1445">
        <f>'12-18л. МЕНЮ '!H646</f>
        <v>117.093</v>
      </c>
      <c r="I649" s="1171">
        <v>1.3856999999999999</v>
      </c>
      <c r="J649" s="1171">
        <v>3.7400000000000003E-2</v>
      </c>
      <c r="K649" s="1171">
        <v>9.6000000000000002E-2</v>
      </c>
      <c r="L649" s="694">
        <v>19.433700000000002</v>
      </c>
      <c r="M649" s="1323">
        <v>47.3294</v>
      </c>
      <c r="N649" s="1171">
        <v>10.571400000000001</v>
      </c>
      <c r="O649" s="1171">
        <v>20.532299999999999</v>
      </c>
      <c r="P649" s="1171">
        <v>1.58</v>
      </c>
      <c r="Q649" s="2546">
        <f>'12-18л. МЕНЮ '!I646</f>
        <v>65</v>
      </c>
      <c r="R649" s="125"/>
      <c r="S649" s="4361"/>
      <c r="T649" s="351"/>
      <c r="U649" s="351"/>
      <c r="V649" s="351"/>
      <c r="W649" s="351"/>
      <c r="X649" s="351"/>
      <c r="Y649" s="351"/>
      <c r="Z649" s="351"/>
      <c r="AA649" s="351"/>
      <c r="AB649" s="3144"/>
      <c r="AC649" s="151"/>
      <c r="AD649" s="151"/>
      <c r="AE649" s="151"/>
      <c r="AF649" s="3144"/>
      <c r="AG649" s="3144"/>
      <c r="AH649" s="3144"/>
      <c r="AI649" s="3144"/>
      <c r="AJ649" s="3144"/>
      <c r="AK649" s="3144"/>
      <c r="AL649" s="3144"/>
      <c r="AM649" s="3144"/>
    </row>
    <row r="650" spans="2:39" ht="15.75" thickBot="1">
      <c r="B650" s="773" t="str">
        <f>'12-18л. МЕНЮ '!J647</f>
        <v>Пром.пр.</v>
      </c>
      <c r="C650" s="1465" t="str">
        <f>'12-18л. МЕНЮ '!C647</f>
        <v>Хлеб пшеничный</v>
      </c>
      <c r="D650" s="3006">
        <f>'12-18л. МЕНЮ '!D647</f>
        <v>30</v>
      </c>
      <c r="E650" s="3007">
        <f>'12-18л. МЕНЮ '!E647</f>
        <v>0.6018</v>
      </c>
      <c r="F650" s="324">
        <f>'12-18л. МЕНЮ '!F647</f>
        <v>0.39</v>
      </c>
      <c r="G650" s="2042">
        <f>'12-18л. МЕНЮ '!G647</f>
        <v>16.260000000000002</v>
      </c>
      <c r="H650" s="1440">
        <f>'12-18л. МЕНЮ '!H647</f>
        <v>70.9572</v>
      </c>
      <c r="I650" s="1171">
        <v>0</v>
      </c>
      <c r="J650" s="1171">
        <v>3.3000000000000002E-2</v>
      </c>
      <c r="K650" s="1171">
        <v>1.2E-2</v>
      </c>
      <c r="L650" s="694">
        <v>0</v>
      </c>
      <c r="M650" s="1171">
        <v>6</v>
      </c>
      <c r="N650" s="1171">
        <v>1.95</v>
      </c>
      <c r="O650" s="1171">
        <v>0.45200000000000001</v>
      </c>
      <c r="P650" s="1171">
        <v>3.3000000000000002E-2</v>
      </c>
      <c r="Q650" s="2987">
        <f>'12-18л. МЕНЮ '!I647</f>
        <v>18</v>
      </c>
      <c r="R650" s="115"/>
      <c r="S650" s="4362"/>
      <c r="T650" s="330"/>
      <c r="U650" s="330"/>
      <c r="V650" s="330"/>
      <c r="W650" s="177"/>
      <c r="X650" s="151"/>
      <c r="Y650" s="151"/>
      <c r="Z650" s="330"/>
      <c r="AA650" s="151"/>
      <c r="AB650" s="3144"/>
      <c r="AC650" s="330"/>
      <c r="AD650" s="330"/>
      <c r="AE650" s="330"/>
      <c r="AF650" s="3144"/>
      <c r="AG650" s="3144"/>
      <c r="AH650" s="3144"/>
      <c r="AI650" s="3144"/>
      <c r="AJ650" s="3144"/>
      <c r="AK650" s="3144"/>
      <c r="AL650" s="3144"/>
      <c r="AM650" s="3144"/>
    </row>
    <row r="651" spans="2:39">
      <c r="B651" s="417" t="s">
        <v>197</v>
      </c>
      <c r="C651" s="569"/>
      <c r="D651" s="2263">
        <f>'12-18л. МЕНЮ '!D648</f>
        <v>350</v>
      </c>
      <c r="E651" s="1761">
        <f>'12-18л. МЕНЮ '!E648</f>
        <v>2.4293</v>
      </c>
      <c r="F651" s="1762">
        <f>'12-18л. МЕНЮ '!F648</f>
        <v>10.094340000000001</v>
      </c>
      <c r="G651" s="1762">
        <f>'12-18л. МЕНЮ '!G648</f>
        <v>28.871000000000002</v>
      </c>
      <c r="H651" s="1762">
        <f>'12-18л. МЕНЮ '!H648</f>
        <v>216.25020000000001</v>
      </c>
      <c r="I651" s="236">
        <f>SUM(I648:I650)</f>
        <v>1.4657</v>
      </c>
      <c r="J651" s="236">
        <f t="shared" ref="J651:P651" si="186">SUM(J648:J650)</f>
        <v>7.0400000000000004E-2</v>
      </c>
      <c r="K651" s="236">
        <f t="shared" si="186"/>
        <v>0.123</v>
      </c>
      <c r="L651" s="236">
        <f t="shared" si="186"/>
        <v>20.033700000000003</v>
      </c>
      <c r="M651" s="697">
        <f t="shared" si="186"/>
        <v>62.229399999999998</v>
      </c>
      <c r="N651" s="697">
        <f t="shared" si="186"/>
        <v>26.921400000000002</v>
      </c>
      <c r="O651" s="236">
        <f t="shared" si="186"/>
        <v>28.584300000000002</v>
      </c>
      <c r="P651" s="2018">
        <f t="shared" si="186"/>
        <v>3.0529999999999999</v>
      </c>
      <c r="Q651" s="2305"/>
      <c r="R651" s="106"/>
      <c r="S651" s="4363"/>
      <c r="T651" s="3154"/>
      <c r="U651" s="3154"/>
      <c r="V651" s="3154"/>
      <c r="W651" s="3154"/>
      <c r="X651" s="3154"/>
      <c r="Y651" s="3154"/>
      <c r="Z651" s="3154"/>
      <c r="AA651" s="3154"/>
      <c r="AB651" s="3144"/>
      <c r="AC651" s="330"/>
      <c r="AD651" s="330"/>
      <c r="AE651" s="330"/>
      <c r="AF651" s="3144"/>
      <c r="AG651" s="3144"/>
      <c r="AH651" s="3144"/>
      <c r="AI651" s="3144"/>
      <c r="AJ651" s="3144"/>
      <c r="AK651" s="3144"/>
      <c r="AL651" s="3144"/>
      <c r="AM651" s="3144"/>
    </row>
    <row r="652" spans="2:39">
      <c r="B652" s="724"/>
      <c r="C652" s="725" t="s">
        <v>10</v>
      </c>
      <c r="D652" s="1133">
        <v>0.1</v>
      </c>
      <c r="E652" s="1763">
        <f>'12-18л. МЕНЮ '!E649</f>
        <v>9</v>
      </c>
      <c r="F652" s="1764">
        <f>'12-18л. МЕНЮ '!F649</f>
        <v>9.1999999999999993</v>
      </c>
      <c r="G652" s="1764">
        <f>'12-18л. МЕНЮ '!G649</f>
        <v>38.299999999999997</v>
      </c>
      <c r="H652" s="1764">
        <f>'12-18л. МЕНЮ '!H649</f>
        <v>272</v>
      </c>
      <c r="I652" s="1778">
        <f t="shared" ref="I652:P652" si="187">I747</f>
        <v>7</v>
      </c>
      <c r="J652" s="1778">
        <f t="shared" si="187"/>
        <v>0.14000000000000001</v>
      </c>
      <c r="K652" s="1778">
        <f t="shared" si="187"/>
        <v>0.16</v>
      </c>
      <c r="L652" s="1778">
        <f t="shared" si="187"/>
        <v>90</v>
      </c>
      <c r="M652" s="1779">
        <f t="shared" si="187"/>
        <v>120</v>
      </c>
      <c r="N652" s="1779">
        <f t="shared" si="187"/>
        <v>120</v>
      </c>
      <c r="O652" s="1778">
        <f t="shared" si="187"/>
        <v>30</v>
      </c>
      <c r="P652" s="2019">
        <f t="shared" si="187"/>
        <v>1.8</v>
      </c>
      <c r="Q652" s="85"/>
      <c r="R652" s="116"/>
      <c r="S652" s="3154"/>
      <c r="T652" s="2312"/>
      <c r="U652" s="2312"/>
      <c r="V652" s="2312"/>
      <c r="W652" s="2312"/>
      <c r="X652" s="2312"/>
      <c r="Y652" s="2312"/>
      <c r="Z652" s="2312"/>
      <c r="AA652" s="2312"/>
      <c r="AB652" s="3144"/>
      <c r="AC652" s="330"/>
      <c r="AD652" s="330"/>
      <c r="AE652" s="330"/>
      <c r="AF652" s="3144"/>
      <c r="AG652" s="3144"/>
      <c r="AH652" s="3144"/>
      <c r="AI652" s="3144"/>
      <c r="AJ652" s="3144"/>
      <c r="AK652" s="3144"/>
      <c r="AL652" s="3144"/>
      <c r="AM652" s="3144"/>
    </row>
    <row r="653" spans="2:39" ht="13.5" customHeight="1" thickBot="1">
      <c r="B653" s="230"/>
      <c r="C653" s="722" t="s">
        <v>319</v>
      </c>
      <c r="D653" s="744"/>
      <c r="E653" s="1469">
        <f>'12-18л. МЕНЮ '!E650</f>
        <v>-7.3007777777777783</v>
      </c>
      <c r="F653" s="431">
        <f>'12-18л. МЕНЮ '!F650</f>
        <v>0.9721086956521745</v>
      </c>
      <c r="G653" s="431">
        <f>'12-18л. МЕНЮ '!G650</f>
        <v>-2.4618798955613563</v>
      </c>
      <c r="H653" s="431">
        <f>'12-18л. МЕНЮ '!H650</f>
        <v>-2.0496249999999998</v>
      </c>
      <c r="I653" s="734">
        <f t="shared" ref="I653:P653" si="188">(I651*100/I796)-10</f>
        <v>-7.9061428571428571</v>
      </c>
      <c r="J653" s="734">
        <f t="shared" si="188"/>
        <v>-4.9714285714285706</v>
      </c>
      <c r="K653" s="734">
        <f t="shared" si="188"/>
        <v>-2.3125</v>
      </c>
      <c r="L653" s="734">
        <f t="shared" si="188"/>
        <v>-7.7740333333333336</v>
      </c>
      <c r="M653" s="734">
        <f t="shared" si="188"/>
        <v>-4.8142166666666668</v>
      </c>
      <c r="N653" s="734">
        <f t="shared" si="188"/>
        <v>-7.7565499999999998</v>
      </c>
      <c r="O653" s="734">
        <f t="shared" si="188"/>
        <v>-0.47189999999999976</v>
      </c>
      <c r="P653" s="2020">
        <f t="shared" si="188"/>
        <v>6.9611111111111121</v>
      </c>
      <c r="Q653" s="765"/>
      <c r="R653" s="116"/>
      <c r="S653" s="3144"/>
      <c r="T653" s="346"/>
      <c r="U653" s="346"/>
      <c r="V653" s="346"/>
      <c r="W653" s="346"/>
      <c r="X653" s="346"/>
      <c r="Y653" s="346"/>
      <c r="Z653" s="346"/>
      <c r="AA653" s="346"/>
      <c r="AB653" s="3144"/>
      <c r="AC653" s="330"/>
      <c r="AD653" s="330"/>
      <c r="AE653" s="330"/>
      <c r="AF653" s="3144"/>
      <c r="AG653" s="3144"/>
      <c r="AH653" s="3144"/>
      <c r="AI653" s="3144"/>
      <c r="AJ653" s="3144"/>
      <c r="AK653" s="3144"/>
      <c r="AL653" s="3144"/>
      <c r="AM653" s="3144"/>
    </row>
    <row r="654" spans="2:39" ht="15.75" thickBot="1">
      <c r="I654" s="3603"/>
      <c r="J654" s="3603"/>
      <c r="K654" s="3603"/>
      <c r="L654" s="3603"/>
      <c r="M654" s="3603"/>
      <c r="N654" s="3603"/>
      <c r="O654" s="3603"/>
      <c r="P654" s="3603"/>
      <c r="R654" s="106"/>
      <c r="S654" s="3144"/>
      <c r="T654" s="3141"/>
      <c r="U654" s="3144"/>
      <c r="V654" s="116"/>
      <c r="W654" s="177"/>
      <c r="X654" s="527"/>
      <c r="Y654" s="526"/>
      <c r="Z654" s="121"/>
      <c r="AA654" s="3144"/>
      <c r="AB654" s="3144"/>
      <c r="AC654" s="505"/>
      <c r="AD654" s="505"/>
      <c r="AE654" s="505"/>
      <c r="AF654" s="3144"/>
      <c r="AG654" s="3144"/>
      <c r="AH654" s="3144"/>
      <c r="AI654" s="3144"/>
      <c r="AJ654" s="3144"/>
      <c r="AK654" s="3144"/>
      <c r="AL654" s="3144"/>
      <c r="AM654" s="3144"/>
    </row>
    <row r="655" spans="2:39">
      <c r="B655" s="649"/>
      <c r="C655" s="42" t="s">
        <v>220</v>
      </c>
      <c r="D655" s="43"/>
      <c r="E655" s="146">
        <f t="shared" ref="E655:P655" si="189">E631+E644</f>
        <v>52.250099999999996</v>
      </c>
      <c r="F655" s="236">
        <f t="shared" si="189"/>
        <v>48.664110000000001</v>
      </c>
      <c r="G655" s="236">
        <f t="shared" si="189"/>
        <v>239.86491999999998</v>
      </c>
      <c r="H655" s="236">
        <f t="shared" si="189"/>
        <v>1629.1430699999999</v>
      </c>
      <c r="I655" s="236">
        <f t="shared" si="189"/>
        <v>67.284000000000006</v>
      </c>
      <c r="J655" s="236">
        <f t="shared" si="189"/>
        <v>1.0169999999999999</v>
      </c>
      <c r="K655" s="236">
        <f t="shared" si="189"/>
        <v>0.82112499999999999</v>
      </c>
      <c r="L655" s="697">
        <f t="shared" si="189"/>
        <v>734.97799999999995</v>
      </c>
      <c r="M655" s="697">
        <f t="shared" si="189"/>
        <v>456.05899999999997</v>
      </c>
      <c r="N655" s="697">
        <f t="shared" si="189"/>
        <v>744.47500000000014</v>
      </c>
      <c r="O655" s="697">
        <f t="shared" si="189"/>
        <v>207.14400000000001</v>
      </c>
      <c r="P655" s="650">
        <f t="shared" si="189"/>
        <v>9.3445</v>
      </c>
      <c r="R655" s="106"/>
      <c r="S655" s="3146"/>
      <c r="T655" s="2436"/>
      <c r="U655" s="3138"/>
      <c r="V655" s="581"/>
      <c r="W655" s="582"/>
      <c r="X655" s="203"/>
      <c r="Y655" s="216"/>
      <c r="Z655" s="121"/>
      <c r="AA655" s="3144"/>
      <c r="AB655" s="3144"/>
      <c r="AC655" s="808"/>
      <c r="AD655" s="808"/>
      <c r="AE655" s="808"/>
      <c r="AF655" s="3144"/>
      <c r="AG655" s="3144"/>
      <c r="AH655" s="3144"/>
      <c r="AI655" s="3144"/>
      <c r="AJ655" s="3144"/>
      <c r="AK655" s="3144"/>
      <c r="AL655" s="3144"/>
      <c r="AM655" s="3144"/>
    </row>
    <row r="656" spans="2:39">
      <c r="B656" s="382"/>
      <c r="C656" s="674" t="s">
        <v>10</v>
      </c>
      <c r="D656" s="1133">
        <v>0.6</v>
      </c>
      <c r="E656" s="1782">
        <f t="shared" ref="E656:P656" si="190">E751</f>
        <v>54</v>
      </c>
      <c r="F656" s="1778">
        <f t="shared" si="190"/>
        <v>55.2</v>
      </c>
      <c r="G656" s="1778">
        <f t="shared" si="190"/>
        <v>229.8</v>
      </c>
      <c r="H656" s="1778">
        <f t="shared" si="190"/>
        <v>1632</v>
      </c>
      <c r="I656" s="1778">
        <f t="shared" si="190"/>
        <v>42</v>
      </c>
      <c r="J656" s="1778">
        <f t="shared" si="190"/>
        <v>0.84</v>
      </c>
      <c r="K656" s="1778">
        <f t="shared" si="190"/>
        <v>0.96</v>
      </c>
      <c r="L656" s="1778">
        <f t="shared" si="190"/>
        <v>540</v>
      </c>
      <c r="M656" s="1779">
        <f t="shared" si="190"/>
        <v>720</v>
      </c>
      <c r="N656" s="1779">
        <f t="shared" si="190"/>
        <v>720</v>
      </c>
      <c r="O656" s="1779">
        <f t="shared" si="190"/>
        <v>180</v>
      </c>
      <c r="P656" s="1781">
        <f t="shared" si="190"/>
        <v>10.8</v>
      </c>
      <c r="S656" s="4330"/>
      <c r="T656" s="3141"/>
      <c r="U656" s="3139"/>
      <c r="V656" s="3144"/>
      <c r="W656" s="3144"/>
      <c r="X656" s="3144"/>
      <c r="Y656" s="3144"/>
      <c r="Z656" s="3144"/>
      <c r="AA656" s="3144"/>
      <c r="AB656" s="3144"/>
      <c r="AC656" s="151"/>
      <c r="AD656" s="151"/>
      <c r="AE656" s="151"/>
      <c r="AF656" s="3144"/>
      <c r="AG656" s="3144"/>
      <c r="AH656" s="3144"/>
      <c r="AI656" s="3144"/>
      <c r="AJ656" s="3144"/>
      <c r="AK656" s="3144"/>
      <c r="AL656" s="3144"/>
      <c r="AM656" s="3144"/>
    </row>
    <row r="657" spans="2:39" ht="14.25" customHeight="1" thickBot="1">
      <c r="B657" s="230"/>
      <c r="C657" s="722" t="s">
        <v>319</v>
      </c>
      <c r="D657" s="744"/>
      <c r="E657" s="733">
        <f t="shared" ref="E657:P657" si="191">(E655*100/E796)-60</f>
        <v>-1.9443333333333399</v>
      </c>
      <c r="F657" s="734">
        <f t="shared" si="191"/>
        <v>-7.1042282608695615</v>
      </c>
      <c r="G657" s="734">
        <f t="shared" si="191"/>
        <v>2.6279164490861575</v>
      </c>
      <c r="H657" s="734">
        <f t="shared" si="191"/>
        <v>-0.10503419117647894</v>
      </c>
      <c r="I657" s="734">
        <f t="shared" si="191"/>
        <v>36.120000000000005</v>
      </c>
      <c r="J657" s="734">
        <f t="shared" si="191"/>
        <v>12.642857142857139</v>
      </c>
      <c r="K657" s="734">
        <f t="shared" si="191"/>
        <v>-8.6796875000000071</v>
      </c>
      <c r="L657" s="734">
        <f t="shared" si="191"/>
        <v>21.664222222222207</v>
      </c>
      <c r="M657" s="734">
        <f t="shared" si="191"/>
        <v>-21.995083333333341</v>
      </c>
      <c r="N657" s="734">
        <f t="shared" si="191"/>
        <v>2.0395833333333471</v>
      </c>
      <c r="O657" s="734">
        <f t="shared" si="191"/>
        <v>9.0480000000000018</v>
      </c>
      <c r="P657" s="738">
        <f t="shared" si="191"/>
        <v>-8.0861111111111086</v>
      </c>
      <c r="R657" s="106"/>
      <c r="S657" s="4330"/>
      <c r="T657" s="210"/>
      <c r="U657" s="3139"/>
      <c r="V657" s="3144"/>
      <c r="W657" s="3144"/>
      <c r="X657" s="3144"/>
      <c r="Y657" s="3144"/>
      <c r="Z657" s="3144"/>
      <c r="AA657" s="3144"/>
      <c r="AB657" s="3144"/>
      <c r="AC657" s="284"/>
      <c r="AD657" s="284"/>
      <c r="AE657" s="284"/>
      <c r="AF657" s="3144"/>
      <c r="AG657" s="3144"/>
      <c r="AH657" s="3144"/>
      <c r="AI657" s="3144"/>
      <c r="AJ657" s="3144"/>
      <c r="AK657" s="3144"/>
      <c r="AL657" s="3144"/>
      <c r="AM657" s="3144"/>
    </row>
    <row r="658" spans="2:39" ht="15.75" thickBot="1">
      <c r="E658" s="1789"/>
      <c r="F658" s="1789"/>
      <c r="G658" s="1789"/>
      <c r="H658" s="1789"/>
      <c r="I658" s="1789"/>
      <c r="J658" s="1789"/>
      <c r="K658" s="1789"/>
      <c r="L658" s="1789"/>
      <c r="M658" s="1789"/>
      <c r="N658" s="1789"/>
      <c r="O658" s="1789"/>
      <c r="P658" s="1789"/>
      <c r="R658" s="106"/>
      <c r="S658" s="3144"/>
      <c r="T658" s="3144"/>
      <c r="U658" s="3144"/>
      <c r="V658" s="3144"/>
      <c r="W658" s="3144"/>
      <c r="X658" s="3144"/>
      <c r="Y658" s="3144"/>
      <c r="Z658" s="3144"/>
      <c r="AA658" s="3144"/>
      <c r="AB658" s="3144"/>
      <c r="AC658" s="505"/>
      <c r="AD658" s="505"/>
      <c r="AE658" s="505"/>
      <c r="AF658" s="3144"/>
      <c r="AG658" s="3144"/>
      <c r="AH658" s="3144"/>
      <c r="AI658" s="3144"/>
      <c r="AJ658" s="3144"/>
      <c r="AK658" s="3144"/>
      <c r="AL658" s="3144"/>
      <c r="AM658" s="3144"/>
    </row>
    <row r="659" spans="2:39" ht="13.5" customHeight="1">
      <c r="B659" s="649"/>
      <c r="C659" s="42" t="s">
        <v>219</v>
      </c>
      <c r="D659" s="43"/>
      <c r="E659" s="146">
        <f t="shared" ref="E659:P659" si="192">E644+E651</f>
        <v>30.005099999999999</v>
      </c>
      <c r="F659" s="236">
        <f t="shared" si="192"/>
        <v>30.960050000000003</v>
      </c>
      <c r="G659" s="236">
        <f t="shared" si="192"/>
        <v>191.33472</v>
      </c>
      <c r="H659" s="236">
        <f t="shared" si="192"/>
        <v>1168.0748699999999</v>
      </c>
      <c r="I659" s="236">
        <f t="shared" si="192"/>
        <v>66.800700000000006</v>
      </c>
      <c r="J659" s="236">
        <f t="shared" si="192"/>
        <v>0.55540000000000012</v>
      </c>
      <c r="K659" s="236">
        <f t="shared" si="192"/>
        <v>0.60412500000000002</v>
      </c>
      <c r="L659" s="236">
        <f t="shared" si="192"/>
        <v>697.30169999999987</v>
      </c>
      <c r="M659" s="697">
        <f t="shared" si="192"/>
        <v>230.59739999999999</v>
      </c>
      <c r="N659" s="697">
        <f t="shared" si="192"/>
        <v>432.84540000000004</v>
      </c>
      <c r="O659" s="697">
        <f t="shared" si="192"/>
        <v>166.9863</v>
      </c>
      <c r="P659" s="650">
        <f t="shared" si="192"/>
        <v>10.580500000000001</v>
      </c>
      <c r="Q659" s="289"/>
      <c r="R659" s="125"/>
      <c r="S659" s="3144"/>
      <c r="T659" s="3144"/>
      <c r="U659" s="3144"/>
      <c r="V659" s="3144"/>
      <c r="W659" s="3144"/>
      <c r="X659" s="3144"/>
      <c r="Y659" s="3144"/>
      <c r="Z659" s="3144"/>
      <c r="AA659" s="3144"/>
      <c r="AB659" s="3144"/>
      <c r="AC659" s="808"/>
      <c r="AD659" s="808"/>
      <c r="AE659" s="808"/>
      <c r="AF659" s="3144"/>
      <c r="AG659" s="3144"/>
      <c r="AH659" s="3144"/>
      <c r="AI659" s="3144"/>
      <c r="AJ659" s="3144"/>
      <c r="AK659" s="3144"/>
      <c r="AL659" s="3144"/>
      <c r="AM659" s="3144"/>
    </row>
    <row r="660" spans="2:39" ht="14.25" customHeight="1">
      <c r="B660" s="382"/>
      <c r="C660" s="674" t="s">
        <v>10</v>
      </c>
      <c r="D660" s="1133">
        <v>0.45</v>
      </c>
      <c r="E660" s="1782">
        <f t="shared" ref="E660:P660" si="193">E755</f>
        <v>40.5</v>
      </c>
      <c r="F660" s="1778">
        <f t="shared" si="193"/>
        <v>41.4</v>
      </c>
      <c r="G660" s="1778">
        <f t="shared" si="193"/>
        <v>172.35</v>
      </c>
      <c r="H660" s="1778">
        <f t="shared" si="193"/>
        <v>1224</v>
      </c>
      <c r="I660" s="1778">
        <f t="shared" si="193"/>
        <v>31.5</v>
      </c>
      <c r="J660" s="1778">
        <f t="shared" si="193"/>
        <v>0.63</v>
      </c>
      <c r="K660" s="1778">
        <f t="shared" si="193"/>
        <v>0.72</v>
      </c>
      <c r="L660" s="1778">
        <f t="shared" si="193"/>
        <v>405</v>
      </c>
      <c r="M660" s="1779">
        <f t="shared" si="193"/>
        <v>540</v>
      </c>
      <c r="N660" s="1779">
        <f t="shared" si="193"/>
        <v>540</v>
      </c>
      <c r="O660" s="1779">
        <f t="shared" si="193"/>
        <v>135</v>
      </c>
      <c r="P660" s="1781">
        <f t="shared" si="193"/>
        <v>8.1</v>
      </c>
      <c r="Q660" s="289"/>
      <c r="R660" s="115"/>
      <c r="S660" s="3144"/>
      <c r="T660" s="3144"/>
      <c r="U660" s="3144"/>
      <c r="V660" s="3144"/>
      <c r="W660" s="3144"/>
      <c r="X660" s="3144"/>
      <c r="Y660" s="3144"/>
      <c r="Z660" s="3144"/>
      <c r="AA660" s="3144"/>
      <c r="AB660" s="3144"/>
      <c r="AC660" s="151"/>
      <c r="AD660" s="151"/>
      <c r="AE660" s="151"/>
      <c r="AF660" s="3144"/>
      <c r="AG660" s="3144"/>
      <c r="AH660" s="3144"/>
      <c r="AI660" s="3144"/>
      <c r="AJ660" s="3144"/>
      <c r="AK660" s="3144"/>
      <c r="AL660" s="3144"/>
      <c r="AM660" s="3144"/>
    </row>
    <row r="661" spans="2:39" ht="15.75" customHeight="1" thickBot="1">
      <c r="B661" s="230"/>
      <c r="C661" s="722" t="s">
        <v>319</v>
      </c>
      <c r="D661" s="744"/>
      <c r="E661" s="733">
        <f t="shared" ref="E661:P661" si="194">(E659*100/E796)-45</f>
        <v>-11.661000000000001</v>
      </c>
      <c r="F661" s="734">
        <f t="shared" si="194"/>
        <v>-11.347771739130437</v>
      </c>
      <c r="G661" s="734">
        <f t="shared" si="194"/>
        <v>4.9568459530026132</v>
      </c>
      <c r="H661" s="734">
        <f t="shared" si="194"/>
        <v>-2.0560709558823547</v>
      </c>
      <c r="I661" s="734">
        <f t="shared" si="194"/>
        <v>50.429571428571435</v>
      </c>
      <c r="J661" s="734">
        <f t="shared" si="194"/>
        <v>-5.328571428571415</v>
      </c>
      <c r="K661" s="734">
        <f t="shared" si="194"/>
        <v>-7.2421875</v>
      </c>
      <c r="L661" s="734">
        <f t="shared" si="194"/>
        <v>32.477966666666646</v>
      </c>
      <c r="M661" s="734">
        <f t="shared" si="194"/>
        <v>-25.783550000000002</v>
      </c>
      <c r="N661" s="734">
        <f t="shared" si="194"/>
        <v>-8.929549999999999</v>
      </c>
      <c r="O661" s="734">
        <f t="shared" si="194"/>
        <v>10.662100000000002</v>
      </c>
      <c r="P661" s="738">
        <f t="shared" si="194"/>
        <v>13.780555555555566</v>
      </c>
      <c r="Q661" s="289"/>
      <c r="R661" s="104"/>
      <c r="S661" s="3144"/>
      <c r="T661" s="3144"/>
      <c r="U661" s="3144"/>
      <c r="V661" s="3144"/>
      <c r="W661" s="3144"/>
      <c r="X661" s="3144"/>
      <c r="Y661" s="3144"/>
      <c r="Z661" s="3144"/>
      <c r="AA661" s="3144"/>
      <c r="AB661" s="3144"/>
      <c r="AC661" s="284"/>
      <c r="AD661" s="284"/>
      <c r="AE661" s="284"/>
      <c r="AF661" s="3144"/>
      <c r="AG661" s="3144"/>
      <c r="AH661" s="3144"/>
      <c r="AI661" s="3144"/>
      <c r="AJ661" s="3144"/>
      <c r="AK661" s="3144"/>
      <c r="AL661" s="3144"/>
      <c r="AM661" s="3144"/>
    </row>
    <row r="662" spans="2:39" ht="13.5" customHeight="1" thickBot="1">
      <c r="E662" s="1789"/>
      <c r="F662" s="1789"/>
      <c r="G662" s="1789"/>
      <c r="H662" s="1789"/>
      <c r="I662" s="1789"/>
      <c r="J662" s="1789"/>
      <c r="K662" s="1789"/>
      <c r="L662" s="1789"/>
      <c r="M662" s="1789"/>
      <c r="N662" s="1789"/>
      <c r="O662" s="1789"/>
      <c r="P662" s="1789"/>
      <c r="Q662" s="289"/>
      <c r="R662" s="115"/>
      <c r="S662" s="3146"/>
      <c r="T662" s="3141"/>
      <c r="U662" s="3139"/>
      <c r="V662" s="3144"/>
      <c r="W662" s="3144"/>
      <c r="X662" s="3144"/>
      <c r="Y662" s="3144"/>
      <c r="Z662" s="3144"/>
      <c r="AA662" s="3144"/>
      <c r="AB662" s="3144"/>
      <c r="AC662" s="505"/>
      <c r="AD662" s="505"/>
      <c r="AE662" s="505"/>
      <c r="AF662" s="3144"/>
      <c r="AG662" s="3144"/>
      <c r="AH662" s="3144"/>
      <c r="AI662" s="3144"/>
      <c r="AJ662" s="3144"/>
      <c r="AK662" s="3144"/>
      <c r="AL662" s="3144"/>
      <c r="AM662" s="3144"/>
    </row>
    <row r="663" spans="2:39" ht="13.5" customHeight="1">
      <c r="B663" s="723" t="s">
        <v>246</v>
      </c>
      <c r="C663" s="73"/>
      <c r="D663" s="43"/>
      <c r="E663" s="708">
        <f t="shared" ref="E663:P663" si="195">E631+E644+E651</f>
        <v>54.679399999999994</v>
      </c>
      <c r="F663" s="709">
        <f t="shared" si="195"/>
        <v>58.758450000000003</v>
      </c>
      <c r="G663" s="709">
        <f t="shared" si="195"/>
        <v>268.73591999999996</v>
      </c>
      <c r="H663" s="709">
        <f t="shared" si="195"/>
        <v>1845.3932699999998</v>
      </c>
      <c r="I663" s="709">
        <f t="shared" si="195"/>
        <v>68.749700000000004</v>
      </c>
      <c r="J663" s="709">
        <f t="shared" si="195"/>
        <v>1.0873999999999999</v>
      </c>
      <c r="K663" s="709">
        <f t="shared" si="195"/>
        <v>0.94412499999999999</v>
      </c>
      <c r="L663" s="1311">
        <f t="shared" si="195"/>
        <v>755.01169999999991</v>
      </c>
      <c r="M663" s="1414">
        <f t="shared" si="195"/>
        <v>518.28839999999991</v>
      </c>
      <c r="N663" s="1414">
        <f t="shared" si="195"/>
        <v>771.39640000000009</v>
      </c>
      <c r="O663" s="1311">
        <f t="shared" si="195"/>
        <v>235.72830000000002</v>
      </c>
      <c r="P663" s="743">
        <f t="shared" si="195"/>
        <v>12.397500000000001</v>
      </c>
      <c r="Q663" s="289"/>
      <c r="R663" s="106"/>
      <c r="S663" s="125"/>
      <c r="T663" s="2427"/>
      <c r="U663" s="329"/>
      <c r="V663" s="3144"/>
      <c r="W663" s="3144"/>
      <c r="X663" s="3144"/>
      <c r="Y663" s="3144"/>
      <c r="Z663" s="3144"/>
      <c r="AA663" s="3144"/>
      <c r="AB663" s="3144"/>
      <c r="AC663" s="808"/>
      <c r="AD663" s="808"/>
      <c r="AE663" s="808"/>
      <c r="AF663" s="3144"/>
      <c r="AG663" s="3144"/>
      <c r="AH663" s="3144"/>
      <c r="AI663" s="3144"/>
      <c r="AJ663" s="3144"/>
      <c r="AK663" s="3144"/>
      <c r="AL663" s="3144"/>
      <c r="AM663" s="3144"/>
    </row>
    <row r="664" spans="2:39" ht="13.5" customHeight="1">
      <c r="B664" s="724"/>
      <c r="C664" s="725" t="s">
        <v>10</v>
      </c>
      <c r="D664" s="1133">
        <v>0.7</v>
      </c>
      <c r="E664" s="1782">
        <f t="shared" ref="E664:P664" si="196">E759</f>
        <v>63</v>
      </c>
      <c r="F664" s="1778">
        <f t="shared" si="196"/>
        <v>64.400000000000006</v>
      </c>
      <c r="G664" s="1778">
        <f t="shared" si="196"/>
        <v>268.10000000000002</v>
      </c>
      <c r="H664" s="1778">
        <f t="shared" si="196"/>
        <v>1904</v>
      </c>
      <c r="I664" s="1778">
        <f t="shared" si="196"/>
        <v>49</v>
      </c>
      <c r="J664" s="1778">
        <f t="shared" si="196"/>
        <v>0.98</v>
      </c>
      <c r="K664" s="1778">
        <f t="shared" si="196"/>
        <v>1.1200000000000001</v>
      </c>
      <c r="L664" s="1778">
        <f t="shared" si="196"/>
        <v>630</v>
      </c>
      <c r="M664" s="1779">
        <f t="shared" si="196"/>
        <v>840</v>
      </c>
      <c r="N664" s="1779">
        <f t="shared" si="196"/>
        <v>840</v>
      </c>
      <c r="O664" s="1779">
        <f t="shared" si="196"/>
        <v>210</v>
      </c>
      <c r="P664" s="1781">
        <f t="shared" si="196"/>
        <v>12.6</v>
      </c>
      <c r="Q664" s="289"/>
      <c r="R664" s="11"/>
      <c r="S664" s="3146"/>
      <c r="T664" s="3141"/>
      <c r="U664" s="3139"/>
      <c r="V664" s="3144"/>
      <c r="W664" s="3144"/>
      <c r="X664" s="3144"/>
      <c r="Y664" s="3144"/>
      <c r="Z664" s="3144"/>
      <c r="AA664" s="3144"/>
      <c r="AB664" s="3144"/>
      <c r="AC664" s="151"/>
      <c r="AD664" s="151"/>
      <c r="AE664" s="151"/>
      <c r="AF664" s="3144"/>
      <c r="AG664" s="3144"/>
      <c r="AH664" s="3144"/>
      <c r="AI664" s="3144"/>
      <c r="AJ664" s="3144"/>
      <c r="AK664" s="3144"/>
      <c r="AL664" s="3144"/>
      <c r="AM664" s="3144"/>
    </row>
    <row r="665" spans="2:39" ht="14.25" customHeight="1" thickBot="1">
      <c r="B665" s="230"/>
      <c r="C665" s="722" t="s">
        <v>319</v>
      </c>
      <c r="D665" s="744"/>
      <c r="E665" s="733">
        <f t="shared" ref="E665:P665" si="197">(E663*100/E796)-70</f>
        <v>-9.2451111111111146</v>
      </c>
      <c r="F665" s="734">
        <f t="shared" si="197"/>
        <v>-6.132119565217387</v>
      </c>
      <c r="G665" s="734">
        <f t="shared" si="197"/>
        <v>0.16603655352479052</v>
      </c>
      <c r="H665" s="734">
        <f t="shared" si="197"/>
        <v>-2.1546591911764779</v>
      </c>
      <c r="I665" s="734">
        <f t="shared" si="197"/>
        <v>28.213857142857151</v>
      </c>
      <c r="J665" s="734">
        <f t="shared" si="197"/>
        <v>7.6714285714285779</v>
      </c>
      <c r="K665" s="734">
        <f t="shared" si="197"/>
        <v>-10.992187500000007</v>
      </c>
      <c r="L665" s="734">
        <f t="shared" si="197"/>
        <v>13.890188888888872</v>
      </c>
      <c r="M665" s="734">
        <f t="shared" si="197"/>
        <v>-26.809300000000007</v>
      </c>
      <c r="N665" s="734">
        <f t="shared" si="197"/>
        <v>-5.7169666666666501</v>
      </c>
      <c r="O665" s="734">
        <f t="shared" si="197"/>
        <v>8.5761000000000109</v>
      </c>
      <c r="P665" s="738">
        <f t="shared" si="197"/>
        <v>-1.125</v>
      </c>
      <c r="Q665" s="289"/>
      <c r="R665" s="11"/>
      <c r="S665" s="3144"/>
      <c r="T665" s="3145"/>
      <c r="U665" s="3144"/>
      <c r="V665" s="3144"/>
      <c r="W665" s="3144"/>
      <c r="X665" s="3144"/>
      <c r="Y665" s="3144"/>
      <c r="Z665" s="3144"/>
      <c r="AA665" s="3144"/>
      <c r="AB665" s="3144"/>
      <c r="AC665" s="284"/>
      <c r="AD665" s="284"/>
      <c r="AE665" s="284"/>
      <c r="AF665" s="3144"/>
      <c r="AG665" s="3144"/>
      <c r="AH665" s="3144"/>
      <c r="AI665" s="3144"/>
      <c r="AJ665" s="3144"/>
      <c r="AK665" s="3144"/>
      <c r="AL665" s="3144"/>
      <c r="AM665" s="3144"/>
    </row>
    <row r="666" spans="2:39" ht="13.5" customHeight="1">
      <c r="Q666" s="289"/>
      <c r="R666" s="11"/>
      <c r="S666" s="3144"/>
      <c r="T666" s="3144"/>
      <c r="U666" s="3144"/>
      <c r="V666" s="3144"/>
      <c r="W666" s="3144"/>
      <c r="X666" s="3144"/>
      <c r="Y666" s="3144"/>
      <c r="Z666" s="3144"/>
      <c r="AA666" s="3144"/>
      <c r="AB666" s="3144"/>
      <c r="AC666" s="3144"/>
      <c r="AD666" s="3144"/>
      <c r="AE666" s="3144"/>
      <c r="AF666" s="3144"/>
      <c r="AG666" s="3144"/>
      <c r="AH666" s="3144"/>
      <c r="AI666" s="3144"/>
      <c r="AJ666" s="3144"/>
      <c r="AK666" s="3144"/>
      <c r="AL666" s="3144"/>
      <c r="AM666" s="3144"/>
    </row>
    <row r="667" spans="2:39" ht="12" customHeight="1">
      <c r="Q667" s="289"/>
      <c r="R667" s="11"/>
      <c r="S667" s="3144"/>
      <c r="T667" s="3144"/>
      <c r="U667" s="3144"/>
      <c r="V667" s="3144"/>
      <c r="W667" s="3144"/>
      <c r="X667" s="3144"/>
      <c r="Y667" s="3144"/>
      <c r="Z667" s="3144"/>
      <c r="AA667" s="3144"/>
      <c r="AB667" s="3144"/>
      <c r="AC667" s="3144"/>
      <c r="AD667" s="3144"/>
      <c r="AE667" s="3144"/>
      <c r="AF667" s="3144"/>
      <c r="AG667" s="3144"/>
      <c r="AH667" s="3144"/>
      <c r="AI667" s="3144"/>
      <c r="AJ667" s="3144"/>
      <c r="AK667" s="3144"/>
      <c r="AL667" s="3144"/>
      <c r="AM667" s="3144"/>
    </row>
    <row r="668" spans="2:39">
      <c r="Q668" s="289"/>
      <c r="S668" s="3144"/>
      <c r="T668" s="3144"/>
      <c r="U668" s="3144"/>
      <c r="V668" s="3144"/>
      <c r="W668" s="3144"/>
      <c r="X668" s="3144"/>
      <c r="Y668" s="3144"/>
      <c r="Z668" s="3144"/>
      <c r="AA668" s="3144"/>
      <c r="AB668" s="3144"/>
      <c r="AC668" s="3144"/>
      <c r="AD668" s="3144"/>
      <c r="AE668" s="3144"/>
      <c r="AF668" s="3144"/>
      <c r="AG668" s="3144"/>
      <c r="AH668" s="3144"/>
      <c r="AI668" s="3144"/>
      <c r="AJ668" s="3144"/>
      <c r="AK668" s="3144"/>
      <c r="AL668" s="3144"/>
      <c r="AM668" s="3144"/>
    </row>
    <row r="669" spans="2:39">
      <c r="Q669" s="289"/>
      <c r="S669" s="3144"/>
      <c r="T669" s="3144"/>
      <c r="U669" s="3144"/>
      <c r="V669" s="3144"/>
      <c r="W669" s="3144"/>
      <c r="X669" s="3144"/>
      <c r="Y669" s="3144"/>
      <c r="Z669" s="3144"/>
      <c r="AA669" s="3144"/>
      <c r="AB669" s="3144"/>
      <c r="AC669" s="3144"/>
      <c r="AD669" s="3144"/>
      <c r="AE669" s="3144"/>
      <c r="AF669" s="3144"/>
      <c r="AG669" s="3144"/>
      <c r="AH669" s="3144"/>
      <c r="AI669" s="3144"/>
      <c r="AJ669" s="3144"/>
      <c r="AK669" s="3144"/>
      <c r="AL669" s="3144"/>
      <c r="AM669" s="3144"/>
    </row>
    <row r="670" spans="2:39">
      <c r="Q670" s="289"/>
      <c r="S670" s="3144"/>
      <c r="T670" s="3144"/>
      <c r="U670" s="3144"/>
      <c r="V670" s="3144"/>
      <c r="W670" s="3144"/>
      <c r="X670" s="3144"/>
      <c r="Y670" s="3144"/>
      <c r="Z670" s="3144"/>
      <c r="AA670" s="3144"/>
      <c r="AB670" s="3144"/>
      <c r="AC670" s="3144"/>
      <c r="AD670" s="3144"/>
      <c r="AE670" s="3144"/>
      <c r="AF670" s="3144"/>
      <c r="AG670" s="3144"/>
      <c r="AH670" s="3144"/>
      <c r="AI670" s="3144"/>
      <c r="AJ670" s="3144"/>
      <c r="AK670" s="3144"/>
      <c r="AL670" s="3144"/>
      <c r="AM670" s="3144"/>
    </row>
    <row r="671" spans="2:39" ht="16.5" customHeight="1">
      <c r="C671" s="676"/>
      <c r="D671" s="12" t="str">
        <f>D58</f>
        <v xml:space="preserve">Россия Краснодарский край </v>
      </c>
      <c r="E671" s="291"/>
      <c r="I671" s="2333"/>
      <c r="J671" s="2333"/>
      <c r="K671" s="2333"/>
      <c r="L671" s="2333"/>
      <c r="M671" s="2333"/>
      <c r="N671" s="2333"/>
      <c r="O671" s="2333"/>
      <c r="P671" s="2333"/>
      <c r="Q671" s="1"/>
      <c r="S671" s="3144"/>
      <c r="T671" s="3144"/>
      <c r="U671" s="3144"/>
      <c r="V671" s="3144"/>
      <c r="W671" s="3144"/>
      <c r="X671" s="3144"/>
      <c r="Y671" s="3144"/>
      <c r="Z671" s="3144"/>
      <c r="AA671" s="3144"/>
      <c r="AB671" s="357"/>
      <c r="AC671" s="3144"/>
      <c r="AD671" s="3144"/>
      <c r="AE671" s="126"/>
      <c r="AF671" s="3144"/>
      <c r="AG671" s="3144"/>
      <c r="AH671" s="3144"/>
      <c r="AI671" s="3144"/>
      <c r="AJ671" s="3144"/>
      <c r="AK671" s="3144"/>
      <c r="AL671" s="3144"/>
      <c r="AM671" s="3144"/>
    </row>
    <row r="672" spans="2:39" ht="17.25" customHeight="1">
      <c r="C672" s="13" t="str">
        <f>C59</f>
        <v xml:space="preserve">                  ПРИЛОЖЕНИЕ К  ДВЕНАДЦАТИДНЕВНОМУ  МЕНЮ ПРИГОТОВЛЯЕМЫХ БЛЮД </v>
      </c>
      <c r="D672" s="148"/>
      <c r="E672" s="2"/>
      <c r="F672"/>
      <c r="I672"/>
      <c r="J672"/>
      <c r="K672" s="26"/>
      <c r="L672" s="26"/>
      <c r="M672"/>
      <c r="N672"/>
      <c r="O672"/>
      <c r="P672"/>
      <c r="S672" s="3144"/>
      <c r="T672" s="3144"/>
      <c r="U672" s="3144"/>
      <c r="V672" s="3144"/>
      <c r="W672" s="3144"/>
      <c r="X672" s="3144"/>
      <c r="Y672" s="3144"/>
      <c r="Z672" s="3144"/>
      <c r="AA672" s="3144"/>
      <c r="AB672" s="3144"/>
      <c r="AC672" s="3144"/>
      <c r="AD672" s="3144"/>
      <c r="AE672" s="3144"/>
      <c r="AF672" s="3144"/>
      <c r="AG672" s="3144"/>
      <c r="AH672" s="3144"/>
      <c r="AI672" s="3144"/>
      <c r="AJ672" s="3144"/>
      <c r="AK672" s="3144"/>
      <c r="AL672" s="3144"/>
      <c r="AM672" s="3144"/>
    </row>
    <row r="673" spans="2:39">
      <c r="B673" s="544" t="str">
        <f>B60</f>
        <v xml:space="preserve">   ДЛЯ  УЧАЩИХСЯ  В ОБЩЕОБРАЗОВАТЕЛЬНОМ УЧРЕЖДЕНИЕ   З А В Т Р А К О В  -  О Б Е Д О В    И    П О Л Д Н И К О В</v>
      </c>
      <c r="C673" s="25"/>
      <c r="I673" s="752"/>
      <c r="S673" s="3144"/>
      <c r="T673" s="3144"/>
      <c r="U673" s="3144"/>
      <c r="V673" s="3144"/>
      <c r="W673" s="3144"/>
      <c r="X673" s="3144"/>
      <c r="Y673" s="3144"/>
      <c r="Z673" s="3144"/>
      <c r="AA673" s="3144"/>
      <c r="AB673" s="3144"/>
      <c r="AC673" s="3144"/>
      <c r="AD673" s="3144"/>
      <c r="AE673" s="3144"/>
      <c r="AF673" s="3144"/>
      <c r="AG673" s="3144"/>
      <c r="AH673" s="3144"/>
      <c r="AI673" s="3144"/>
      <c r="AJ673" s="3144"/>
      <c r="AK673" s="3144"/>
      <c r="AL673" s="3144"/>
      <c r="AM673" s="3144"/>
    </row>
    <row r="674" spans="2:39" ht="12.75" customHeight="1">
      <c r="C674" s="676" t="str">
        <f>C61</f>
        <v xml:space="preserve">                                    ТАБЛИЦА   ПОТРЕБНОСТИ ПИЩЕВЫХ ВЕЩЕСТВ,   ВИТАМИНОВ  И  МИНЕРАЛЬНЫХ ВЕЩЕСТВ</v>
      </c>
      <c r="S674" s="3144"/>
      <c r="T674" s="3144"/>
      <c r="U674" s="3144"/>
      <c r="V674" s="3144"/>
      <c r="W674" s="3144"/>
      <c r="X674" s="3144"/>
      <c r="Y674" s="3144"/>
      <c r="Z674" s="3144"/>
      <c r="AA674" s="3144"/>
      <c r="AB674" s="3144"/>
      <c r="AC674" s="3144"/>
      <c r="AD674" s="3144"/>
      <c r="AE674" s="3144"/>
      <c r="AF674" s="3144"/>
      <c r="AG674" s="3144"/>
      <c r="AH674" s="3144"/>
      <c r="AI674" s="3144"/>
      <c r="AJ674" s="3144"/>
      <c r="AK674" s="3144"/>
      <c r="AL674" s="3144"/>
      <c r="AM674" s="3144"/>
    </row>
    <row r="675" spans="2:39" ht="16.5" customHeight="1" thickBot="1">
      <c r="B675" s="2" t="str">
        <f>B62</f>
        <v xml:space="preserve">  Возрастная категория: 12 лет и старше</v>
      </c>
      <c r="C675" s="26"/>
      <c r="D675"/>
      <c r="F675" s="32" t="s">
        <v>983</v>
      </c>
      <c r="I675" s="28"/>
      <c r="J675" t="str">
        <f>J62</f>
        <v>Сезон :   ЗИМА - ВЕСНА  2025 -____г.г.</v>
      </c>
      <c r="K675" s="80"/>
      <c r="L675" s="26"/>
      <c r="M675" s="26"/>
      <c r="N675" s="33"/>
      <c r="P675" s="317"/>
      <c r="S675" s="3144"/>
      <c r="T675" s="3144"/>
      <c r="U675" s="3144"/>
      <c r="V675" s="3144"/>
      <c r="W675" s="3144"/>
      <c r="X675" s="3144"/>
      <c r="Y675" s="3144"/>
      <c r="Z675" s="3144"/>
      <c r="AA675" s="3144"/>
      <c r="AB675" s="3144"/>
      <c r="AC675" s="3144"/>
      <c r="AD675" s="3144"/>
      <c r="AE675" s="3144"/>
      <c r="AF675" s="3144"/>
      <c r="AG675" s="3144"/>
      <c r="AH675" s="3144"/>
      <c r="AI675" s="3144"/>
      <c r="AJ675" s="3144"/>
      <c r="AK675" s="3144"/>
      <c r="AL675" s="3144"/>
      <c r="AM675" s="3144"/>
    </row>
    <row r="676" spans="2:39" ht="14.25" customHeight="1" thickBot="1">
      <c r="B676" s="779" t="s">
        <v>248</v>
      </c>
      <c r="C676" s="815" t="s">
        <v>984</v>
      </c>
      <c r="D676" s="777" t="s">
        <v>140</v>
      </c>
      <c r="E676" s="784" t="s">
        <v>141</v>
      </c>
      <c r="F676" s="332"/>
      <c r="G676" s="332"/>
      <c r="H676" s="39"/>
      <c r="I676" s="551" t="s">
        <v>229</v>
      </c>
      <c r="J676" s="39"/>
      <c r="K676" s="685"/>
      <c r="L676" s="442"/>
      <c r="M676" s="786" t="s">
        <v>257</v>
      </c>
      <c r="N676" s="39"/>
      <c r="O676" s="39"/>
      <c r="P676" s="73"/>
      <c r="Q676" s="720" t="s">
        <v>255</v>
      </c>
      <c r="S676" s="3144"/>
      <c r="T676" s="3144"/>
      <c r="U676" s="3144"/>
      <c r="V676" s="3144"/>
      <c r="W676" s="3144"/>
      <c r="X676" s="3144"/>
      <c r="Y676" s="3144"/>
      <c r="Z676" s="3144"/>
      <c r="AA676" s="3144"/>
      <c r="AB676" s="3144"/>
      <c r="AC676" s="3144"/>
      <c r="AD676" s="3144"/>
      <c r="AE676" s="3144"/>
      <c r="AF676" s="3144"/>
      <c r="AG676" s="3144"/>
      <c r="AH676" s="3144"/>
      <c r="AI676" s="3144"/>
      <c r="AJ676" s="3144"/>
      <c r="AK676" s="3144"/>
      <c r="AL676" s="3144"/>
      <c r="AM676" s="3144"/>
    </row>
    <row r="677" spans="2:39" ht="15.75" thickBot="1">
      <c r="B677" s="780" t="s">
        <v>231</v>
      </c>
      <c r="C677" s="390"/>
      <c r="D677" s="781" t="s">
        <v>147</v>
      </c>
      <c r="E677" s="587"/>
      <c r="F677" s="783"/>
      <c r="G677" s="3689" t="s">
        <v>368</v>
      </c>
      <c r="H677" s="1258" t="s">
        <v>352</v>
      </c>
      <c r="I677" s="787"/>
      <c r="J677" s="787"/>
      <c r="K677" s="787"/>
      <c r="L677" s="788"/>
      <c r="M677" s="789" t="s">
        <v>256</v>
      </c>
      <c r="N677" s="787"/>
      <c r="O677" s="787"/>
      <c r="P677" s="788"/>
      <c r="Q677" s="759" t="s">
        <v>253</v>
      </c>
      <c r="S677" s="3144"/>
      <c r="T677" s="3144"/>
      <c r="U677" s="3144"/>
      <c r="V677" s="3144"/>
      <c r="W677" s="3144"/>
      <c r="X677" s="3144"/>
      <c r="Y677" s="3144"/>
      <c r="Z677" s="3144"/>
      <c r="AA677" s="3144"/>
      <c r="AB677" s="3144"/>
      <c r="AC677" s="3144"/>
      <c r="AD677" s="3144"/>
      <c r="AE677" s="3144"/>
      <c r="AF677" s="3144"/>
      <c r="AG677" s="3144"/>
      <c r="AH677" s="3144"/>
      <c r="AI677" s="3144"/>
      <c r="AJ677" s="3144"/>
      <c r="AK677" s="3144"/>
      <c r="AL677" s="3144"/>
      <c r="AM677" s="3144"/>
    </row>
    <row r="678" spans="2:39" ht="14.25" customHeight="1">
      <c r="B678" s="780" t="s">
        <v>240</v>
      </c>
      <c r="C678" s="390" t="s">
        <v>146</v>
      </c>
      <c r="D678" s="653"/>
      <c r="E678" s="781" t="s">
        <v>148</v>
      </c>
      <c r="F678" s="778" t="s">
        <v>53</v>
      </c>
      <c r="G678" s="3689" t="s">
        <v>369</v>
      </c>
      <c r="H678" s="1260" t="s">
        <v>151</v>
      </c>
      <c r="I678" s="587"/>
      <c r="J678" s="1272"/>
      <c r="K678" s="39"/>
      <c r="L678" s="1272"/>
      <c r="M678" s="1273" t="s">
        <v>241</v>
      </c>
      <c r="N678" s="1274" t="s">
        <v>242</v>
      </c>
      <c r="O678" s="1275" t="s">
        <v>243</v>
      </c>
      <c r="P678" s="1276" t="s">
        <v>244</v>
      </c>
      <c r="Q678" s="759" t="s">
        <v>222</v>
      </c>
      <c r="S678" s="3144"/>
      <c r="T678" s="3144"/>
      <c r="U678" s="3144"/>
      <c r="V678" s="505"/>
      <c r="W678" s="812"/>
      <c r="X678" s="813"/>
      <c r="Y678" s="814"/>
      <c r="Z678" s="213"/>
      <c r="AA678" s="357"/>
      <c r="AB678" s="3144"/>
      <c r="AC678" s="3144"/>
      <c r="AD678" s="3144"/>
      <c r="AE678" s="3144"/>
      <c r="AF678" s="3144"/>
      <c r="AG678" s="3144"/>
      <c r="AH678" s="3144"/>
      <c r="AI678" s="3144"/>
      <c r="AJ678" s="3144"/>
      <c r="AK678" s="3144"/>
      <c r="AL678" s="3144"/>
      <c r="AM678" s="3144"/>
    </row>
    <row r="679" spans="2:39" ht="15.75" thickBot="1">
      <c r="B679" s="63"/>
      <c r="C679" s="677"/>
      <c r="D679" s="420"/>
      <c r="E679" s="782" t="s">
        <v>5</v>
      </c>
      <c r="F679" s="398" t="s">
        <v>6</v>
      </c>
      <c r="G679" s="1214" t="s">
        <v>7</v>
      </c>
      <c r="H679" s="1259" t="s">
        <v>315</v>
      </c>
      <c r="I679" s="1277" t="s">
        <v>232</v>
      </c>
      <c r="J679" s="1278" t="s">
        <v>233</v>
      </c>
      <c r="K679" s="1278" t="s">
        <v>234</v>
      </c>
      <c r="L679" s="1278" t="s">
        <v>235</v>
      </c>
      <c r="M679" s="1280" t="s">
        <v>236</v>
      </c>
      <c r="N679" s="1278" t="s">
        <v>237</v>
      </c>
      <c r="O679" s="1279" t="s">
        <v>238</v>
      </c>
      <c r="P679" s="1281" t="s">
        <v>239</v>
      </c>
      <c r="Q679" s="677"/>
      <c r="S679" s="3144"/>
      <c r="T679" s="3144"/>
      <c r="U679" s="3144"/>
      <c r="V679" s="3144"/>
      <c r="W679" s="3144"/>
      <c r="X679" s="3144"/>
      <c r="Y679" s="3144"/>
      <c r="Z679" s="3144"/>
      <c r="AA679" s="3144"/>
      <c r="AB679" s="3144"/>
      <c r="AC679" s="3144"/>
      <c r="AD679" s="3144"/>
      <c r="AE679" s="3144"/>
      <c r="AF679" s="3144"/>
      <c r="AG679" s="3144"/>
      <c r="AH679" s="3144"/>
      <c r="AI679" s="3144"/>
      <c r="AJ679" s="3144"/>
      <c r="AK679" s="3144"/>
      <c r="AL679" s="3144"/>
      <c r="AM679" s="3144"/>
    </row>
    <row r="680" spans="2:39" ht="12.75" customHeight="1">
      <c r="B680" s="84"/>
      <c r="C680" s="1283" t="s">
        <v>128</v>
      </c>
      <c r="D680" s="1158"/>
      <c r="E680" s="1482"/>
      <c r="F680" s="714"/>
      <c r="G680" s="714"/>
      <c r="H680" s="585"/>
      <c r="I680" s="692"/>
      <c r="J680" s="705"/>
      <c r="K680" s="1308"/>
      <c r="L680" s="705"/>
      <c r="M680" s="705"/>
      <c r="N680" s="705"/>
      <c r="O680" s="705"/>
      <c r="P680" s="763"/>
      <c r="Q680" s="764"/>
      <c r="S680" s="3144"/>
      <c r="T680" s="3144"/>
      <c r="U680" s="3144"/>
      <c r="V680" s="3144"/>
      <c r="W680" s="3144"/>
      <c r="X680" s="3144"/>
      <c r="Y680" s="3144"/>
      <c r="Z680" s="3144"/>
      <c r="AA680" s="3144"/>
      <c r="AB680" s="3144"/>
      <c r="AC680" s="3144"/>
      <c r="AD680" s="3144"/>
      <c r="AE680" s="3144"/>
      <c r="AF680" s="3144"/>
      <c r="AG680" s="3144"/>
      <c r="AH680" s="3144"/>
      <c r="AI680" s="3144"/>
      <c r="AJ680" s="3144"/>
      <c r="AK680" s="3144"/>
      <c r="AL680" s="3144"/>
      <c r="AM680" s="3144"/>
    </row>
    <row r="681" spans="2:39" ht="15.75" customHeight="1">
      <c r="B681" s="1287" t="str">
        <f>'12-18л. МЕНЮ '!J676</f>
        <v>162/17</v>
      </c>
      <c r="C681" s="333" t="str">
        <f>'12-18л. МЕНЮ '!C676</f>
        <v>Запеканка капустная</v>
      </c>
      <c r="D681" s="3158">
        <f>'12-18л. МЕНЮ '!D676</f>
        <v>180</v>
      </c>
      <c r="E681" s="3694">
        <f>'12-18л. МЕНЮ '!E676</f>
        <v>2.585</v>
      </c>
      <c r="F681" s="3696">
        <f>'12-18л. МЕНЮ '!F676</f>
        <v>11.917400000000001</v>
      </c>
      <c r="G681" s="3696">
        <f>'12-18л. МЕНЮ '!G676</f>
        <v>12.049720000000001</v>
      </c>
      <c r="H681" s="3725">
        <f>'12-18л. МЕНЮ '!H676</f>
        <v>165.79400000000001</v>
      </c>
      <c r="I681" s="4319">
        <v>13.24</v>
      </c>
      <c r="J681" s="4319">
        <v>7.5999999999999998E-2</v>
      </c>
      <c r="K681" s="4310">
        <v>8.2000000000000003E-2</v>
      </c>
      <c r="L681" s="4306">
        <v>77.87</v>
      </c>
      <c r="M681" s="4308">
        <v>25.295999999999999</v>
      </c>
      <c r="N681" s="4320">
        <v>78.314999999999998</v>
      </c>
      <c r="O681" s="4310">
        <v>13.167999999999999</v>
      </c>
      <c r="P681" s="4311">
        <v>0.98799999999999999</v>
      </c>
      <c r="Q681" s="438">
        <f>'12-18л. МЕНЮ '!I676</f>
        <v>42</v>
      </c>
      <c r="S681" s="3144"/>
      <c r="T681" s="3144"/>
      <c r="U681" s="3144"/>
      <c r="V681" s="3144"/>
      <c r="W681" s="3144"/>
      <c r="X681" s="3144"/>
      <c r="Y681" s="3144"/>
      <c r="Z681" s="3144"/>
      <c r="AA681" s="3144"/>
      <c r="AB681" s="3144"/>
      <c r="AC681" s="3144"/>
      <c r="AD681" s="3144"/>
      <c r="AE681" s="3144"/>
      <c r="AF681" s="3144"/>
      <c r="AG681" s="3144"/>
      <c r="AH681" s="3144"/>
      <c r="AI681" s="3144"/>
      <c r="AJ681" s="3144"/>
      <c r="AK681" s="3144"/>
      <c r="AL681" s="3144"/>
      <c r="AM681" s="3144"/>
    </row>
    <row r="682" spans="2:39">
      <c r="B682" s="1287" t="str">
        <f>'12-18л. МЕНЮ '!J677</f>
        <v>373/21</v>
      </c>
      <c r="C682" s="333" t="str">
        <f>'12-18л. МЕНЮ '!C677</f>
        <v>Котлеты нежные с соусом</v>
      </c>
      <c r="D682" s="3158" t="str">
        <f>'12-18л. МЕНЮ '!D677</f>
        <v>90 /25</v>
      </c>
      <c r="E682" s="3694">
        <f>'12-18л. МЕНЮ '!E677</f>
        <v>14.7507</v>
      </c>
      <c r="F682" s="3695">
        <f>'12-18л. МЕНЮ '!F677</f>
        <v>9.6557099999999991</v>
      </c>
      <c r="G682" s="3696">
        <f>'12-18л. МЕНЮ '!G677</f>
        <v>10.3659</v>
      </c>
      <c r="H682" s="3694">
        <f>'12-18л. МЕНЮ '!H677</f>
        <v>194.03479999999999</v>
      </c>
      <c r="I682" s="4321">
        <v>0.91200000000000003</v>
      </c>
      <c r="J682" s="1447">
        <v>7.0999999999999994E-2</v>
      </c>
      <c r="K682" s="1864">
        <v>0.115</v>
      </c>
      <c r="L682" s="1447">
        <v>29.094000000000001</v>
      </c>
      <c r="M682" s="1864">
        <v>73.099000000000004</v>
      </c>
      <c r="N682" s="1449">
        <v>60.63</v>
      </c>
      <c r="O682" s="1864">
        <v>33.509</v>
      </c>
      <c r="P682" s="1448">
        <v>1.456</v>
      </c>
      <c r="Q682" s="438">
        <f>'12-18л. МЕНЮ '!I677</f>
        <v>73</v>
      </c>
      <c r="S682" s="3144"/>
      <c r="T682" s="3144"/>
      <c r="U682" s="3144"/>
      <c r="V682" s="3144"/>
      <c r="W682" s="3144"/>
      <c r="X682" s="3144"/>
      <c r="Y682" s="3144"/>
      <c r="Z682" s="3144"/>
      <c r="AA682" s="3144"/>
      <c r="AB682" s="3144"/>
      <c r="AC682" s="3144"/>
      <c r="AD682" s="3144"/>
      <c r="AE682" s="3144"/>
      <c r="AF682" s="3144"/>
      <c r="AG682" s="3144"/>
      <c r="AH682" s="3144"/>
      <c r="AI682" s="3144"/>
      <c r="AJ682" s="3144"/>
      <c r="AK682" s="3144"/>
      <c r="AL682" s="3144"/>
      <c r="AM682" s="3144"/>
    </row>
    <row r="683" spans="2:39">
      <c r="B683" s="3734" t="str">
        <f>'12-18л. МЕНЮ '!J678</f>
        <v>420/21</v>
      </c>
      <c r="C683" s="3164" t="str">
        <f>'12-18л. МЕНЮ '!C678</f>
        <v xml:space="preserve"> томатным с овощами</v>
      </c>
      <c r="D683" s="2943">
        <f>'12-18л. МЕНЮ '!D678</f>
        <v>0</v>
      </c>
      <c r="E683" s="2363">
        <f>'12-18л. МЕНЮ '!E678</f>
        <v>0.30499999999999999</v>
      </c>
      <c r="F683" s="2364">
        <f>'12-18л. МЕНЮ '!F678</f>
        <v>1.83</v>
      </c>
      <c r="G683" s="2365">
        <f>'12-18л. МЕНЮ '!G678</f>
        <v>1.1825000000000001</v>
      </c>
      <c r="H683" s="2363">
        <f>'12-18л. МЕНЮ '!H678</f>
        <v>22.425000000000001</v>
      </c>
      <c r="I683" s="2363">
        <v>0.42499999999999999</v>
      </c>
      <c r="J683" s="2365">
        <v>4.0000000000000001E-3</v>
      </c>
      <c r="K683" s="2364">
        <v>0</v>
      </c>
      <c r="L683" s="2365">
        <v>9.5</v>
      </c>
      <c r="M683" s="3729">
        <v>2.6</v>
      </c>
      <c r="N683" s="2430">
        <v>5.15</v>
      </c>
      <c r="O683" s="3729">
        <v>2.2999999999999998</v>
      </c>
      <c r="P683" s="2431">
        <v>0.109</v>
      </c>
      <c r="Q683" s="1481">
        <f>'12-18л. МЕНЮ '!I678</f>
        <v>73</v>
      </c>
      <c r="S683" s="3144"/>
      <c r="T683" s="3144"/>
      <c r="U683" s="3144"/>
      <c r="V683" s="3144"/>
      <c r="W683" s="3144"/>
      <c r="X683" s="3144"/>
      <c r="Y683" s="3144"/>
      <c r="Z683" s="3144"/>
      <c r="AA683" s="3144"/>
      <c r="AB683" s="3144"/>
      <c r="AC683" s="3144"/>
      <c r="AD683" s="3144"/>
      <c r="AE683" s="3144"/>
      <c r="AF683" s="3144"/>
      <c r="AG683" s="3144"/>
      <c r="AH683" s="3144"/>
      <c r="AI683" s="3144"/>
      <c r="AJ683" s="3144"/>
      <c r="AK683" s="3144"/>
      <c r="AL683" s="3144"/>
      <c r="AM683" s="3144"/>
    </row>
    <row r="684" spans="2:39" ht="12.75" customHeight="1">
      <c r="B684" s="2941" t="str">
        <f>'12-18л. МЕНЮ '!J679</f>
        <v>784 /22</v>
      </c>
      <c r="C684" s="600" t="str">
        <f>'12-18л. МЕНЮ '!C679</f>
        <v>Кисель   из кураги</v>
      </c>
      <c r="D684" s="263">
        <f>'12-18л. МЕНЮ '!D679</f>
        <v>200</v>
      </c>
      <c r="E684" s="3735">
        <f>'12-18л. МЕНЮ '!E679</f>
        <v>0.5</v>
      </c>
      <c r="F684" s="3703">
        <f>'12-18л. МЕНЮ '!F679</f>
        <v>0.05</v>
      </c>
      <c r="G684" s="3703">
        <f>'12-18л. МЕНЮ '!G679</f>
        <v>26.3</v>
      </c>
      <c r="H684" s="3736">
        <f>'12-18л. МЕНЮ '!H679</f>
        <v>106.78</v>
      </c>
      <c r="I684" s="2430">
        <v>0.17</v>
      </c>
      <c r="J684" s="3730">
        <v>0.01</v>
      </c>
      <c r="K684" s="3731">
        <v>0.02</v>
      </c>
      <c r="L684" s="2365">
        <v>35</v>
      </c>
      <c r="M684" s="3729">
        <v>21.11</v>
      </c>
      <c r="N684" s="2430">
        <v>25.84</v>
      </c>
      <c r="O684" s="3729">
        <v>9</v>
      </c>
      <c r="P684" s="2431">
        <v>0.3</v>
      </c>
      <c r="Q684" s="2441">
        <f>'12-18л. МЕНЮ '!I679</f>
        <v>97</v>
      </c>
      <c r="S684" s="3144"/>
      <c r="T684" s="3144"/>
      <c r="U684" s="3144"/>
      <c r="V684" s="3144"/>
      <c r="W684" s="3144"/>
      <c r="X684" s="3144"/>
      <c r="Y684" s="3144"/>
      <c r="Z684" s="3144"/>
      <c r="AA684" s="3144"/>
      <c r="AB684" s="3144"/>
      <c r="AC684" s="3144"/>
      <c r="AD684" s="3144"/>
      <c r="AE684" s="3144"/>
      <c r="AF684" s="3144"/>
      <c r="AG684" s="3144"/>
      <c r="AH684" s="3144"/>
      <c r="AI684" s="3144"/>
      <c r="AJ684" s="3144"/>
      <c r="AK684" s="3144"/>
      <c r="AL684" s="3144"/>
      <c r="AM684" s="3144"/>
    </row>
    <row r="685" spans="2:39" ht="14.25" customHeight="1">
      <c r="B685" s="1287" t="str">
        <f>'12-18л. МЕНЮ '!J680</f>
        <v>Пром.пр.</v>
      </c>
      <c r="C685" s="333" t="str">
        <f>'12-18л. МЕНЮ '!C680</f>
        <v>Хлеб пшеничный</v>
      </c>
      <c r="D685" s="3158">
        <f>'12-18л. МЕНЮ '!D680</f>
        <v>40</v>
      </c>
      <c r="E685" s="3694">
        <f>'12-18л. МЕНЮ '!E680</f>
        <v>0.8024</v>
      </c>
      <c r="F685" s="3696">
        <f>'12-18л. МЕНЮ '!F680</f>
        <v>0.52</v>
      </c>
      <c r="G685" s="3696">
        <f>'12-18л. МЕНЮ '!G680</f>
        <v>20.68</v>
      </c>
      <c r="H685" s="3725">
        <f>'12-18л. МЕНЮ '!H680</f>
        <v>94.6096</v>
      </c>
      <c r="I685" s="1171">
        <v>0</v>
      </c>
      <c r="J685" s="1171">
        <v>4.3999999999999997E-2</v>
      </c>
      <c r="K685" s="1171">
        <v>1.6E-2</v>
      </c>
      <c r="L685" s="694">
        <v>0</v>
      </c>
      <c r="M685" s="1171">
        <v>8</v>
      </c>
      <c r="N685" s="1171">
        <v>2.6</v>
      </c>
      <c r="O685" s="1171">
        <v>0.56000000000000005</v>
      </c>
      <c r="P685" s="1171">
        <v>4.3999999999999997E-2</v>
      </c>
      <c r="Q685" s="438">
        <f>'12-18л. МЕНЮ '!I680</f>
        <v>18</v>
      </c>
      <c r="S685" s="3144"/>
      <c r="T685" s="3144"/>
      <c r="U685" s="3144"/>
      <c r="V685" s="3144"/>
      <c r="W685" s="3144"/>
      <c r="X685" s="3144"/>
      <c r="Y685" s="3144"/>
      <c r="Z685" s="3144"/>
      <c r="AA685" s="3144"/>
      <c r="AB685" s="3144"/>
      <c r="AC685" s="3144"/>
      <c r="AD685" s="3144"/>
      <c r="AE685" s="3144"/>
      <c r="AF685" s="3144"/>
      <c r="AG685" s="3144"/>
      <c r="AH685" s="3144"/>
      <c r="AI685" s="3144"/>
      <c r="AJ685" s="3144"/>
      <c r="AK685" s="3144"/>
      <c r="AL685" s="3144"/>
      <c r="AM685" s="3144"/>
    </row>
    <row r="686" spans="2:39">
      <c r="B686" s="1287" t="str">
        <f>'12-18л. МЕНЮ '!J681</f>
        <v>Пром.пр.</v>
      </c>
      <c r="C686" s="333" t="str">
        <f>'12-18л. МЕНЮ '!C681</f>
        <v>Хлеб ржаной</v>
      </c>
      <c r="D686" s="3158">
        <f>'12-18л. МЕНЮ '!D681</f>
        <v>30</v>
      </c>
      <c r="E686" s="3694">
        <f>'12-18л. МЕНЮ '!E681</f>
        <v>1.4</v>
      </c>
      <c r="F686" s="3696">
        <f>'12-18л. МЕНЮ '!F681</f>
        <v>0.495</v>
      </c>
      <c r="G686" s="3696">
        <f>'12-18л. МЕНЮ '!G681</f>
        <v>13.031000000000001</v>
      </c>
      <c r="H686" s="3725">
        <f>'12-18л. МЕНЮ '!H681</f>
        <v>62.174999999999997</v>
      </c>
      <c r="I686" s="2344">
        <v>0</v>
      </c>
      <c r="J686" s="2344">
        <v>7.4999999999999997E-2</v>
      </c>
      <c r="K686" s="2344">
        <v>7.4999999999999997E-2</v>
      </c>
      <c r="L686" s="2355">
        <v>0</v>
      </c>
      <c r="M686" s="2344">
        <v>9.9</v>
      </c>
      <c r="N686" s="2344">
        <v>7.02</v>
      </c>
      <c r="O686" s="2344">
        <v>1.98</v>
      </c>
      <c r="P686" s="2344">
        <v>4.2000000000000003E-2</v>
      </c>
      <c r="Q686" s="438">
        <f>'12-18л. МЕНЮ '!I681</f>
        <v>19</v>
      </c>
      <c r="S686" s="3144"/>
      <c r="T686" s="3144"/>
      <c r="U686" s="3144"/>
      <c r="V686" s="3144"/>
      <c r="W686" s="3144"/>
      <c r="X686" s="3144"/>
      <c r="Y686" s="3144"/>
      <c r="Z686" s="3144"/>
      <c r="AA686" s="3144"/>
      <c r="AB686" s="3144"/>
      <c r="AC686" s="3144"/>
      <c r="AD686" s="3144"/>
      <c r="AE686" s="3144"/>
      <c r="AF686" s="3144"/>
      <c r="AG686" s="3144"/>
      <c r="AH686" s="3144"/>
      <c r="AI686" s="3144"/>
      <c r="AJ686" s="3144"/>
      <c r="AK686" s="3144"/>
      <c r="AL686" s="3144"/>
      <c r="AM686" s="3144"/>
    </row>
    <row r="687" spans="2:39" ht="15.75" thickBot="1">
      <c r="B687" s="773" t="str">
        <f>'12-18л. МЕНЮ '!J682</f>
        <v>749 / 22</v>
      </c>
      <c r="C687" s="1248" t="str">
        <f>'12-18л. МЕНЮ '!C682</f>
        <v>Фрукты свежие (яблоко)</v>
      </c>
      <c r="D687" s="341">
        <f>'12-18л. МЕНЮ '!D682</f>
        <v>100</v>
      </c>
      <c r="E687" s="3694">
        <f>'12-18л. МЕНЮ '!E682</f>
        <v>0.4</v>
      </c>
      <c r="F687" s="3696">
        <f>'12-18л. МЕНЮ '!F682</f>
        <v>0.4</v>
      </c>
      <c r="G687" s="3696">
        <f>'12-18л. МЕНЮ '!G682</f>
        <v>9.8000000000000007</v>
      </c>
      <c r="H687" s="3725">
        <f>'12-18л. МЕНЮ '!H682</f>
        <v>47</v>
      </c>
      <c r="I687" s="1171">
        <v>10</v>
      </c>
      <c r="J687" s="1171">
        <v>0.03</v>
      </c>
      <c r="K687" s="1171">
        <v>0.02</v>
      </c>
      <c r="L687" s="699">
        <v>0</v>
      </c>
      <c r="M687" s="1171">
        <v>16</v>
      </c>
      <c r="N687" s="1171">
        <v>11</v>
      </c>
      <c r="O687" s="1171">
        <v>9</v>
      </c>
      <c r="P687" s="1171">
        <v>2.2000000000000002</v>
      </c>
      <c r="Q687" s="1474">
        <f>'12-18л. МЕНЮ '!I682</f>
        <v>105</v>
      </c>
      <c r="S687" s="3144"/>
      <c r="T687" s="3144"/>
      <c r="U687" s="3144"/>
      <c r="V687" s="3144"/>
      <c r="W687" s="3144"/>
      <c r="X687" s="3144"/>
      <c r="Y687" s="3144"/>
      <c r="Z687" s="3144"/>
      <c r="AA687" s="3144"/>
      <c r="AB687" s="3144"/>
      <c r="AC687" s="3144"/>
      <c r="AD687" s="3144"/>
      <c r="AE687" s="3144"/>
      <c r="AF687" s="3144"/>
      <c r="AG687" s="3144"/>
      <c r="AH687" s="3144"/>
      <c r="AI687" s="3144"/>
      <c r="AJ687" s="3144"/>
      <c r="AK687" s="3144"/>
      <c r="AL687" s="3144"/>
      <c r="AM687" s="3144"/>
    </row>
    <row r="688" spans="2:39">
      <c r="B688" s="417" t="s">
        <v>167</v>
      </c>
      <c r="D688" s="2866">
        <f>'12-18л. МЕНЮ '!D683</f>
        <v>665</v>
      </c>
      <c r="E688" s="3737">
        <f>'12-18л. МЕНЮ '!E683</f>
        <v>20.743099999999995</v>
      </c>
      <c r="F688" s="3705">
        <f>'12-18л. МЕНЮ '!F683</f>
        <v>24.868109999999998</v>
      </c>
      <c r="G688" s="3705">
        <f>'12-18л. МЕНЮ '!G683</f>
        <v>93.409120000000016</v>
      </c>
      <c r="H688" s="3738">
        <f>'12-18л. МЕНЮ '!H683</f>
        <v>692.8184</v>
      </c>
      <c r="I688" s="3706">
        <f>SUM(I681:I687)</f>
        <v>24.747</v>
      </c>
      <c r="J688" s="3707">
        <f t="shared" ref="J688:P688" si="198">SUM(J681:J687)</f>
        <v>0.31000000000000005</v>
      </c>
      <c r="K688" s="3707">
        <f t="shared" si="198"/>
        <v>0.32800000000000001</v>
      </c>
      <c r="L688" s="3707">
        <f t="shared" si="198"/>
        <v>151.464</v>
      </c>
      <c r="M688" s="3708">
        <f t="shared" si="198"/>
        <v>156.00500000000002</v>
      </c>
      <c r="N688" s="3708">
        <f t="shared" si="198"/>
        <v>190.55500000000001</v>
      </c>
      <c r="O688" s="3707">
        <f t="shared" si="198"/>
        <v>69.516999999999996</v>
      </c>
      <c r="P688" s="3709">
        <f t="shared" si="198"/>
        <v>5.1389999999999993</v>
      </c>
      <c r="Q688" s="761"/>
      <c r="S688" s="3144"/>
      <c r="T688" s="3144"/>
      <c r="U688" s="3144"/>
      <c r="V688" s="3144"/>
      <c r="W688" s="3144"/>
      <c r="X688" s="3144"/>
      <c r="Y688" s="3144"/>
      <c r="Z688" s="3144"/>
      <c r="AA688" s="3144"/>
      <c r="AB688" s="3144"/>
      <c r="AC688" s="3144"/>
      <c r="AD688" s="3144"/>
      <c r="AE688" s="3144"/>
      <c r="AF688" s="3144"/>
      <c r="AG688" s="3144"/>
      <c r="AH688" s="3144"/>
      <c r="AI688" s="3144"/>
      <c r="AJ688" s="3144"/>
      <c r="AK688" s="3144"/>
      <c r="AL688" s="3144"/>
      <c r="AM688" s="3144"/>
    </row>
    <row r="689" spans="2:39">
      <c r="B689" s="382"/>
      <c r="C689" s="674" t="s">
        <v>10</v>
      </c>
      <c r="D689" s="1133">
        <f>D739</f>
        <v>0.25</v>
      </c>
      <c r="E689" s="3740">
        <f>'12-18л. МЕНЮ '!E684</f>
        <v>22.5</v>
      </c>
      <c r="F689" s="3712">
        <f>'12-18л. МЕНЮ '!F684</f>
        <v>23</v>
      </c>
      <c r="G689" s="3712">
        <f>'12-18л. МЕНЮ '!G684</f>
        <v>95.75</v>
      </c>
      <c r="H689" s="3741">
        <f>'12-18л. МЕНЮ '!H684</f>
        <v>680</v>
      </c>
      <c r="I689" s="3742">
        <f t="shared" ref="I689:P689" si="199">I739</f>
        <v>17.5</v>
      </c>
      <c r="J689" s="3742">
        <f t="shared" si="199"/>
        <v>0.35</v>
      </c>
      <c r="K689" s="3742">
        <f t="shared" si="199"/>
        <v>0.4</v>
      </c>
      <c r="L689" s="3742">
        <f t="shared" si="199"/>
        <v>225</v>
      </c>
      <c r="M689" s="3743">
        <f t="shared" si="199"/>
        <v>300</v>
      </c>
      <c r="N689" s="3743">
        <f t="shared" si="199"/>
        <v>300</v>
      </c>
      <c r="O689" s="3742">
        <f t="shared" si="199"/>
        <v>75</v>
      </c>
      <c r="P689" s="3749">
        <f t="shared" si="199"/>
        <v>4.5</v>
      </c>
      <c r="Q689" s="761"/>
      <c r="S689" s="3144"/>
      <c r="T689" s="3144"/>
      <c r="U689" s="3144"/>
      <c r="V689" s="3144"/>
      <c r="W689" s="3144"/>
      <c r="X689" s="3144"/>
      <c r="Y689" s="3144"/>
      <c r="Z689" s="3144"/>
      <c r="AA689" s="3144"/>
      <c r="AB689" s="3144"/>
      <c r="AC689" s="3144"/>
      <c r="AD689" s="3144"/>
      <c r="AE689" s="3144"/>
      <c r="AF689" s="3144"/>
      <c r="AG689" s="3144"/>
      <c r="AH689" s="3144"/>
      <c r="AI689" s="3144"/>
      <c r="AJ689" s="3144"/>
      <c r="AK689" s="3144"/>
      <c r="AL689" s="3144"/>
      <c r="AM689" s="3144"/>
    </row>
    <row r="690" spans="2:39" ht="12" customHeight="1" thickBot="1">
      <c r="B690" s="230"/>
      <c r="C690" s="722" t="s">
        <v>319</v>
      </c>
      <c r="D690" s="744"/>
      <c r="E690" s="3744">
        <f>'12-18л. МЕНЮ '!E685</f>
        <v>-1.9521111111111153</v>
      </c>
      <c r="F690" s="3717">
        <f>'12-18л. МЕНЮ '!F685</f>
        <v>2.030554347826083</v>
      </c>
      <c r="G690" s="3717">
        <f>'12-18л. МЕНЮ '!G685</f>
        <v>-0.61119582245430237</v>
      </c>
      <c r="H690" s="3745">
        <f>'12-18л. МЕНЮ '!H685</f>
        <v>0.47126470588235136</v>
      </c>
      <c r="I690" s="3718">
        <f t="shared" ref="I690:P690" si="200">(I688*100/I737)-25</f>
        <v>10.35285714285714</v>
      </c>
      <c r="J690" s="3718">
        <f t="shared" si="200"/>
        <v>-2.8571428571428505</v>
      </c>
      <c r="K690" s="3718">
        <f t="shared" si="200"/>
        <v>-4.5</v>
      </c>
      <c r="L690" s="3718">
        <f t="shared" si="200"/>
        <v>-8.1706666666666656</v>
      </c>
      <c r="M690" s="3718">
        <f t="shared" si="200"/>
        <v>-11.999583333333332</v>
      </c>
      <c r="N690" s="3718">
        <f t="shared" si="200"/>
        <v>-9.1204166666666673</v>
      </c>
      <c r="O690" s="3718">
        <f t="shared" si="200"/>
        <v>-1.8276666666666657</v>
      </c>
      <c r="P690" s="3719">
        <f t="shared" si="200"/>
        <v>3.5499999999999972</v>
      </c>
      <c r="Q690" s="677"/>
      <c r="S690" s="3144"/>
      <c r="T690" s="3144"/>
      <c r="U690" s="3144"/>
      <c r="V690" s="3144"/>
      <c r="W690" s="3144"/>
      <c r="X690" s="3144"/>
      <c r="Y690" s="3144"/>
      <c r="Z690" s="3144"/>
      <c r="AA690" s="3144"/>
      <c r="AB690" s="3144"/>
      <c r="AC690" s="3144"/>
      <c r="AD690" s="3144"/>
      <c r="AE690" s="3144"/>
      <c r="AF690" s="3144"/>
      <c r="AG690" s="3144"/>
      <c r="AH690" s="3144"/>
      <c r="AI690" s="3144"/>
      <c r="AJ690" s="3144"/>
      <c r="AK690" s="3144"/>
      <c r="AL690" s="3144"/>
      <c r="AM690" s="3144"/>
    </row>
    <row r="691" spans="2:39">
      <c r="B691" s="84"/>
      <c r="C691" s="550" t="s">
        <v>106</v>
      </c>
      <c r="D691" s="3135"/>
      <c r="E691" s="3735"/>
      <c r="F691" s="3703"/>
      <c r="G691" s="3703"/>
      <c r="H691" s="3736"/>
      <c r="I691" s="3747"/>
      <c r="J691" s="3747"/>
      <c r="K691" s="3747"/>
      <c r="L691" s="3747"/>
      <c r="M691" s="3747"/>
      <c r="N691" s="3747"/>
      <c r="O691" s="3747"/>
      <c r="P691" s="3748"/>
      <c r="Q691" s="764"/>
      <c r="S691" s="3144"/>
      <c r="T691" s="3144"/>
      <c r="U691" s="3144"/>
      <c r="V691" s="3144"/>
      <c r="W691" s="3144"/>
      <c r="X691" s="3144"/>
      <c r="Y691" s="3144"/>
      <c r="Z691" s="3144"/>
      <c r="AA691" s="3144"/>
      <c r="AB691" s="3144"/>
      <c r="AC691" s="3144"/>
      <c r="AD691" s="3144"/>
      <c r="AE691" s="3144"/>
      <c r="AF691" s="3144"/>
      <c r="AG691" s="3144"/>
      <c r="AH691" s="3144"/>
      <c r="AI691" s="3144"/>
      <c r="AJ691" s="3144"/>
      <c r="AK691" s="3144"/>
      <c r="AL691" s="3144"/>
      <c r="AM691" s="3144"/>
    </row>
    <row r="692" spans="2:39" ht="13.5" customHeight="1">
      <c r="B692" s="1475" t="str">
        <f>'12-18л. МЕНЮ '!J687</f>
        <v>54-21з/ 22</v>
      </c>
      <c r="C692" s="247" t="str">
        <f>'12-18л. МЕНЮ '!C687</f>
        <v>Кукуруза сахарная</v>
      </c>
      <c r="D692" s="340">
        <f>'12-18л. МЕНЮ '!D687</f>
        <v>100</v>
      </c>
      <c r="E692" s="3694">
        <f>'12-18л. МЕНЮ '!E687</f>
        <v>2</v>
      </c>
      <c r="F692" s="3696">
        <f>'12-18л. МЕНЮ '!F687</f>
        <v>0.33339999999999997</v>
      </c>
      <c r="G692" s="3696">
        <f>'12-18л. МЕНЮ '!G687</f>
        <v>10.166667</v>
      </c>
      <c r="H692" s="3725">
        <f>'12-18л. МЕНЮ '!H687</f>
        <v>52.166670000000003</v>
      </c>
      <c r="I692" s="2344">
        <v>1.917</v>
      </c>
      <c r="J692" s="2344">
        <v>1.7000000000000001E-2</v>
      </c>
      <c r="K692" s="2344">
        <v>3.3000000000000002E-2</v>
      </c>
      <c r="L692" s="2344">
        <v>1.2</v>
      </c>
      <c r="M692" s="2344">
        <v>36.667000000000002</v>
      </c>
      <c r="N692" s="2344">
        <v>35</v>
      </c>
      <c r="O692" s="2344">
        <v>11.333</v>
      </c>
      <c r="P692" s="2354">
        <v>0.317</v>
      </c>
      <c r="Q692" s="438">
        <f>'12-18л. МЕНЮ '!I687</f>
        <v>6</v>
      </c>
      <c r="S692" s="3144"/>
      <c r="T692" s="3144"/>
      <c r="U692" s="3144"/>
      <c r="V692" s="3144"/>
      <c r="W692" s="3144"/>
      <c r="X692" s="3144"/>
      <c r="Y692" s="3144"/>
      <c r="Z692" s="3144"/>
      <c r="AA692" s="3144"/>
      <c r="AB692" s="3144"/>
      <c r="AC692" s="3144"/>
      <c r="AD692" s="3144"/>
      <c r="AE692" s="3144"/>
      <c r="AF692" s="3144"/>
      <c r="AG692" s="3144"/>
      <c r="AH692" s="3144"/>
      <c r="AI692" s="3144"/>
      <c r="AJ692" s="3144"/>
      <c r="AK692" s="3144"/>
      <c r="AL692" s="3144"/>
      <c r="AM692" s="3144"/>
    </row>
    <row r="693" spans="2:39" ht="12.75" customHeight="1">
      <c r="B693" s="1475" t="str">
        <f>'12-18л. МЕНЮ '!J688</f>
        <v>242/22</v>
      </c>
      <c r="C693" s="247" t="str">
        <f>'12-18л. МЕНЮ '!C688</f>
        <v>Суп  картофельный с макаронами</v>
      </c>
      <c r="D693" s="340">
        <f>'12-18л. МЕНЮ '!D688</f>
        <v>250</v>
      </c>
      <c r="E693" s="3694">
        <f>'12-18л. МЕНЮ '!E688</f>
        <v>4.1340000000000003</v>
      </c>
      <c r="F693" s="3696">
        <f>'12-18л. МЕНЮ '!F688</f>
        <v>3.36375</v>
      </c>
      <c r="G693" s="3696">
        <f>'12-18л. МЕНЮ '!G688</f>
        <v>13.595499999999999</v>
      </c>
      <c r="H693" s="3725">
        <f>'12-18л. МЕНЮ '!H688</f>
        <v>98.847999999999999</v>
      </c>
      <c r="I693" s="1661">
        <v>1.325</v>
      </c>
      <c r="J693" s="2321">
        <v>9.5000000000000001E-2</v>
      </c>
      <c r="K693" s="1661">
        <v>0.2</v>
      </c>
      <c r="L693" s="756">
        <v>99.53</v>
      </c>
      <c r="M693" s="4299">
        <v>12.5</v>
      </c>
      <c r="N693" s="4300">
        <v>22.85</v>
      </c>
      <c r="O693" s="4299">
        <v>21.37</v>
      </c>
      <c r="P693" s="4300">
        <v>0.73499999999999999</v>
      </c>
      <c r="Q693" s="438">
        <f>'12-18л. МЕНЮ '!I688</f>
        <v>32</v>
      </c>
      <c r="S693" s="3144"/>
      <c r="T693" s="3144"/>
      <c r="U693" s="3144"/>
      <c r="V693" s="3144"/>
      <c r="W693" s="3144"/>
      <c r="X693" s="3144"/>
      <c r="Y693" s="3144"/>
      <c r="Z693" s="3144"/>
      <c r="AA693" s="3144"/>
      <c r="AB693" s="3144"/>
      <c r="AC693" s="3144"/>
      <c r="AD693" s="3144"/>
      <c r="AE693" s="3144"/>
      <c r="AF693" s="3144"/>
      <c r="AG693" s="3144"/>
      <c r="AH693" s="3144"/>
      <c r="AI693" s="3144"/>
      <c r="AJ693" s="3144"/>
      <c r="AK693" s="3144"/>
      <c r="AL693" s="3144"/>
      <c r="AM693" s="3144"/>
    </row>
    <row r="694" spans="2:39" ht="12.75" customHeight="1">
      <c r="B694" s="1475" t="str">
        <f>'12-18л. МЕНЮ '!J689</f>
        <v>532/22</v>
      </c>
      <c r="C694" s="247" t="str">
        <f>'12-18л. МЕНЮ '!C689</f>
        <v>Зразы с  яйцом</v>
      </c>
      <c r="D694" s="340">
        <f>'12-18л. МЕНЮ '!D689</f>
        <v>100</v>
      </c>
      <c r="E694" s="3694">
        <f>'12-18л. МЕНЮ '!E689</f>
        <v>9.1566700000000001</v>
      </c>
      <c r="F694" s="3696">
        <f>'12-18л. МЕНЮ '!F689</f>
        <v>10.01233</v>
      </c>
      <c r="G694" s="3696">
        <f>'12-18л. МЕНЮ '!G689</f>
        <v>7.82</v>
      </c>
      <c r="H694" s="3725">
        <f>'12-18л. МЕНЮ '!H689</f>
        <v>158.018</v>
      </c>
      <c r="I694" s="4301">
        <v>2.9670000000000001</v>
      </c>
      <c r="J694" s="4301">
        <v>0.2</v>
      </c>
      <c r="K694" s="4301">
        <v>0.19800000000000001</v>
      </c>
      <c r="L694" s="4301">
        <v>41.579000000000001</v>
      </c>
      <c r="M694" s="4302">
        <v>33.5</v>
      </c>
      <c r="N694" s="4303">
        <v>18.34</v>
      </c>
      <c r="O694" s="4301">
        <v>27.12</v>
      </c>
      <c r="P694" s="4304">
        <v>1.8560000000000001</v>
      </c>
      <c r="Q694" s="438">
        <f>'12-18л. МЕНЮ '!I689</f>
        <v>66</v>
      </c>
      <c r="S694" s="3144"/>
      <c r="T694" s="3144"/>
      <c r="U694" s="3144"/>
      <c r="V694" s="3144"/>
      <c r="W694" s="3144"/>
      <c r="X694" s="3144"/>
      <c r="Y694" s="3144"/>
      <c r="Z694" s="3144"/>
      <c r="AA694" s="3144"/>
      <c r="AB694" s="3144"/>
      <c r="AC694" s="3144"/>
      <c r="AD694" s="3144"/>
      <c r="AE694" s="3144"/>
      <c r="AF694" s="3144"/>
      <c r="AG694" s="3144"/>
      <c r="AH694" s="3144"/>
      <c r="AI694" s="3144"/>
      <c r="AJ694" s="3144"/>
      <c r="AK694" s="3144"/>
      <c r="AL694" s="3144"/>
      <c r="AM694" s="3144"/>
    </row>
    <row r="695" spans="2:39">
      <c r="B695" s="1475" t="str">
        <f>'12-18л. МЕНЮ '!J690</f>
        <v>315/22</v>
      </c>
      <c r="C695" s="247" t="str">
        <f>'12-18л. МЕНЮ '!C690</f>
        <v>Овощи запечённые</v>
      </c>
      <c r="D695" s="340">
        <f>'12-18л. МЕНЮ '!D690</f>
        <v>180</v>
      </c>
      <c r="E695" s="3694">
        <f>'12-18л. МЕНЮ '!E690</f>
        <v>2.8989600000000002</v>
      </c>
      <c r="F695" s="3696">
        <f>'12-18л. МЕНЮ '!F690</f>
        <v>6.13992</v>
      </c>
      <c r="G695" s="3696">
        <f>'12-18л. МЕНЮ '!G690</f>
        <v>13.407999999999999</v>
      </c>
      <c r="H695" s="3725">
        <f>'12-18л. МЕНЮ '!H690</f>
        <v>120.48699999999999</v>
      </c>
      <c r="I695" s="4302">
        <v>8.9079999999999995</v>
      </c>
      <c r="J695" s="4302">
        <v>0.1</v>
      </c>
      <c r="K695" s="4302">
        <v>0.185</v>
      </c>
      <c r="L695" s="4301">
        <v>306.42</v>
      </c>
      <c r="M695" s="4305">
        <v>40.014000000000003</v>
      </c>
      <c r="N695" s="4303">
        <v>103</v>
      </c>
      <c r="O695" s="4302">
        <v>20.052</v>
      </c>
      <c r="P695" s="4304">
        <v>1.46</v>
      </c>
      <c r="Q695" s="438">
        <f>'12-18л. МЕНЮ '!I690</f>
        <v>40</v>
      </c>
      <c r="S695" s="3144"/>
      <c r="T695" s="3144"/>
      <c r="U695" s="3144"/>
      <c r="V695" s="3144"/>
      <c r="W695" s="3144"/>
      <c r="X695" s="3144"/>
      <c r="Y695" s="3144"/>
      <c r="Z695" s="3144"/>
      <c r="AA695" s="3144"/>
      <c r="AB695" s="3144"/>
      <c r="AC695" s="3144"/>
      <c r="AD695" s="3144"/>
      <c r="AE695" s="3144"/>
      <c r="AF695" s="3144"/>
      <c r="AG695" s="3144"/>
      <c r="AH695" s="3144"/>
      <c r="AI695" s="3144"/>
      <c r="AJ695" s="3144"/>
      <c r="AK695" s="3144"/>
      <c r="AL695" s="3144"/>
      <c r="AM695" s="3144"/>
    </row>
    <row r="696" spans="2:39" ht="14.25" customHeight="1">
      <c r="B696" s="1475" t="str">
        <f>'12-18л. МЕНЮ '!J691</f>
        <v>469 / 21</v>
      </c>
      <c r="C696" s="247" t="str">
        <f>'12-18л. МЕНЮ '!C691</f>
        <v>Молоко кипячёное</v>
      </c>
      <c r="D696" s="340">
        <f>'12-18л. МЕНЮ '!D691</f>
        <v>200</v>
      </c>
      <c r="E696" s="3694">
        <f>'12-18л. МЕНЮ '!E691</f>
        <v>5.8</v>
      </c>
      <c r="F696" s="3696">
        <f>'12-18л. МЕНЮ '!F691</f>
        <v>5.3</v>
      </c>
      <c r="G696" s="3696">
        <f>'12-18л. МЕНЮ '!G691</f>
        <v>9.1</v>
      </c>
      <c r="H696" s="3725">
        <f>'12-18л. МЕНЮ '!H691</f>
        <v>107</v>
      </c>
      <c r="I696" s="1171">
        <v>1.4</v>
      </c>
      <c r="J696" s="1171">
        <v>7.0000000000000007E-2</v>
      </c>
      <c r="K696" s="1171">
        <v>0.03</v>
      </c>
      <c r="L696" s="694">
        <v>40.1</v>
      </c>
      <c r="M696" s="1323">
        <v>227.9</v>
      </c>
      <c r="N696" s="1323">
        <v>161.4</v>
      </c>
      <c r="O696" s="1171">
        <v>26.6</v>
      </c>
      <c r="P696" s="1171">
        <v>0.19</v>
      </c>
      <c r="Q696" s="438">
        <f>'12-18л. МЕНЮ '!I691</f>
        <v>102</v>
      </c>
      <c r="S696" s="3144"/>
      <c r="T696" s="3144"/>
      <c r="U696" s="3144"/>
      <c r="V696" s="3144"/>
      <c r="W696" s="3144"/>
      <c r="X696" s="3144"/>
      <c r="Y696" s="3144"/>
      <c r="Z696" s="3144"/>
      <c r="AA696" s="3144"/>
      <c r="AB696" s="3144"/>
      <c r="AC696" s="3144"/>
      <c r="AD696" s="3144"/>
      <c r="AE696" s="3144"/>
      <c r="AF696" s="3144"/>
      <c r="AG696" s="3144"/>
      <c r="AH696" s="3144"/>
      <c r="AI696" s="3144"/>
      <c r="AJ696" s="3144"/>
      <c r="AK696" s="3144"/>
      <c r="AL696" s="3144"/>
      <c r="AM696" s="3144"/>
    </row>
    <row r="697" spans="2:39">
      <c r="B697" s="1475" t="str">
        <f>'12-18л. МЕНЮ '!J692</f>
        <v>225/17</v>
      </c>
      <c r="C697" s="247" t="str">
        <f>'12-18л. МЕНЮ '!C692</f>
        <v xml:space="preserve">Оладьи  и / </v>
      </c>
      <c r="D697" s="340">
        <f>'12-18л. МЕНЮ '!D692</f>
        <v>80</v>
      </c>
      <c r="E697" s="3694">
        <f>'12-18л. МЕНЮ '!E692</f>
        <v>3.1798000000000002</v>
      </c>
      <c r="F697" s="3695">
        <f>'12-18л. МЕНЮ '!F692</f>
        <v>7.2973999999999997</v>
      </c>
      <c r="G697" s="3696">
        <f>'12-18л. МЕНЮ '!G692</f>
        <v>15.343999999999999</v>
      </c>
      <c r="H697" s="3695">
        <f>'12-18л. МЕНЮ '!H692</f>
        <v>139.77199999999999</v>
      </c>
      <c r="I697" s="2367">
        <v>4.7E-2</v>
      </c>
      <c r="J697" s="4306">
        <v>0</v>
      </c>
      <c r="K697" s="4307">
        <v>0</v>
      </c>
      <c r="L697" s="4306">
        <v>29.053000000000001</v>
      </c>
      <c r="M697" s="4308">
        <v>12</v>
      </c>
      <c r="N697" s="4309">
        <v>20.675999999999998</v>
      </c>
      <c r="O697" s="4310">
        <v>6.5279999999999996</v>
      </c>
      <c r="P697" s="4311">
        <v>5.9400000000000001E-2</v>
      </c>
      <c r="Q697" s="438">
        <f>'12-18л. МЕНЮ '!I692</f>
        <v>83</v>
      </c>
      <c r="S697" s="3144"/>
      <c r="T697" s="3144"/>
      <c r="U697" s="3144"/>
      <c r="V697" s="3144"/>
      <c r="W697" s="3144"/>
      <c r="X697" s="3144"/>
      <c r="Y697" s="3144"/>
      <c r="Z697" s="3144"/>
      <c r="AA697" s="3144"/>
      <c r="AB697" s="3144"/>
      <c r="AC697" s="3144"/>
      <c r="AD697" s="3144"/>
      <c r="AE697" s="3144"/>
      <c r="AF697" s="3144"/>
      <c r="AG697" s="3144"/>
      <c r="AH697" s="3144"/>
      <c r="AI697" s="3144"/>
      <c r="AJ697" s="3144"/>
      <c r="AK697" s="3144"/>
      <c r="AL697" s="3144"/>
      <c r="AM697" s="3144"/>
    </row>
    <row r="698" spans="2:39" ht="13.5" customHeight="1">
      <c r="B698" s="1490" t="str">
        <f>'12-18л. МЕНЮ '!J693</f>
        <v>692/ 22</v>
      </c>
      <c r="C698" s="318" t="str">
        <f>'12-18л. МЕНЮ '!C693</f>
        <v xml:space="preserve">соус шоколадный </v>
      </c>
      <c r="D698" s="2080">
        <f>'12-18л. МЕНЮ '!D693</f>
        <v>30</v>
      </c>
      <c r="E698" s="2363">
        <f>'12-18л. МЕНЮ '!E693</f>
        <v>0.72</v>
      </c>
      <c r="F698" s="2364">
        <f>'12-18л. МЕНЮ '!F693</f>
        <v>0.57150000000000001</v>
      </c>
      <c r="G698" s="2365">
        <f>'12-18л. МЕНЮ '!G693</f>
        <v>7.9547999999999996</v>
      </c>
      <c r="H698" s="2364">
        <f>'12-18л. МЕНЮ '!H693</f>
        <v>43.95</v>
      </c>
      <c r="I698" s="4312">
        <v>0.13700000000000001</v>
      </c>
      <c r="J698" s="4313">
        <v>8.0000000000000002E-3</v>
      </c>
      <c r="K698" s="4314">
        <v>2.3E-2</v>
      </c>
      <c r="L698" s="4315">
        <v>3.4790000000000001</v>
      </c>
      <c r="M698" s="4316">
        <v>22.93</v>
      </c>
      <c r="N698" s="4317">
        <v>26.565000000000001</v>
      </c>
      <c r="O698" s="4316">
        <v>3.2250000000000001</v>
      </c>
      <c r="P698" s="4318">
        <v>4.1000000000000002E-2</v>
      </c>
      <c r="Q698" s="1481">
        <f>'12-18л. МЕНЮ '!I693</f>
        <v>83</v>
      </c>
      <c r="S698" s="3144"/>
      <c r="T698" s="3144"/>
      <c r="U698" s="3144"/>
      <c r="V698" s="3144"/>
      <c r="W698" s="3144"/>
      <c r="X698" s="3144"/>
      <c r="Y698" s="3144"/>
      <c r="Z698" s="3144"/>
      <c r="AA698" s="3144"/>
      <c r="AB698" s="3144"/>
      <c r="AC698" s="3144"/>
      <c r="AD698" s="3144"/>
      <c r="AE698" s="3144"/>
      <c r="AF698" s="3144"/>
      <c r="AG698" s="3144"/>
      <c r="AH698" s="3144"/>
      <c r="AI698" s="3144"/>
      <c r="AJ698" s="3144"/>
      <c r="AK698" s="3144"/>
      <c r="AL698" s="3144"/>
      <c r="AM698" s="3144"/>
    </row>
    <row r="699" spans="2:39">
      <c r="B699" s="2076" t="str">
        <f>'12-18л. МЕНЮ '!J694</f>
        <v>Пром.пр.</v>
      </c>
      <c r="C699" s="2046" t="str">
        <f>'12-18л. МЕНЮ '!C694</f>
        <v>Хлеб пшеничный</v>
      </c>
      <c r="D699" s="2174">
        <f>'12-18л. МЕНЮ '!D694</f>
        <v>40</v>
      </c>
      <c r="E699" s="3735">
        <f>'12-18л. МЕНЮ '!E694</f>
        <v>0.8024</v>
      </c>
      <c r="F699" s="3703">
        <f>'12-18л. МЕНЮ '!F694</f>
        <v>0.52</v>
      </c>
      <c r="G699" s="3703">
        <f>'12-18л. МЕНЮ '!G694</f>
        <v>20.68</v>
      </c>
      <c r="H699" s="3736">
        <f>'12-18л. МЕНЮ '!H694</f>
        <v>94.6096</v>
      </c>
      <c r="I699" s="1538">
        <v>0</v>
      </c>
      <c r="J699" s="1538">
        <v>4.3999999999999997E-2</v>
      </c>
      <c r="K699" s="1538">
        <v>1.6E-2</v>
      </c>
      <c r="L699" s="1483">
        <v>0</v>
      </c>
      <c r="M699" s="1538">
        <v>8</v>
      </c>
      <c r="N699" s="1538">
        <v>2.6</v>
      </c>
      <c r="O699" s="1538">
        <v>0.56000000000000005</v>
      </c>
      <c r="P699" s="1656">
        <v>4.3999999999999997E-2</v>
      </c>
      <c r="Q699" s="2441">
        <f>'12-18л. МЕНЮ '!I694</f>
        <v>18</v>
      </c>
      <c r="S699" s="3144"/>
      <c r="T699" s="3144"/>
      <c r="U699" s="3144"/>
      <c r="V699" s="3144"/>
      <c r="W699" s="3144"/>
      <c r="X699" s="3144"/>
      <c r="Y699" s="3144"/>
      <c r="Z699" s="3144"/>
      <c r="AA699" s="3144"/>
      <c r="AB699" s="3144"/>
      <c r="AC699" s="3144"/>
      <c r="AD699" s="3144"/>
      <c r="AE699" s="3144"/>
      <c r="AF699" s="3144"/>
      <c r="AG699" s="3144"/>
      <c r="AH699" s="3144"/>
      <c r="AI699" s="3144"/>
      <c r="AJ699" s="3144"/>
      <c r="AK699" s="3144"/>
      <c r="AL699" s="3144"/>
      <c r="AM699" s="3144"/>
    </row>
    <row r="700" spans="2:39" ht="15.75" thickBot="1">
      <c r="B700" s="1476" t="str">
        <f>'12-18л. МЕНЮ '!J695</f>
        <v>Пром.пр.</v>
      </c>
      <c r="C700" s="3183" t="str">
        <f>'12-18л. МЕНЮ '!C695</f>
        <v>Хлеб ржаной</v>
      </c>
      <c r="D700" s="3945">
        <f>'12-18л. МЕНЮ '!D695</f>
        <v>40</v>
      </c>
      <c r="E700" s="3694">
        <f>'12-18л. МЕНЮ '!E695</f>
        <v>1.8660000000000001</v>
      </c>
      <c r="F700" s="3696">
        <f>'12-18л. МЕНЮ '!F695</f>
        <v>0.66</v>
      </c>
      <c r="G700" s="3696">
        <f>'12-18л. МЕНЮ '!G695</f>
        <v>17.373999999999999</v>
      </c>
      <c r="H700" s="3725">
        <f>'12-18л. МЕНЮ '!H695</f>
        <v>82.9</v>
      </c>
      <c r="I700" s="1171">
        <v>0</v>
      </c>
      <c r="J700" s="4260">
        <v>8.7999999999999995E-2</v>
      </c>
      <c r="K700" s="4260">
        <v>8.7999999999999995E-2</v>
      </c>
      <c r="L700" s="694">
        <v>0</v>
      </c>
      <c r="M700" s="1171">
        <v>13.2</v>
      </c>
      <c r="N700" s="1171">
        <v>9.36</v>
      </c>
      <c r="O700" s="1171">
        <v>2.64</v>
      </c>
      <c r="P700" s="1657">
        <v>5.6000000000000001E-2</v>
      </c>
      <c r="Q700" s="1474">
        <f>'12-18л. МЕНЮ '!I695</f>
        <v>19</v>
      </c>
      <c r="S700" s="3144"/>
      <c r="T700" s="3144"/>
      <c r="U700" s="3144"/>
      <c r="V700" s="3144"/>
      <c r="W700" s="3144"/>
      <c r="X700" s="3144"/>
      <c r="Y700" s="3144"/>
      <c r="Z700" s="3144"/>
      <c r="AA700" s="3144"/>
      <c r="AB700" s="3144"/>
      <c r="AC700" s="3144"/>
      <c r="AD700" s="3144"/>
      <c r="AE700" s="3144"/>
      <c r="AF700" s="3144"/>
      <c r="AG700" s="3144"/>
      <c r="AH700" s="3144"/>
      <c r="AI700" s="3144"/>
      <c r="AJ700" s="3144"/>
      <c r="AK700" s="3144"/>
      <c r="AL700" s="3144"/>
      <c r="AM700" s="3144"/>
    </row>
    <row r="701" spans="2:39" ht="14.25" customHeight="1">
      <c r="B701" s="417" t="s">
        <v>156</v>
      </c>
      <c r="C701" s="706"/>
      <c r="D701" s="568">
        <f>'12-18л. МЕНЮ '!D696</f>
        <v>1020</v>
      </c>
      <c r="E701" s="3737">
        <f>'12-18л. МЕНЮ '!E696</f>
        <v>30.557829999999999</v>
      </c>
      <c r="F701" s="3705">
        <f>'12-18л. МЕНЮ '!F696</f>
        <v>34.198300000000003</v>
      </c>
      <c r="G701" s="3705">
        <f>'12-18л. МЕНЮ '!G696</f>
        <v>115.44296700000001</v>
      </c>
      <c r="H701" s="3738">
        <f>'12-18л. МЕНЮ '!H696</f>
        <v>897.75127000000009</v>
      </c>
      <c r="I701" s="3707">
        <f>SUM(I692:I700)</f>
        <v>16.701000000000001</v>
      </c>
      <c r="J701" s="3707">
        <f t="shared" ref="J701:P701" si="201">SUM(J692:J700)</f>
        <v>0.622</v>
      </c>
      <c r="K701" s="3726">
        <f t="shared" si="201"/>
        <v>0.77300000000000013</v>
      </c>
      <c r="L701" s="3708">
        <f t="shared" si="201"/>
        <v>521.3610000000001</v>
      </c>
      <c r="M701" s="3708">
        <f t="shared" si="201"/>
        <v>406.71100000000001</v>
      </c>
      <c r="N701" s="3708">
        <f t="shared" si="201"/>
        <v>399.79100000000005</v>
      </c>
      <c r="O701" s="3708">
        <f t="shared" si="201"/>
        <v>119.428</v>
      </c>
      <c r="P701" s="3727">
        <f t="shared" si="201"/>
        <v>4.7584000000000009</v>
      </c>
      <c r="Q701" s="761"/>
      <c r="S701" s="3144"/>
      <c r="T701" s="3144"/>
      <c r="U701" s="3144"/>
      <c r="V701" s="3144"/>
      <c r="W701" s="3144"/>
      <c r="X701" s="3144"/>
      <c r="Y701" s="3144"/>
      <c r="Z701" s="3144"/>
      <c r="AA701" s="3144"/>
      <c r="AB701" s="3144"/>
      <c r="AC701" s="3144"/>
      <c r="AD701" s="3144"/>
      <c r="AE701" s="3144"/>
      <c r="AF701" s="3144"/>
      <c r="AG701" s="3144"/>
      <c r="AH701" s="3144"/>
      <c r="AI701" s="3144"/>
      <c r="AJ701" s="3144"/>
      <c r="AK701" s="3144"/>
      <c r="AL701" s="3144"/>
      <c r="AM701" s="3144"/>
    </row>
    <row r="702" spans="2:39" ht="12" customHeight="1">
      <c r="B702" s="724"/>
      <c r="C702" s="725" t="s">
        <v>10</v>
      </c>
      <c r="D702" s="1133">
        <f>D743</f>
        <v>0.35</v>
      </c>
      <c r="E702" s="3740">
        <f>'12-18л. МЕНЮ '!E697</f>
        <v>31.5</v>
      </c>
      <c r="F702" s="3712">
        <f>'12-18л. МЕНЮ '!F697</f>
        <v>32.200000000000003</v>
      </c>
      <c r="G702" s="3712">
        <f>'12-18л. МЕНЮ '!G697</f>
        <v>134.05000000000001</v>
      </c>
      <c r="H702" s="3741">
        <f>'12-18л. МЕНЮ '!H697</f>
        <v>952</v>
      </c>
      <c r="I702" s="3742">
        <f t="shared" ref="I702:P702" si="202">I743</f>
        <v>24.5</v>
      </c>
      <c r="J702" s="3742">
        <f t="shared" si="202"/>
        <v>0.49</v>
      </c>
      <c r="K702" s="3742">
        <f t="shared" si="202"/>
        <v>0.56000000000000005</v>
      </c>
      <c r="L702" s="3742">
        <f t="shared" si="202"/>
        <v>315</v>
      </c>
      <c r="M702" s="3743">
        <f t="shared" si="202"/>
        <v>420</v>
      </c>
      <c r="N702" s="3743">
        <f t="shared" si="202"/>
        <v>420</v>
      </c>
      <c r="O702" s="3743">
        <f t="shared" si="202"/>
        <v>105</v>
      </c>
      <c r="P702" s="3749">
        <f t="shared" si="202"/>
        <v>6.3</v>
      </c>
      <c r="Q702" s="761"/>
      <c r="S702" s="3144"/>
      <c r="T702" s="3144"/>
      <c r="U702" s="3144"/>
      <c r="V702" s="3144"/>
      <c r="W702" s="3144"/>
      <c r="X702" s="3144"/>
      <c r="Y702" s="3144"/>
      <c r="Z702" s="3144"/>
      <c r="AA702" s="3144"/>
      <c r="AB702" s="3144"/>
      <c r="AC702" s="3144"/>
      <c r="AD702" s="3144"/>
      <c r="AE702" s="3144"/>
      <c r="AF702" s="3144"/>
      <c r="AG702" s="3144"/>
      <c r="AH702" s="3144"/>
      <c r="AI702" s="3144"/>
      <c r="AJ702" s="3144"/>
      <c r="AK702" s="3144"/>
      <c r="AL702" s="3144"/>
      <c r="AM702" s="3144"/>
    </row>
    <row r="703" spans="2:39" ht="13.5" customHeight="1" thickBot="1">
      <c r="B703" s="230"/>
      <c r="C703" s="722" t="s">
        <v>319</v>
      </c>
      <c r="D703" s="744"/>
      <c r="E703" s="3744">
        <f>'12-18л. МЕНЮ '!E698</f>
        <v>-1.0468555555555596</v>
      </c>
      <c r="F703" s="3717">
        <f>'12-18л. МЕНЮ '!F698</f>
        <v>2.1720652173913066</v>
      </c>
      <c r="G703" s="3717">
        <f>'12-18л. МЕНЮ '!G698</f>
        <v>-4.8582331592689272</v>
      </c>
      <c r="H703" s="3745">
        <f>'12-18л. МЕНЮ '!H698</f>
        <v>-1.9944386029411731</v>
      </c>
      <c r="I703" s="3718">
        <f t="shared" ref="I703:P703" si="203">(I701*100/I737)-35</f>
        <v>-11.14142857142857</v>
      </c>
      <c r="J703" s="3718">
        <f t="shared" si="203"/>
        <v>9.4285714285714306</v>
      </c>
      <c r="K703" s="3718">
        <f t="shared" si="203"/>
        <v>13.312500000000007</v>
      </c>
      <c r="L703" s="3718">
        <f t="shared" si="203"/>
        <v>22.929000000000016</v>
      </c>
      <c r="M703" s="3718">
        <f t="shared" si="203"/>
        <v>-1.1074166666666656</v>
      </c>
      <c r="N703" s="3718">
        <f t="shared" si="203"/>
        <v>-1.6840833333333265</v>
      </c>
      <c r="O703" s="3718">
        <f t="shared" si="203"/>
        <v>4.8093333333333277</v>
      </c>
      <c r="P703" s="3719">
        <f t="shared" si="203"/>
        <v>-8.5644444444444403</v>
      </c>
      <c r="Q703" s="765"/>
      <c r="S703" s="3144"/>
      <c r="T703" s="3144"/>
      <c r="U703" s="3144"/>
      <c r="V703" s="3144"/>
      <c r="W703" s="3144"/>
      <c r="X703" s="3144"/>
      <c r="Y703" s="3144"/>
      <c r="Z703" s="3144"/>
      <c r="AA703" s="3144"/>
      <c r="AB703" s="3144"/>
      <c r="AC703" s="3144"/>
      <c r="AD703" s="3144"/>
      <c r="AE703" s="3144"/>
      <c r="AF703" s="3144"/>
      <c r="AG703" s="3144"/>
      <c r="AH703" s="3144"/>
      <c r="AI703" s="3144"/>
      <c r="AJ703" s="3144"/>
      <c r="AK703" s="3144"/>
      <c r="AL703" s="3144"/>
      <c r="AM703" s="3144"/>
    </row>
    <row r="704" spans="2:39">
      <c r="B704" s="84"/>
      <c r="C704" s="1291" t="s">
        <v>192</v>
      </c>
      <c r="D704" s="1292"/>
      <c r="E704" s="3735"/>
      <c r="F704" s="3703"/>
      <c r="G704" s="3703"/>
      <c r="H704" s="3736"/>
      <c r="I704" s="3950"/>
      <c r="J704" s="3950"/>
      <c r="K704" s="3951"/>
      <c r="L704" s="3950"/>
      <c r="M704" s="3950"/>
      <c r="N704" s="3950"/>
      <c r="O704" s="3950"/>
      <c r="P704" s="3952"/>
      <c r="Q704" s="764"/>
      <c r="S704" s="3144"/>
      <c r="T704" s="3144"/>
      <c r="U704" s="3144"/>
      <c r="V704" s="3144"/>
      <c r="W704" s="3144"/>
      <c r="X704" s="3144"/>
      <c r="Y704" s="3144"/>
      <c r="Z704" s="3144"/>
      <c r="AA704" s="3144"/>
      <c r="AB704" s="3144"/>
      <c r="AC704" s="3144"/>
      <c r="AD704" s="3144"/>
      <c r="AE704" s="3144"/>
      <c r="AF704" s="3144"/>
      <c r="AG704" s="3144"/>
      <c r="AH704" s="3144"/>
      <c r="AI704" s="3144"/>
      <c r="AJ704" s="3144"/>
      <c r="AK704" s="3144"/>
      <c r="AL704" s="3144"/>
      <c r="AM704" s="3144"/>
    </row>
    <row r="705" spans="2:39" ht="11.25" customHeight="1">
      <c r="B705" s="3750">
        <f>'12-18л. МЕНЮ '!J700</f>
        <v>0</v>
      </c>
      <c r="C705" s="247" t="str">
        <f>'12-18л. МЕНЮ '!C700</f>
        <v>Кисломолочный напиток</v>
      </c>
      <c r="D705" s="2294">
        <f>'12-18л. МЕНЮ '!D700</f>
        <v>0</v>
      </c>
      <c r="E705" s="3753">
        <f>'12-18л. МЕНЮ '!E700</f>
        <v>0</v>
      </c>
      <c r="F705" s="3751">
        <f>'12-18л. МЕНЮ '!F700</f>
        <v>0</v>
      </c>
      <c r="G705" s="3752">
        <f>'12-18л. МЕНЮ '!G700</f>
        <v>0</v>
      </c>
      <c r="H705" s="3753">
        <f>'12-18л. МЕНЮ '!H700</f>
        <v>0</v>
      </c>
      <c r="I705" s="1326"/>
      <c r="J705" s="1246"/>
      <c r="K705" s="325"/>
      <c r="L705" s="728"/>
      <c r="M705" s="1159"/>
      <c r="N705" s="739"/>
      <c r="O705" s="1246"/>
      <c r="P705" s="1268"/>
      <c r="Q705" s="2319">
        <f>'12-18л. МЕНЮ '!I700</f>
        <v>0</v>
      </c>
      <c r="S705" s="3144"/>
      <c r="T705" s="3144"/>
      <c r="U705" s="3144"/>
      <c r="V705" s="3144"/>
      <c r="W705" s="3144"/>
      <c r="X705" s="3144"/>
      <c r="Y705" s="3144"/>
      <c r="Z705" s="3144"/>
      <c r="AA705" s="3144"/>
      <c r="AB705" s="3144"/>
      <c r="AC705" s="3144"/>
      <c r="AD705" s="3144"/>
      <c r="AE705" s="3144"/>
      <c r="AF705" s="3144"/>
      <c r="AG705" s="3144"/>
      <c r="AH705" s="3144"/>
      <c r="AI705" s="3144"/>
      <c r="AJ705" s="3144"/>
      <c r="AK705" s="3144"/>
      <c r="AL705" s="3144"/>
      <c r="AM705" s="3144"/>
    </row>
    <row r="706" spans="2:39">
      <c r="B706" s="3728" t="str">
        <f>'12-18л. МЕНЮ '!J701</f>
        <v>470 / 21</v>
      </c>
      <c r="C706" s="318" t="str">
        <f>'12-18л. МЕНЮ '!C701</f>
        <v>Кефир  (м. д. ж. 2,5% )</v>
      </c>
      <c r="D706" s="3953">
        <f>'12-18л. МЕНЮ '!D701</f>
        <v>200</v>
      </c>
      <c r="E706" s="2363">
        <f>'12-18л. МЕНЮ '!E701</f>
        <v>5.8</v>
      </c>
      <c r="F706" s="2364">
        <f>'12-18л. МЕНЮ '!F701</f>
        <v>5</v>
      </c>
      <c r="G706" s="2365">
        <f>'12-18л. МЕНЮ '!G701</f>
        <v>8</v>
      </c>
      <c r="H706" s="2363">
        <f>'12-18л. МЕНЮ '!H701</f>
        <v>101</v>
      </c>
      <c r="I706" s="2318">
        <v>1.4</v>
      </c>
      <c r="J706" s="1541">
        <v>0.08</v>
      </c>
      <c r="K706" s="1658">
        <v>2.3E-2</v>
      </c>
      <c r="L706" s="1483">
        <v>40.1</v>
      </c>
      <c r="M706" s="2292">
        <v>240.8</v>
      </c>
      <c r="N706" s="1664">
        <v>180.6</v>
      </c>
      <c r="O706" s="1659">
        <v>28.1</v>
      </c>
      <c r="P706" s="1656">
        <v>0.2</v>
      </c>
      <c r="Q706" s="3955">
        <f>'12-18л. МЕНЮ '!I701</f>
        <v>103</v>
      </c>
      <c r="S706" s="3144"/>
      <c r="T706" s="3144"/>
      <c r="U706" s="3144"/>
      <c r="V706" s="3144"/>
      <c r="W706" s="3144"/>
      <c r="X706" s="3144"/>
      <c r="Y706" s="3144"/>
      <c r="Z706" s="3144"/>
      <c r="AA706" s="3144"/>
      <c r="AB706" s="3144"/>
      <c r="AC706" s="3144"/>
      <c r="AD706" s="3144"/>
      <c r="AE706" s="3144"/>
      <c r="AF706" s="3144"/>
      <c r="AG706" s="3144"/>
      <c r="AH706" s="3144"/>
      <c r="AI706" s="3144"/>
      <c r="AJ706" s="3144"/>
      <c r="AK706" s="3144"/>
      <c r="AL706" s="3144"/>
      <c r="AM706" s="3144"/>
    </row>
    <row r="707" spans="2:39" ht="12" customHeight="1">
      <c r="B707" s="3957" t="str">
        <f>'12-18л. МЕНЮ '!J702</f>
        <v>527/21</v>
      </c>
      <c r="C707" s="247" t="str">
        <f>'12-18л. МЕНЮ '!C702</f>
        <v>Шарлотка с яблоками</v>
      </c>
      <c r="D707" s="446">
        <f>'12-18л. МЕНЮ '!D702</f>
        <v>150</v>
      </c>
      <c r="E707" s="3735">
        <f>'12-18л. МЕНЮ '!E702</f>
        <v>2.4007499999999999</v>
      </c>
      <c r="F707" s="3946">
        <f>'12-18л. МЕНЮ '!F702</f>
        <v>2.7075999999999998</v>
      </c>
      <c r="G707" s="3703">
        <f>'12-18л. МЕНЮ '!G702</f>
        <v>26.102474999999998</v>
      </c>
      <c r="H707" s="3735">
        <f>'12-18л. МЕНЮ '!H702</f>
        <v>138.56100000000001</v>
      </c>
      <c r="I707" s="2361">
        <v>6.3250000000000002</v>
      </c>
      <c r="J707" s="2362">
        <v>4.8000000000000001E-2</v>
      </c>
      <c r="K707" s="3695">
        <v>6.8000000000000005E-2</v>
      </c>
      <c r="L707" s="2362">
        <v>29.975999999999999</v>
      </c>
      <c r="M707" s="2361">
        <v>41.4</v>
      </c>
      <c r="N707" s="2362">
        <v>69.692999999999998</v>
      </c>
      <c r="O707" s="2361">
        <v>8.9529999999999994</v>
      </c>
      <c r="P707" s="3035">
        <v>1.65</v>
      </c>
      <c r="Q707" s="3954">
        <f>'12-18л. МЕНЮ '!I702</f>
        <v>84</v>
      </c>
      <c r="S707" s="3144"/>
      <c r="T707" s="3144"/>
      <c r="U707" s="3144"/>
      <c r="V707" s="3144"/>
      <c r="W707" s="3144"/>
      <c r="X707" s="3144"/>
      <c r="Y707" s="3144"/>
      <c r="Z707" s="3144"/>
      <c r="AA707" s="3144"/>
      <c r="AB707" s="3144"/>
      <c r="AC707" s="3144"/>
      <c r="AD707" s="3144"/>
      <c r="AE707" s="3144"/>
      <c r="AF707" s="3144"/>
      <c r="AG707" s="3144"/>
      <c r="AH707" s="3144"/>
      <c r="AI707" s="3144"/>
      <c r="AJ707" s="3144"/>
      <c r="AK707" s="3144"/>
      <c r="AL707" s="3144"/>
      <c r="AM707" s="3144"/>
    </row>
    <row r="708" spans="2:39" ht="14.25" customHeight="1" thickBot="1">
      <c r="B708" s="3732" t="str">
        <f>'12-18л. МЕНЮ '!J703</f>
        <v>687/22</v>
      </c>
      <c r="C708" s="1284" t="str">
        <f>'12-18л. МЕНЮ '!C703</f>
        <v xml:space="preserve"> и /соус абрикосовый</v>
      </c>
      <c r="D708" s="3958">
        <f>'12-18л. МЕНЮ '!D703</f>
        <v>40</v>
      </c>
      <c r="E708" s="3735">
        <f>'12-18л. МЕНЮ '!E703</f>
        <v>0.26667000000000002</v>
      </c>
      <c r="F708" s="3946">
        <f>'12-18л. МЕНЮ '!F703</f>
        <v>2.6667E-2</v>
      </c>
      <c r="G708" s="3703">
        <f>'12-18л. МЕНЮ '!G703</f>
        <v>5.54</v>
      </c>
      <c r="H708" s="3735">
        <f>'12-18л. МЕНЮ '!H703</f>
        <v>23.466670000000001</v>
      </c>
      <c r="I708" s="3946">
        <v>0.85299999999999998</v>
      </c>
      <c r="J708" s="3703">
        <v>3.0000000000000001E-3</v>
      </c>
      <c r="K708" s="3946">
        <v>8.0000000000000002E-3</v>
      </c>
      <c r="L708" s="3703">
        <v>18.667000000000002</v>
      </c>
      <c r="M708" s="3959">
        <v>8.3260000000000005</v>
      </c>
      <c r="N708" s="3960">
        <v>8.2669999999999995</v>
      </c>
      <c r="O708" s="3959">
        <v>4.8</v>
      </c>
      <c r="P708" s="3961">
        <v>0.55300000000000005</v>
      </c>
      <c r="Q708" s="3956">
        <f>'12-18л. МЕНЮ '!I703</f>
        <v>84</v>
      </c>
      <c r="S708" s="3144"/>
      <c r="T708" s="3144"/>
      <c r="U708" s="3144"/>
      <c r="V708" s="3144"/>
      <c r="W708" s="3144"/>
      <c r="X708" s="3144"/>
      <c r="Y708" s="3144"/>
      <c r="Z708" s="3144"/>
      <c r="AA708" s="3144"/>
      <c r="AB708" s="3144"/>
      <c r="AC708" s="3144"/>
      <c r="AD708" s="3144"/>
      <c r="AE708" s="3144"/>
      <c r="AF708" s="3144"/>
      <c r="AG708" s="3144"/>
      <c r="AH708" s="3144"/>
      <c r="AI708" s="3144"/>
      <c r="AJ708" s="3144"/>
      <c r="AK708" s="3144"/>
      <c r="AL708" s="3144"/>
      <c r="AM708" s="3144"/>
    </row>
    <row r="709" spans="2:39">
      <c r="B709" s="417" t="s">
        <v>197</v>
      </c>
      <c r="C709" s="3754"/>
      <c r="D709" s="602">
        <f>'12-18л. МЕНЮ '!D704</f>
        <v>390</v>
      </c>
      <c r="E709" s="3737">
        <f>'12-18л. МЕНЮ '!E704</f>
        <v>8.4674199999999988</v>
      </c>
      <c r="F709" s="3705">
        <f>'12-18л. МЕНЮ '!F704</f>
        <v>7.7342669999999991</v>
      </c>
      <c r="G709" s="3705">
        <f>'12-18л. МЕНЮ '!G704</f>
        <v>39.642474999999997</v>
      </c>
      <c r="H709" s="3738">
        <f>'12-18л. МЕНЮ '!H704</f>
        <v>263.02767</v>
      </c>
      <c r="I709" s="3733">
        <f>SUM(I705:I708)</f>
        <v>8.5779999999999994</v>
      </c>
      <c r="J709" s="3708">
        <f t="shared" ref="J709:P709" si="204">SUM(J705:J708)</f>
        <v>0.13100000000000001</v>
      </c>
      <c r="K709" s="3707">
        <f t="shared" si="204"/>
        <v>9.9000000000000005E-2</v>
      </c>
      <c r="L709" s="3707">
        <f t="shared" si="204"/>
        <v>88.742999999999995</v>
      </c>
      <c r="M709" s="3708">
        <f t="shared" si="204"/>
        <v>290.52600000000001</v>
      </c>
      <c r="N709" s="3708">
        <f t="shared" si="204"/>
        <v>258.56</v>
      </c>
      <c r="O709" s="3707">
        <f t="shared" si="204"/>
        <v>41.852999999999994</v>
      </c>
      <c r="P709" s="3739">
        <f t="shared" si="204"/>
        <v>2.403</v>
      </c>
      <c r="Q709" s="85"/>
      <c r="S709" s="3144"/>
      <c r="T709" s="3144"/>
      <c r="U709" s="3144"/>
      <c r="V709" s="3144"/>
      <c r="W709" s="3144"/>
      <c r="X709" s="3144"/>
      <c r="Y709" s="3144"/>
      <c r="Z709" s="3144"/>
      <c r="AA709" s="3144"/>
      <c r="AB709" s="3144"/>
      <c r="AC709" s="3144"/>
      <c r="AD709" s="3144"/>
      <c r="AE709" s="3144"/>
      <c r="AF709" s="3144"/>
      <c r="AG709" s="3144"/>
      <c r="AH709" s="3144"/>
      <c r="AI709" s="3144"/>
      <c r="AJ709" s="3144"/>
      <c r="AK709" s="3144"/>
      <c r="AL709" s="3144"/>
      <c r="AM709" s="3144"/>
    </row>
    <row r="710" spans="2:39" ht="10.5" customHeight="1">
      <c r="B710" s="724"/>
      <c r="C710" s="725" t="s">
        <v>10</v>
      </c>
      <c r="D710" s="1133">
        <f>D747</f>
        <v>0.1</v>
      </c>
      <c r="E710" s="3740">
        <f>'12-18л. МЕНЮ '!E705</f>
        <v>9</v>
      </c>
      <c r="F710" s="3712">
        <f>'12-18л. МЕНЮ '!F705</f>
        <v>9.1999999999999993</v>
      </c>
      <c r="G710" s="3712">
        <f>'12-18л. МЕНЮ '!G705</f>
        <v>38.299999999999997</v>
      </c>
      <c r="H710" s="3741">
        <f>'12-18л. МЕНЮ '!H705</f>
        <v>272</v>
      </c>
      <c r="I710" s="3713">
        <f t="shared" ref="I710:P710" si="205">I747</f>
        <v>7</v>
      </c>
      <c r="J710" s="3713">
        <f t="shared" si="205"/>
        <v>0.14000000000000001</v>
      </c>
      <c r="K710" s="3713">
        <f t="shared" si="205"/>
        <v>0.16</v>
      </c>
      <c r="L710" s="3713">
        <f t="shared" si="205"/>
        <v>90</v>
      </c>
      <c r="M710" s="3714">
        <f t="shared" si="205"/>
        <v>120</v>
      </c>
      <c r="N710" s="3714">
        <f t="shared" si="205"/>
        <v>120</v>
      </c>
      <c r="O710" s="3713">
        <f t="shared" si="205"/>
        <v>30</v>
      </c>
      <c r="P710" s="3755">
        <f t="shared" si="205"/>
        <v>1.8</v>
      </c>
      <c r="Q710" s="820"/>
      <c r="S710" s="3144"/>
      <c r="T710" s="3144"/>
      <c r="U710" s="3144"/>
      <c r="V710" s="3144"/>
      <c r="W710" s="3144"/>
      <c r="X710" s="3144"/>
      <c r="Y710" s="3144"/>
      <c r="Z710" s="3144"/>
      <c r="AA710" s="3144"/>
      <c r="AB710" s="3144"/>
      <c r="AC710" s="3144"/>
      <c r="AD710" s="3144"/>
      <c r="AE710" s="3144"/>
      <c r="AF710" s="3144"/>
      <c r="AG710" s="3144"/>
      <c r="AH710" s="3144"/>
      <c r="AI710" s="3144"/>
      <c r="AJ710" s="3144"/>
      <c r="AK710" s="3144"/>
      <c r="AL710" s="3144"/>
      <c r="AM710" s="3144"/>
    </row>
    <row r="711" spans="2:39" ht="12" customHeight="1" thickBot="1">
      <c r="B711" s="230"/>
      <c r="C711" s="722" t="s">
        <v>319</v>
      </c>
      <c r="D711" s="744"/>
      <c r="E711" s="3744">
        <f>'12-18л. МЕНЮ '!E706</f>
        <v>-0.59175555555555803</v>
      </c>
      <c r="F711" s="3717">
        <f>'12-18л. МЕНЮ '!F706</f>
        <v>-1.5931880434782624</v>
      </c>
      <c r="G711" s="3717">
        <f>'12-18л. МЕНЮ '!G706</f>
        <v>0.35051566579634397</v>
      </c>
      <c r="H711" s="3745">
        <f>'12-18л. МЕНЮ '!H706</f>
        <v>-0.32986507352941175</v>
      </c>
      <c r="I711" s="3718">
        <f t="shared" ref="I711:P711" si="206">(I709*100/I737)-10</f>
        <v>2.2542857142857144</v>
      </c>
      <c r="J711" s="3718">
        <f t="shared" si="206"/>
        <v>-0.64285714285714057</v>
      </c>
      <c r="K711" s="3718">
        <f t="shared" si="206"/>
        <v>-3.8125</v>
      </c>
      <c r="L711" s="3718">
        <f t="shared" si="206"/>
        <v>-0.13966666666666683</v>
      </c>
      <c r="M711" s="3718">
        <f t="shared" si="206"/>
        <v>14.210500000000003</v>
      </c>
      <c r="N711" s="3718">
        <f t="shared" si="206"/>
        <v>11.546666666666667</v>
      </c>
      <c r="O711" s="3718">
        <f t="shared" si="206"/>
        <v>3.950999999999997</v>
      </c>
      <c r="P711" s="3746">
        <f t="shared" si="206"/>
        <v>3.3500000000000014</v>
      </c>
      <c r="Q711" s="765"/>
      <c r="S711" s="3144"/>
      <c r="T711" s="3144"/>
      <c r="U711" s="3144"/>
      <c r="V711" s="3144"/>
      <c r="W711" s="3144"/>
      <c r="X711" s="3144"/>
      <c r="Y711" s="3144"/>
      <c r="Z711" s="3144"/>
      <c r="AA711" s="3144"/>
      <c r="AB711" s="3144"/>
      <c r="AC711" s="3144"/>
      <c r="AD711" s="3144"/>
      <c r="AE711" s="3144"/>
      <c r="AF711" s="3144"/>
      <c r="AG711" s="3144"/>
      <c r="AH711" s="3144"/>
      <c r="AI711" s="3144"/>
      <c r="AJ711" s="3144"/>
      <c r="AK711" s="3144"/>
      <c r="AL711" s="3144"/>
      <c r="AM711" s="3144"/>
    </row>
    <row r="712" spans="2:39" ht="12.75" customHeight="1">
      <c r="I712" s="2333"/>
      <c r="J712" s="2333"/>
      <c r="K712" s="2333"/>
      <c r="L712" s="2333"/>
      <c r="M712" s="2333"/>
      <c r="N712" s="2333"/>
      <c r="O712" s="2333"/>
      <c r="P712" s="2333"/>
      <c r="S712" s="3144"/>
      <c r="T712" s="3144"/>
      <c r="U712" s="3144"/>
      <c r="V712" s="3144"/>
      <c r="W712" s="3144"/>
      <c r="X712" s="3144"/>
      <c r="Y712" s="3144"/>
      <c r="Z712" s="3144"/>
      <c r="AA712" s="3144"/>
      <c r="AB712" s="3144"/>
      <c r="AC712" s="3144"/>
      <c r="AD712" s="3144"/>
      <c r="AE712" s="3144"/>
      <c r="AF712" s="3144"/>
      <c r="AG712" s="3144"/>
      <c r="AH712" s="3144"/>
      <c r="AI712" s="3144"/>
      <c r="AJ712" s="3144"/>
      <c r="AK712" s="3144"/>
      <c r="AL712" s="3144"/>
      <c r="AM712" s="3144"/>
    </row>
    <row r="713" spans="2:39" ht="15.75" thickBot="1">
      <c r="Q713" s="289"/>
      <c r="S713" s="3144"/>
      <c r="T713" s="3144"/>
      <c r="U713" s="3144"/>
      <c r="V713" s="3144"/>
      <c r="W713" s="3144"/>
      <c r="X713" s="3144"/>
      <c r="Y713" s="3144"/>
      <c r="Z713" s="3144"/>
      <c r="AA713" s="3144"/>
      <c r="AB713" s="3144"/>
      <c r="AC713" s="3144"/>
      <c r="AD713" s="3144"/>
      <c r="AE713" s="3144"/>
      <c r="AF713" s="3144"/>
      <c r="AG713" s="3144"/>
      <c r="AH713" s="3144"/>
      <c r="AI713" s="3144"/>
      <c r="AJ713" s="3144"/>
      <c r="AK713" s="3144"/>
      <c r="AL713" s="3144"/>
      <c r="AM713" s="3144"/>
    </row>
    <row r="714" spans="2:39" ht="14.25" customHeight="1">
      <c r="B714" s="649"/>
      <c r="C714" s="42" t="s">
        <v>220</v>
      </c>
      <c r="D714" s="43"/>
      <c r="E714" s="146">
        <f t="shared" ref="E714:P714" si="207">E688+E701</f>
        <v>51.300929999999994</v>
      </c>
      <c r="F714" s="236">
        <f t="shared" si="207"/>
        <v>59.066410000000005</v>
      </c>
      <c r="G714" s="236">
        <f t="shared" si="207"/>
        <v>208.85208700000004</v>
      </c>
      <c r="H714" s="236">
        <f t="shared" si="207"/>
        <v>1590.5696700000001</v>
      </c>
      <c r="I714" s="236">
        <f t="shared" si="207"/>
        <v>41.448</v>
      </c>
      <c r="J714" s="236">
        <f t="shared" si="207"/>
        <v>0.93200000000000005</v>
      </c>
      <c r="K714" s="236">
        <f t="shared" si="207"/>
        <v>1.1010000000000002</v>
      </c>
      <c r="L714" s="697">
        <f t="shared" si="207"/>
        <v>672.82500000000005</v>
      </c>
      <c r="M714" s="697">
        <f t="shared" si="207"/>
        <v>562.71600000000001</v>
      </c>
      <c r="N714" s="697">
        <f t="shared" si="207"/>
        <v>590.346</v>
      </c>
      <c r="O714" s="697">
        <f t="shared" si="207"/>
        <v>188.94499999999999</v>
      </c>
      <c r="P714" s="650">
        <f t="shared" si="207"/>
        <v>9.8974000000000011</v>
      </c>
      <c r="Q714" s="289"/>
      <c r="S714" s="3144"/>
      <c r="T714" s="3144"/>
      <c r="U714" s="3144"/>
      <c r="V714" s="3144"/>
      <c r="W714" s="3144"/>
      <c r="X714" s="3144"/>
      <c r="Y714" s="3144"/>
      <c r="Z714" s="3144"/>
      <c r="AA714" s="3144"/>
      <c r="AB714" s="3144"/>
      <c r="AC714" s="3144"/>
      <c r="AD714" s="3144"/>
      <c r="AE714" s="3144"/>
      <c r="AF714" s="3144"/>
      <c r="AG714" s="3144"/>
      <c r="AH714" s="3144"/>
      <c r="AI714" s="3144"/>
      <c r="AJ714" s="3144"/>
      <c r="AK714" s="3144"/>
      <c r="AL714" s="3144"/>
      <c r="AM714" s="3144"/>
    </row>
    <row r="715" spans="2:39">
      <c r="B715" s="382"/>
      <c r="C715" s="674" t="s">
        <v>10</v>
      </c>
      <c r="D715" s="1133">
        <f t="shared" ref="D715:P715" si="208">D751</f>
        <v>0.6</v>
      </c>
      <c r="E715" s="1782">
        <f t="shared" si="208"/>
        <v>54</v>
      </c>
      <c r="F715" s="1778">
        <f t="shared" si="208"/>
        <v>55.2</v>
      </c>
      <c r="G715" s="1778">
        <f t="shared" si="208"/>
        <v>229.8</v>
      </c>
      <c r="H715" s="1778">
        <f t="shared" si="208"/>
        <v>1632</v>
      </c>
      <c r="I715" s="1778">
        <f t="shared" si="208"/>
        <v>42</v>
      </c>
      <c r="J715" s="1778">
        <f t="shared" si="208"/>
        <v>0.84</v>
      </c>
      <c r="K715" s="1778">
        <f t="shared" si="208"/>
        <v>0.96</v>
      </c>
      <c r="L715" s="1778">
        <f t="shared" si="208"/>
        <v>540</v>
      </c>
      <c r="M715" s="1779">
        <f t="shared" si="208"/>
        <v>720</v>
      </c>
      <c r="N715" s="1779">
        <f t="shared" si="208"/>
        <v>720</v>
      </c>
      <c r="O715" s="1779">
        <f t="shared" si="208"/>
        <v>180</v>
      </c>
      <c r="P715" s="1781">
        <f t="shared" si="208"/>
        <v>10.8</v>
      </c>
      <c r="Q715" s="289"/>
      <c r="S715" s="3144"/>
      <c r="T715" s="3144"/>
      <c r="U715" s="3144"/>
      <c r="V715" s="3144"/>
      <c r="W715" s="3144"/>
      <c r="X715" s="3144"/>
      <c r="Y715" s="3144"/>
      <c r="Z715" s="3144"/>
      <c r="AA715" s="3144"/>
      <c r="AB715" s="3144"/>
      <c r="AC715" s="3144"/>
      <c r="AD715" s="3144"/>
      <c r="AE715" s="3144"/>
      <c r="AF715" s="3144"/>
      <c r="AG715" s="3144"/>
      <c r="AH715" s="3144"/>
      <c r="AI715" s="3144"/>
      <c r="AJ715" s="3144"/>
      <c r="AK715" s="3144"/>
      <c r="AL715" s="3144"/>
      <c r="AM715" s="3144"/>
    </row>
    <row r="716" spans="2:39" ht="13.5" customHeight="1" thickBot="1">
      <c r="B716" s="230"/>
      <c r="C716" s="722" t="s">
        <v>319</v>
      </c>
      <c r="D716" s="744"/>
      <c r="E716" s="733">
        <f t="shared" ref="E716:P716" si="209">(E714*100/E737)-60</f>
        <v>-2.998966666666675</v>
      </c>
      <c r="F716" s="734">
        <f t="shared" si="209"/>
        <v>4.2026195652174039</v>
      </c>
      <c r="G716" s="734">
        <f t="shared" si="209"/>
        <v>-5.4694289817232331</v>
      </c>
      <c r="H716" s="734">
        <f t="shared" si="209"/>
        <v>-1.5231738970588253</v>
      </c>
      <c r="I716" s="734">
        <f t="shared" si="209"/>
        <v>-0.78857142857142293</v>
      </c>
      <c r="J716" s="734">
        <f t="shared" si="209"/>
        <v>6.5714285714285836</v>
      </c>
      <c r="K716" s="734">
        <f t="shared" si="209"/>
        <v>8.8125000000000142</v>
      </c>
      <c r="L716" s="734">
        <f t="shared" si="209"/>
        <v>14.75833333333334</v>
      </c>
      <c r="M716" s="734">
        <f t="shared" si="209"/>
        <v>-13.106999999999999</v>
      </c>
      <c r="N716" s="735">
        <f t="shared" si="209"/>
        <v>-10.804500000000004</v>
      </c>
      <c r="O716" s="734">
        <f t="shared" si="209"/>
        <v>2.9816666666666691</v>
      </c>
      <c r="P716" s="738">
        <f t="shared" si="209"/>
        <v>-5.014444444444436</v>
      </c>
      <c r="Q716" s="289"/>
      <c r="S716" s="3144"/>
      <c r="T716" s="3144"/>
      <c r="U716" s="3144"/>
      <c r="V716" s="3144"/>
      <c r="W716" s="3144"/>
      <c r="X716" s="3144"/>
      <c r="Y716" s="3144"/>
      <c r="Z716" s="3144"/>
      <c r="AA716" s="3144"/>
      <c r="AB716" s="3144"/>
      <c r="AC716" s="3144"/>
      <c r="AD716" s="3144"/>
      <c r="AE716" s="3144"/>
      <c r="AF716" s="3144"/>
      <c r="AG716" s="3144"/>
      <c r="AH716" s="3144"/>
      <c r="AI716" s="3144"/>
      <c r="AJ716" s="3144"/>
      <c r="AK716" s="3144"/>
      <c r="AL716" s="3144"/>
      <c r="AM716" s="3144"/>
    </row>
    <row r="717" spans="2:39" ht="15.75" thickBot="1">
      <c r="Q717" s="289"/>
      <c r="S717" s="3144"/>
      <c r="T717" s="3144"/>
      <c r="U717" s="3144"/>
      <c r="V717" s="3144"/>
      <c r="W717" s="3144"/>
      <c r="X717" s="3144"/>
      <c r="Y717" s="3144"/>
      <c r="Z717" s="3144"/>
      <c r="AA717" s="3144"/>
      <c r="AB717" s="3144"/>
      <c r="AC717" s="3144"/>
      <c r="AD717" s="3144"/>
      <c r="AE717" s="3144"/>
      <c r="AF717" s="3144"/>
      <c r="AG717" s="3144"/>
      <c r="AH717" s="3144"/>
      <c r="AI717" s="3144"/>
      <c r="AJ717" s="3144"/>
      <c r="AK717" s="3144"/>
      <c r="AL717" s="3144"/>
      <c r="AM717" s="3144"/>
    </row>
    <row r="718" spans="2:39">
      <c r="B718" s="649"/>
      <c r="C718" s="42" t="s">
        <v>219</v>
      </c>
      <c r="D718" s="43"/>
      <c r="E718" s="146">
        <f t="shared" ref="E718:P718" si="210">E701+E709</f>
        <v>39.02525</v>
      </c>
      <c r="F718" s="236">
        <f t="shared" si="210"/>
        <v>41.932567000000006</v>
      </c>
      <c r="G718" s="236">
        <f t="shared" si="210"/>
        <v>155.085442</v>
      </c>
      <c r="H718" s="236">
        <f t="shared" si="210"/>
        <v>1160.7789400000001</v>
      </c>
      <c r="I718" s="697">
        <f t="shared" si="210"/>
        <v>25.279</v>
      </c>
      <c r="J718" s="236">
        <f t="shared" si="210"/>
        <v>0.753</v>
      </c>
      <c r="K718" s="236">
        <f t="shared" si="210"/>
        <v>0.87200000000000011</v>
      </c>
      <c r="L718" s="697">
        <f t="shared" si="210"/>
        <v>610.10400000000004</v>
      </c>
      <c r="M718" s="697">
        <f t="shared" si="210"/>
        <v>697.23700000000008</v>
      </c>
      <c r="N718" s="697">
        <f t="shared" si="210"/>
        <v>658.35100000000011</v>
      </c>
      <c r="O718" s="697">
        <f t="shared" si="210"/>
        <v>161.28100000000001</v>
      </c>
      <c r="P718" s="650">
        <f t="shared" si="210"/>
        <v>7.1614000000000004</v>
      </c>
      <c r="Q718" s="289"/>
      <c r="S718" s="3144"/>
      <c r="T718" s="3144"/>
      <c r="U718" s="3144"/>
      <c r="V718" s="3144"/>
      <c r="W718" s="3144"/>
      <c r="X718" s="3144"/>
      <c r="Y718" s="3144"/>
      <c r="Z718" s="3144"/>
      <c r="AA718" s="3144"/>
      <c r="AB718" s="3144"/>
      <c r="AC718" s="3144"/>
      <c r="AD718" s="3144"/>
      <c r="AE718" s="3144"/>
      <c r="AF718" s="3144"/>
      <c r="AG718" s="3144"/>
      <c r="AH718" s="3144"/>
      <c r="AI718" s="3144"/>
      <c r="AJ718" s="3144"/>
      <c r="AK718" s="3144"/>
      <c r="AL718" s="3144"/>
      <c r="AM718" s="3144"/>
    </row>
    <row r="719" spans="2:39" ht="14.25" customHeight="1">
      <c r="B719" s="382"/>
      <c r="C719" s="674" t="s">
        <v>10</v>
      </c>
      <c r="D719" s="1133">
        <f t="shared" ref="D719:P719" si="211">D755</f>
        <v>0.45</v>
      </c>
      <c r="E719" s="1782">
        <f t="shared" si="211"/>
        <v>40.5</v>
      </c>
      <c r="F719" s="1778">
        <f t="shared" si="211"/>
        <v>41.4</v>
      </c>
      <c r="G719" s="1778">
        <f t="shared" si="211"/>
        <v>172.35</v>
      </c>
      <c r="H719" s="1778">
        <f t="shared" si="211"/>
        <v>1224</v>
      </c>
      <c r="I719" s="1778">
        <f t="shared" si="211"/>
        <v>31.5</v>
      </c>
      <c r="J719" s="1778">
        <f t="shared" si="211"/>
        <v>0.63</v>
      </c>
      <c r="K719" s="1778">
        <f t="shared" si="211"/>
        <v>0.72</v>
      </c>
      <c r="L719" s="1778">
        <f t="shared" si="211"/>
        <v>405</v>
      </c>
      <c r="M719" s="1779">
        <f t="shared" si="211"/>
        <v>540</v>
      </c>
      <c r="N719" s="1779">
        <f t="shared" si="211"/>
        <v>540</v>
      </c>
      <c r="O719" s="1779">
        <f t="shared" si="211"/>
        <v>135</v>
      </c>
      <c r="P719" s="1781">
        <f t="shared" si="211"/>
        <v>8.1</v>
      </c>
      <c r="Q719" s="289"/>
      <c r="S719" s="3144"/>
      <c r="T719" s="3144"/>
      <c r="U719" s="3144"/>
      <c r="V719" s="3144"/>
      <c r="W719" s="3144"/>
      <c r="X719" s="3144"/>
      <c r="Y719" s="3144"/>
      <c r="Z719" s="3144"/>
      <c r="AA719" s="3144"/>
      <c r="AB719" s="3144"/>
      <c r="AC719" s="3144"/>
      <c r="AD719" s="3144"/>
      <c r="AE719" s="3144"/>
      <c r="AF719" s="3144"/>
      <c r="AG719" s="3144"/>
      <c r="AH719" s="3144"/>
      <c r="AI719" s="3144"/>
      <c r="AJ719" s="3144"/>
      <c r="AK719" s="3144"/>
      <c r="AL719" s="3144"/>
      <c r="AM719" s="3144"/>
    </row>
    <row r="720" spans="2:39" ht="15.75" thickBot="1">
      <c r="B720" s="230"/>
      <c r="C720" s="722" t="s">
        <v>319</v>
      </c>
      <c r="D720" s="744"/>
      <c r="E720" s="733">
        <f t="shared" ref="E720:P720" si="212">(E718*100/E737)-45</f>
        <v>-1.6386111111111106</v>
      </c>
      <c r="F720" s="734">
        <f t="shared" si="212"/>
        <v>0.5788771739130496</v>
      </c>
      <c r="G720" s="734">
        <f t="shared" si="212"/>
        <v>-4.5077174934725832</v>
      </c>
      <c r="H720" s="734">
        <f t="shared" si="212"/>
        <v>-2.3243036764705849</v>
      </c>
      <c r="I720" s="734">
        <f t="shared" si="212"/>
        <v>-8.8871428571428552</v>
      </c>
      <c r="J720" s="734">
        <f t="shared" si="212"/>
        <v>8.7857142857142847</v>
      </c>
      <c r="K720" s="734">
        <f t="shared" si="212"/>
        <v>9.5000000000000071</v>
      </c>
      <c r="L720" s="734">
        <f t="shared" si="212"/>
        <v>22.789333333333332</v>
      </c>
      <c r="M720" s="734">
        <f t="shared" si="212"/>
        <v>13.103083333333345</v>
      </c>
      <c r="N720" s="734">
        <f t="shared" si="212"/>
        <v>9.8625833333333404</v>
      </c>
      <c r="O720" s="734">
        <f t="shared" si="212"/>
        <v>8.7603333333333353</v>
      </c>
      <c r="P720" s="738">
        <f t="shared" si="212"/>
        <v>-5.2144444444444389</v>
      </c>
      <c r="Q720" s="289"/>
      <c r="S720" s="3144"/>
      <c r="T720" s="3144"/>
      <c r="U720" s="3144"/>
      <c r="V720" s="3144"/>
      <c r="W720" s="3144"/>
      <c r="X720" s="3144"/>
      <c r="Y720" s="3144"/>
      <c r="Z720" s="3144"/>
      <c r="AA720" s="3144"/>
      <c r="AB720" s="3144"/>
      <c r="AC720" s="3144"/>
      <c r="AD720" s="3144"/>
      <c r="AE720" s="3144"/>
      <c r="AF720" s="3144"/>
      <c r="AG720" s="3144"/>
      <c r="AH720" s="3144"/>
      <c r="AI720" s="3144"/>
      <c r="AJ720" s="3144"/>
      <c r="AK720" s="3144"/>
      <c r="AL720" s="3144"/>
      <c r="AM720" s="3144"/>
    </row>
    <row r="721" spans="2:39" ht="15.75" thickBot="1">
      <c r="Q721" s="289"/>
      <c r="S721" s="3144"/>
      <c r="T721" s="3144"/>
      <c r="U721" s="3144"/>
      <c r="V721" s="3144"/>
      <c r="W721" s="3144"/>
      <c r="X721" s="3144"/>
      <c r="Y721" s="3144"/>
      <c r="Z721" s="3144"/>
      <c r="AA721" s="3144"/>
      <c r="AB721" s="3144"/>
      <c r="AC721" s="3144"/>
      <c r="AD721" s="3144"/>
      <c r="AE721" s="3144"/>
      <c r="AF721" s="3144"/>
      <c r="AG721" s="3144"/>
      <c r="AH721" s="3144"/>
      <c r="AI721" s="3144"/>
      <c r="AJ721" s="3144"/>
      <c r="AK721" s="3144"/>
      <c r="AL721" s="3144"/>
      <c r="AM721" s="3144"/>
    </row>
    <row r="722" spans="2:39">
      <c r="B722" s="723" t="s">
        <v>246</v>
      </c>
      <c r="C722" s="42"/>
      <c r="D722" s="43"/>
      <c r="E722" s="708">
        <f t="shared" ref="E722:P722" si="213">E688+E701+E709</f>
        <v>59.768349999999991</v>
      </c>
      <c r="F722" s="709">
        <f t="shared" si="213"/>
        <v>66.800677000000007</v>
      </c>
      <c r="G722" s="709">
        <f t="shared" si="213"/>
        <v>248.49456200000003</v>
      </c>
      <c r="H722" s="709">
        <f t="shared" si="213"/>
        <v>1853.59734</v>
      </c>
      <c r="I722" s="1311">
        <f t="shared" si="213"/>
        <v>50.025999999999996</v>
      </c>
      <c r="J722" s="709">
        <f t="shared" si="213"/>
        <v>1.0630000000000002</v>
      </c>
      <c r="K722" s="709">
        <f t="shared" si="213"/>
        <v>1.2000000000000002</v>
      </c>
      <c r="L722" s="1311">
        <f t="shared" si="213"/>
        <v>761.56799999999998</v>
      </c>
      <c r="M722" s="1414">
        <f t="shared" si="213"/>
        <v>853.24199999999996</v>
      </c>
      <c r="N722" s="1414">
        <f t="shared" si="213"/>
        <v>848.90599999999995</v>
      </c>
      <c r="O722" s="1311">
        <f t="shared" si="213"/>
        <v>230.798</v>
      </c>
      <c r="P722" s="743">
        <f t="shared" si="213"/>
        <v>12.300400000000002</v>
      </c>
      <c r="Q722" s="289"/>
      <c r="S722" s="3144"/>
      <c r="T722" s="3144"/>
      <c r="U722" s="3144"/>
      <c r="V722" s="3144"/>
      <c r="W722" s="3144"/>
      <c r="X722" s="3144"/>
      <c r="Y722" s="3144"/>
      <c r="Z722" s="3144"/>
      <c r="AA722" s="3144"/>
      <c r="AB722" s="3144"/>
      <c r="AC722" s="3144"/>
      <c r="AD722" s="3144"/>
      <c r="AE722" s="3144"/>
      <c r="AF722" s="3144"/>
      <c r="AG722" s="3144"/>
      <c r="AH722" s="3144"/>
      <c r="AI722" s="3144"/>
      <c r="AJ722" s="3144"/>
      <c r="AK722" s="3144"/>
      <c r="AL722" s="3144"/>
      <c r="AM722" s="3144"/>
    </row>
    <row r="723" spans="2:39">
      <c r="B723" s="724"/>
      <c r="C723" s="725" t="s">
        <v>10</v>
      </c>
      <c r="D723" s="1133">
        <f t="shared" ref="D723:P723" si="214">D759</f>
        <v>0.7</v>
      </c>
      <c r="E723" s="1782">
        <f t="shared" si="214"/>
        <v>63</v>
      </c>
      <c r="F723" s="1778">
        <f t="shared" si="214"/>
        <v>64.400000000000006</v>
      </c>
      <c r="G723" s="1778">
        <f t="shared" si="214"/>
        <v>268.10000000000002</v>
      </c>
      <c r="H723" s="1778">
        <f t="shared" si="214"/>
        <v>1904</v>
      </c>
      <c r="I723" s="1778">
        <f t="shared" si="214"/>
        <v>49</v>
      </c>
      <c r="J723" s="1778">
        <f t="shared" si="214"/>
        <v>0.98</v>
      </c>
      <c r="K723" s="1778">
        <f t="shared" si="214"/>
        <v>1.1200000000000001</v>
      </c>
      <c r="L723" s="1778">
        <f t="shared" si="214"/>
        <v>630</v>
      </c>
      <c r="M723" s="1779">
        <f t="shared" si="214"/>
        <v>840</v>
      </c>
      <c r="N723" s="1779">
        <f t="shared" si="214"/>
        <v>840</v>
      </c>
      <c r="O723" s="1779">
        <f t="shared" si="214"/>
        <v>210</v>
      </c>
      <c r="P723" s="1781">
        <f t="shared" si="214"/>
        <v>12.6</v>
      </c>
      <c r="Q723" s="289"/>
      <c r="S723" s="3144"/>
      <c r="T723" s="3144"/>
      <c r="U723" s="3144"/>
      <c r="V723" s="3144"/>
      <c r="W723" s="3144"/>
      <c r="X723" s="3144"/>
      <c r="Y723" s="3144"/>
      <c r="Z723" s="3144"/>
      <c r="AA723" s="3144"/>
      <c r="AB723" s="3144"/>
      <c r="AC723" s="3144"/>
      <c r="AD723" s="3144"/>
      <c r="AE723" s="3144"/>
      <c r="AF723" s="3144"/>
      <c r="AG723" s="3144"/>
      <c r="AH723" s="3144"/>
      <c r="AI723" s="3144"/>
      <c r="AJ723" s="3144"/>
      <c r="AK723" s="3144"/>
      <c r="AL723" s="3144"/>
      <c r="AM723" s="3144"/>
    </row>
    <row r="724" spans="2:39" ht="14.25" customHeight="1" thickBot="1">
      <c r="B724" s="230"/>
      <c r="C724" s="722" t="s">
        <v>319</v>
      </c>
      <c r="D724" s="744"/>
      <c r="E724" s="733">
        <f t="shared" ref="E724:P724" si="215">(E722*100/E737)-70</f>
        <v>-3.5907222222222259</v>
      </c>
      <c r="F724" s="734">
        <f t="shared" si="215"/>
        <v>2.6094315217391397</v>
      </c>
      <c r="G724" s="734">
        <f t="shared" si="215"/>
        <v>-5.1189133159268891</v>
      </c>
      <c r="H724" s="734">
        <f t="shared" si="215"/>
        <v>-1.85303897058823</v>
      </c>
      <c r="I724" s="734">
        <f t="shared" si="215"/>
        <v>1.4657142857142844</v>
      </c>
      <c r="J724" s="734">
        <f t="shared" si="215"/>
        <v>5.9285714285714448</v>
      </c>
      <c r="K724" s="734">
        <f t="shared" si="215"/>
        <v>5</v>
      </c>
      <c r="L724" s="734">
        <f t="shared" si="215"/>
        <v>14.61866666666667</v>
      </c>
      <c r="M724" s="734">
        <f t="shared" si="215"/>
        <v>1.1034999999999968</v>
      </c>
      <c r="N724" s="734">
        <f t="shared" si="215"/>
        <v>0.74216666666666242</v>
      </c>
      <c r="O724" s="734">
        <f t="shared" si="215"/>
        <v>6.9326666666666625</v>
      </c>
      <c r="P724" s="738">
        <f t="shared" si="215"/>
        <v>-1.6644444444444275</v>
      </c>
      <c r="Q724" s="289"/>
      <c r="S724" s="3144"/>
      <c r="T724" s="3144"/>
      <c r="U724" s="3144"/>
      <c r="V724" s="3144"/>
      <c r="W724" s="3144"/>
      <c r="X724" s="3144"/>
      <c r="Y724" s="3144"/>
      <c r="Z724" s="3144"/>
      <c r="AA724" s="3144"/>
      <c r="AB724" s="3144"/>
      <c r="AC724" s="3144"/>
      <c r="AD724" s="3144"/>
      <c r="AE724" s="3144"/>
      <c r="AF724" s="3144"/>
      <c r="AG724" s="3144"/>
      <c r="AH724" s="3144"/>
      <c r="AI724" s="3144"/>
      <c r="AJ724" s="3144"/>
      <c r="AK724" s="3144"/>
      <c r="AL724" s="3144"/>
      <c r="AM724" s="3144"/>
    </row>
    <row r="725" spans="2:39" ht="15" customHeight="1">
      <c r="S725" s="3144"/>
      <c r="T725" s="3144"/>
      <c r="U725" s="3144"/>
      <c r="V725" s="3144"/>
      <c r="W725" s="3144"/>
      <c r="X725" s="3144"/>
      <c r="Y725" s="3144"/>
      <c r="Z725" s="3144"/>
      <c r="AA725" s="3144"/>
      <c r="AB725" s="3144"/>
      <c r="AC725" s="3144"/>
      <c r="AD725" s="3144"/>
      <c r="AE725" s="3144"/>
      <c r="AF725" s="3144"/>
      <c r="AG725" s="3144"/>
      <c r="AH725" s="3144"/>
      <c r="AI725" s="3144"/>
      <c r="AJ725" s="3144"/>
      <c r="AK725" s="3144"/>
      <c r="AL725" s="3144"/>
      <c r="AM725" s="3144"/>
    </row>
    <row r="726" spans="2:39" ht="15.75" customHeight="1">
      <c r="S726" s="3144"/>
      <c r="T726" s="3144"/>
      <c r="U726" s="3144"/>
      <c r="V726" s="3144"/>
      <c r="W726" s="3144"/>
      <c r="X726" s="3144"/>
      <c r="Y726" s="3144"/>
      <c r="Z726" s="3144"/>
      <c r="AA726" s="3144"/>
      <c r="AB726" s="3144"/>
      <c r="AC726" s="3144"/>
      <c r="AD726" s="3144"/>
      <c r="AE726" s="3144"/>
      <c r="AF726" s="3144"/>
      <c r="AG726" s="3144"/>
      <c r="AH726" s="3144"/>
      <c r="AI726" s="3144"/>
      <c r="AJ726" s="3144"/>
      <c r="AK726" s="3144"/>
      <c r="AL726" s="3144"/>
      <c r="AM726" s="3144"/>
    </row>
    <row r="727" spans="2:39">
      <c r="S727" s="3144"/>
      <c r="T727" s="3144"/>
      <c r="U727" s="3144"/>
      <c r="V727" s="3144"/>
      <c r="W727" s="3144"/>
      <c r="X727" s="3144"/>
      <c r="Y727" s="3144"/>
      <c r="Z727" s="3144"/>
      <c r="AA727" s="3144"/>
      <c r="AB727" s="3144"/>
      <c r="AC727" s="3144"/>
      <c r="AD727" s="3144"/>
      <c r="AE727" s="3144"/>
      <c r="AF727" s="3144"/>
      <c r="AG727" s="3144"/>
      <c r="AH727" s="3144"/>
      <c r="AI727" s="3144"/>
      <c r="AJ727" s="3144"/>
      <c r="AK727" s="3144"/>
      <c r="AL727" s="3144"/>
      <c r="AM727" s="3144"/>
    </row>
    <row r="728" spans="2:39" ht="14.25" customHeight="1">
      <c r="S728" s="3144"/>
      <c r="T728" s="3144"/>
      <c r="U728" s="3144"/>
      <c r="V728" s="3144"/>
      <c r="W728" s="3144"/>
      <c r="X728" s="3144"/>
      <c r="Y728" s="3144"/>
      <c r="Z728" s="3144"/>
      <c r="AA728" s="3144"/>
      <c r="AB728" s="3144"/>
      <c r="AC728" s="3144"/>
      <c r="AD728" s="3144"/>
      <c r="AE728" s="3144"/>
      <c r="AF728" s="3144"/>
      <c r="AG728" s="3144"/>
      <c r="AH728" s="3144"/>
      <c r="AI728" s="3144"/>
      <c r="AJ728" s="3144"/>
      <c r="AK728" s="3144"/>
      <c r="AL728" s="3144"/>
      <c r="AM728" s="3144"/>
    </row>
    <row r="729" spans="2:39" ht="13.5" customHeight="1">
      <c r="C729" s="676"/>
      <c r="D729" s="12" t="str">
        <f>D58</f>
        <v xml:space="preserve">Россия Краснодарский край </v>
      </c>
      <c r="E729" s="291"/>
      <c r="S729" s="3144"/>
      <c r="T729" s="3144"/>
      <c r="U729" s="3144"/>
      <c r="V729" s="3144"/>
      <c r="W729" s="3144"/>
      <c r="X729" s="3144"/>
      <c r="Y729" s="3144"/>
      <c r="Z729" s="3144"/>
      <c r="AA729" s="3144"/>
      <c r="AB729" s="3144"/>
      <c r="AC729" s="3144"/>
      <c r="AD729" s="3144"/>
      <c r="AE729" s="3144"/>
      <c r="AF729" s="3144"/>
      <c r="AG729" s="3144"/>
      <c r="AH729" s="3144"/>
      <c r="AI729" s="3144"/>
      <c r="AJ729" s="3144"/>
      <c r="AK729" s="3144"/>
      <c r="AL729" s="3144"/>
      <c r="AM729" s="3144"/>
    </row>
    <row r="730" spans="2:39" ht="13.5" customHeight="1">
      <c r="C730" s="13" t="str">
        <f>C59</f>
        <v xml:space="preserve">                  ПРИЛОЖЕНИЕ К  ДВЕНАДЦАТИДНЕВНОМУ  МЕНЮ ПРИГОТОВЛЯЕМЫХ БЛЮД </v>
      </c>
      <c r="D730" s="148"/>
      <c r="E730" s="2"/>
      <c r="F730"/>
      <c r="I730"/>
      <c r="J730"/>
      <c r="K730" s="26"/>
      <c r="L730" s="26"/>
      <c r="M730"/>
      <c r="N730"/>
      <c r="O730"/>
      <c r="P730"/>
      <c r="S730" s="3144"/>
      <c r="T730" s="3144"/>
      <c r="U730" s="3144"/>
      <c r="V730" s="3144"/>
      <c r="W730" s="3144"/>
      <c r="X730" s="3144"/>
      <c r="Y730" s="3144"/>
      <c r="Z730" s="3144"/>
      <c r="AA730" s="3144"/>
      <c r="AB730" s="3144"/>
      <c r="AC730" s="3144"/>
      <c r="AD730" s="3144"/>
      <c r="AE730" s="3144"/>
      <c r="AF730" s="3144"/>
      <c r="AG730" s="3144"/>
      <c r="AH730" s="3144"/>
      <c r="AI730" s="3144"/>
      <c r="AJ730" s="3144"/>
      <c r="AK730" s="3144"/>
      <c r="AL730" s="3144"/>
      <c r="AM730" s="3144"/>
    </row>
    <row r="731" spans="2:39">
      <c r="B731" s="3965" t="str">
        <f>B60</f>
        <v xml:space="preserve">   ДЛЯ  УЧАЩИХСЯ  В ОБЩЕОБРАЗОВАТЕЛЬНОМ УЧРЕЖДЕНИЕ   З А В Т Р А К О В  -  О Б Е Д О В    И    П О Л Д Н И К О В</v>
      </c>
      <c r="C731" s="25"/>
      <c r="I731" s="298"/>
      <c r="N731" s="5"/>
      <c r="S731" s="3144"/>
      <c r="T731" s="3144"/>
      <c r="U731" s="3144"/>
      <c r="V731" s="3144"/>
      <c r="W731" s="3144"/>
      <c r="X731" s="3144"/>
      <c r="Y731" s="3144"/>
      <c r="Z731" s="3144"/>
      <c r="AA731" s="3144"/>
      <c r="AB731" s="3144"/>
      <c r="AC731" s="3144"/>
      <c r="AD731" s="3144"/>
      <c r="AE731" s="3144"/>
      <c r="AF731" s="3144"/>
      <c r="AG731" s="3144"/>
      <c r="AH731" s="3144"/>
      <c r="AI731" s="3144"/>
      <c r="AJ731" s="3144"/>
      <c r="AK731" s="3144"/>
      <c r="AL731" s="3144"/>
      <c r="AM731" s="3144"/>
    </row>
    <row r="732" spans="2:39">
      <c r="C732" s="676" t="str">
        <f>C61</f>
        <v xml:space="preserve">                                    ТАБЛИЦА   ПОТРЕБНОСТИ ПИЩЕВЫХ ВЕЩЕСТВ,   ВИТАМИНОВ  И  МИНЕРАЛЬНЫХ ВЕЩЕСТВ</v>
      </c>
      <c r="S732" s="3144"/>
      <c r="T732" s="3144"/>
      <c r="U732" s="3144"/>
      <c r="V732" s="3144"/>
      <c r="W732" s="3144"/>
      <c r="X732" s="3144"/>
      <c r="Y732" s="3144"/>
      <c r="Z732" s="3144"/>
      <c r="AA732" s="3144"/>
      <c r="AB732" s="3144"/>
      <c r="AC732" s="3144"/>
      <c r="AD732" s="3144"/>
      <c r="AE732" s="3144"/>
      <c r="AF732" s="3144"/>
      <c r="AG732" s="3144"/>
      <c r="AH732" s="3144"/>
      <c r="AI732" s="3144"/>
      <c r="AJ732" s="3144"/>
      <c r="AK732" s="3144"/>
      <c r="AL732" s="3144"/>
      <c r="AM732" s="3144"/>
    </row>
    <row r="733" spans="2:39" ht="21.75" thickBot="1">
      <c r="B733" s="2" t="str">
        <f>B62</f>
        <v xml:space="preserve">  Возрастная категория: 12 лет и старше</v>
      </c>
      <c r="C733" s="26"/>
      <c r="D733"/>
      <c r="F733" s="32" t="s">
        <v>408</v>
      </c>
      <c r="J733" s="3" t="str">
        <f>J62</f>
        <v>Сезон :   ЗИМА - ВЕСНА  2025 -____г.г.</v>
      </c>
      <c r="M733" s="80"/>
      <c r="N733" s="33"/>
      <c r="P733" s="119"/>
      <c r="S733" s="3144"/>
      <c r="T733" s="3144"/>
      <c r="U733" s="3144"/>
      <c r="V733" s="3144"/>
      <c r="W733" s="3144"/>
      <c r="X733" s="3144"/>
      <c r="Y733" s="3144"/>
      <c r="Z733" s="3144"/>
      <c r="AA733" s="3144"/>
      <c r="AB733" s="3144"/>
      <c r="AC733" s="3144"/>
      <c r="AD733" s="3144"/>
      <c r="AE733" s="3144"/>
      <c r="AF733" s="3144"/>
      <c r="AG733" s="3144"/>
      <c r="AH733" s="3144"/>
      <c r="AI733" s="3144"/>
      <c r="AJ733" s="3144"/>
      <c r="AK733" s="3144"/>
      <c r="AL733" s="3144"/>
      <c r="AM733" s="3144"/>
    </row>
    <row r="734" spans="2:39" ht="13.5" customHeight="1" thickBot="1">
      <c r="B734" s="82" t="str">
        <f>'12-18л. МЕНЮ '!B730</f>
        <v xml:space="preserve">      Возрастная категория:  12  лет и старше</v>
      </c>
      <c r="C734" s="64"/>
      <c r="D734" s="441"/>
      <c r="E734" s="811" t="s">
        <v>371</v>
      </c>
      <c r="F734" s="332"/>
      <c r="G734" s="332"/>
      <c r="H734" s="1258" t="s">
        <v>352</v>
      </c>
      <c r="I734" s="551" t="s">
        <v>229</v>
      </c>
      <c r="J734" s="1303"/>
      <c r="K734" s="1303"/>
      <c r="L734" s="1304"/>
      <c r="M734" s="684" t="s">
        <v>230</v>
      </c>
      <c r="N734" s="39"/>
      <c r="O734" s="685"/>
      <c r="P734" s="442"/>
      <c r="S734" s="3144"/>
      <c r="T734" s="3144"/>
      <c r="U734" s="3144"/>
      <c r="V734" s="3144"/>
      <c r="W734" s="3144"/>
      <c r="X734" s="3144"/>
      <c r="Y734" s="3144"/>
      <c r="Z734" s="3144"/>
      <c r="AA734" s="3144"/>
      <c r="AB734" s="3144"/>
      <c r="AC734" s="3144"/>
      <c r="AD734" s="3144"/>
      <c r="AE734" s="3144"/>
      <c r="AF734" s="3144"/>
      <c r="AG734" s="3144"/>
      <c r="AH734" s="3144"/>
      <c r="AI734" s="3144"/>
      <c r="AJ734" s="3144"/>
      <c r="AK734" s="3144"/>
      <c r="AL734" s="3144"/>
      <c r="AM734" s="3144"/>
    </row>
    <row r="735" spans="2:39" ht="14.25" customHeight="1">
      <c r="B735" s="65"/>
      <c r="C735" s="718" t="s">
        <v>977</v>
      </c>
      <c r="D735" s="443"/>
      <c r="E735" s="790" t="s">
        <v>148</v>
      </c>
      <c r="F735" s="790" t="s">
        <v>53</v>
      </c>
      <c r="G735" s="1301" t="s">
        <v>54</v>
      </c>
      <c r="H735" s="1302" t="s">
        <v>151</v>
      </c>
      <c r="I735" s="587"/>
      <c r="J735" s="1272"/>
      <c r="K735" s="39"/>
      <c r="L735" s="1272"/>
      <c r="M735" s="1305" t="s">
        <v>241</v>
      </c>
      <c r="N735" s="1306" t="s">
        <v>242</v>
      </c>
      <c r="O735" s="1305" t="s">
        <v>243</v>
      </c>
      <c r="P735" s="1307" t="s">
        <v>244</v>
      </c>
      <c r="S735" s="3144"/>
      <c r="T735" s="3144"/>
      <c r="U735" s="3144"/>
      <c r="V735" s="3144"/>
      <c r="W735" s="3144"/>
      <c r="X735" s="3144"/>
      <c r="Y735" s="3144"/>
      <c r="Z735" s="3144"/>
      <c r="AA735" s="3144"/>
      <c r="AB735" s="3144"/>
      <c r="AC735" s="3144"/>
      <c r="AD735" s="3144"/>
      <c r="AE735" s="3144"/>
      <c r="AF735" s="3144"/>
      <c r="AG735" s="3144"/>
      <c r="AH735" s="3144"/>
      <c r="AI735" s="3144"/>
      <c r="AJ735" s="3144"/>
      <c r="AK735" s="3144"/>
      <c r="AL735" s="3144"/>
      <c r="AM735" s="3144"/>
    </row>
    <row r="736" spans="2:39" ht="16.5" thickBot="1">
      <c r="B736" s="63"/>
      <c r="C736" s="586" t="s">
        <v>190</v>
      </c>
      <c r="D736" s="426"/>
      <c r="E736" s="652" t="s">
        <v>5</v>
      </c>
      <c r="F736" s="652" t="s">
        <v>6</v>
      </c>
      <c r="G736" s="652" t="s">
        <v>7</v>
      </c>
      <c r="H736" s="1329" t="s">
        <v>315</v>
      </c>
      <c r="I736" s="686" t="s">
        <v>232</v>
      </c>
      <c r="J736" s="687" t="s">
        <v>233</v>
      </c>
      <c r="K736" s="564" t="s">
        <v>234</v>
      </c>
      <c r="L736" s="688" t="s">
        <v>235</v>
      </c>
      <c r="M736" s="785" t="s">
        <v>236</v>
      </c>
      <c r="N736" s="688" t="s">
        <v>237</v>
      </c>
      <c r="O736" s="785" t="s">
        <v>238</v>
      </c>
      <c r="P736" s="791" t="s">
        <v>239</v>
      </c>
      <c r="S736" s="3154"/>
      <c r="T736" s="3144"/>
      <c r="U736" s="775"/>
      <c r="V736" s="3144"/>
      <c r="W736" s="3144"/>
      <c r="X736" s="3144"/>
      <c r="Y736" s="3144"/>
      <c r="Z736" s="3144"/>
      <c r="AA736" s="3144"/>
      <c r="AB736" s="3144"/>
      <c r="AC736" s="3144"/>
      <c r="AD736" s="3144"/>
      <c r="AE736" s="3144"/>
      <c r="AF736" s="3144"/>
      <c r="AG736" s="3144"/>
      <c r="AH736" s="3144"/>
      <c r="AI736" s="3144"/>
      <c r="AJ736" s="3144"/>
      <c r="AK736" s="3144"/>
      <c r="AL736" s="3144"/>
      <c r="AM736" s="3144"/>
    </row>
    <row r="737" spans="2:39" ht="12.75" customHeight="1">
      <c r="B737" s="84"/>
      <c r="C737" s="644" t="s">
        <v>92</v>
      </c>
      <c r="D737" s="645">
        <v>1</v>
      </c>
      <c r="E737" s="2486">
        <f>'12-18л. МЕНЮ '!E733</f>
        <v>90</v>
      </c>
      <c r="F737" s="2492">
        <f>'12-18л. МЕНЮ '!F733</f>
        <v>92</v>
      </c>
      <c r="G737" s="2547">
        <f>'12-18л. МЕНЮ '!G733</f>
        <v>383</v>
      </c>
      <c r="H737" s="2493">
        <f>'12-18л. МЕНЮ '!H733</f>
        <v>2720</v>
      </c>
      <c r="I737" s="3962">
        <v>70</v>
      </c>
      <c r="J737" s="2492">
        <v>1.4</v>
      </c>
      <c r="K737" s="2548">
        <v>1.6</v>
      </c>
      <c r="L737" s="2492">
        <v>900</v>
      </c>
      <c r="M737" s="3302">
        <v>1200</v>
      </c>
      <c r="N737" s="3303">
        <v>1200</v>
      </c>
      <c r="O737" s="3302">
        <v>300</v>
      </c>
      <c r="P737" s="3301">
        <v>18</v>
      </c>
      <c r="S737" s="3144"/>
      <c r="T737" s="3144"/>
      <c r="U737" s="3144"/>
      <c r="V737" s="3144"/>
      <c r="W737" s="3144"/>
      <c r="X737" s="3144"/>
      <c r="Y737" s="3144"/>
      <c r="Z737" s="3144"/>
      <c r="AA737" s="3144"/>
      <c r="AB737" s="3144"/>
      <c r="AC737" s="3144"/>
      <c r="AD737" s="3144"/>
      <c r="AE737" s="3144"/>
      <c r="AF737" s="3144"/>
      <c r="AG737" s="3144"/>
      <c r="AH737" s="3144"/>
      <c r="AI737" s="3144"/>
      <c r="AJ737" s="3144"/>
      <c r="AK737" s="3144"/>
      <c r="AL737" s="3144"/>
      <c r="AM737" s="3144"/>
    </row>
    <row r="738" spans="2:39" ht="15.75" thickBot="1">
      <c r="B738" s="65"/>
      <c r="C738" s="542" t="s">
        <v>102</v>
      </c>
      <c r="D738" s="646"/>
      <c r="E738" s="1857"/>
      <c r="F738" s="1858"/>
      <c r="G738" s="1856"/>
      <c r="H738" s="1858"/>
      <c r="I738" s="4390"/>
      <c r="J738" s="1858"/>
      <c r="K738" s="1856"/>
      <c r="L738" s="1858"/>
      <c r="M738" s="1856"/>
      <c r="N738" s="1858"/>
      <c r="O738" s="1856"/>
      <c r="P738" s="1859"/>
      <c r="S738" s="3144"/>
      <c r="T738" s="3144"/>
      <c r="U738" s="3144"/>
      <c r="V738" s="3144"/>
      <c r="W738" s="3144"/>
      <c r="X738" s="3144"/>
      <c r="Y738" s="3144"/>
      <c r="Z738" s="3144"/>
      <c r="AA738" s="3144"/>
      <c r="AB738" s="3144"/>
      <c r="AC738" s="3144"/>
      <c r="AD738" s="3144"/>
      <c r="AE738" s="3144"/>
      <c r="AF738" s="3144"/>
      <c r="AG738" s="3144"/>
      <c r="AH738" s="3144"/>
      <c r="AI738" s="3144"/>
      <c r="AJ738" s="3144"/>
      <c r="AK738" s="3144"/>
      <c r="AL738" s="3144"/>
      <c r="AM738" s="3144"/>
    </row>
    <row r="739" spans="2:39" ht="12.75" customHeight="1">
      <c r="B739" s="3300" t="s">
        <v>827</v>
      </c>
      <c r="C739" s="1737" t="s">
        <v>217</v>
      </c>
      <c r="D739" s="1738">
        <v>0.25</v>
      </c>
      <c r="E739" s="1829">
        <f>'12-18л. МЕНЮ '!E735</f>
        <v>22.5</v>
      </c>
      <c r="F739" s="1825">
        <f>'12-18л. МЕНЮ '!F735</f>
        <v>23</v>
      </c>
      <c r="G739" s="1825">
        <f>'12-18л. МЕНЮ '!G735</f>
        <v>95.75</v>
      </c>
      <c r="H739" s="1825">
        <f>'12-18л. МЕНЮ '!H735</f>
        <v>680</v>
      </c>
      <c r="I739" s="4387">
        <v>17.5</v>
      </c>
      <c r="J739" s="4387">
        <v>0.35</v>
      </c>
      <c r="K739" s="4387">
        <v>0.4</v>
      </c>
      <c r="L739" s="4387">
        <v>225</v>
      </c>
      <c r="M739" s="4388">
        <v>300</v>
      </c>
      <c r="N739" s="4388">
        <v>300</v>
      </c>
      <c r="O739" s="4387">
        <v>75</v>
      </c>
      <c r="P739" s="4389">
        <v>4.5</v>
      </c>
      <c r="S739" s="3144"/>
      <c r="T739" s="3144"/>
      <c r="U739" s="3144"/>
      <c r="V739" s="3144"/>
      <c r="W739" s="3144"/>
      <c r="X739" s="3144"/>
      <c r="Y739" s="3144"/>
      <c r="Z739" s="3144"/>
      <c r="AA739" s="3144"/>
      <c r="AB739" s="3144"/>
      <c r="AC739" s="3144"/>
      <c r="AD739" s="3144"/>
      <c r="AE739" s="3144"/>
      <c r="AF739" s="3144"/>
      <c r="AG739" s="3144"/>
      <c r="AH739" s="3144"/>
      <c r="AI739" s="3144"/>
      <c r="AJ739" s="3144"/>
      <c r="AK739" s="3144"/>
      <c r="AL739" s="3144"/>
      <c r="AM739" s="3144"/>
    </row>
    <row r="740" spans="2:39">
      <c r="B740" s="1744"/>
      <c r="C740" s="1745" t="s">
        <v>946</v>
      </c>
      <c r="D740" s="1746"/>
      <c r="E740" s="1837">
        <f t="shared" ref="E740:P740" si="216">(E74+E129+E183+E237+E292+E352)/6</f>
        <v>23.581283333333332</v>
      </c>
      <c r="F740" s="1838">
        <f t="shared" si="216"/>
        <v>20.660013333333335</v>
      </c>
      <c r="G740" s="1838">
        <f t="shared" si="216"/>
        <v>101.25463083333334</v>
      </c>
      <c r="H740" s="1838">
        <f t="shared" si="216"/>
        <v>678.27579999999989</v>
      </c>
      <c r="I740" s="1838">
        <f t="shared" si="216"/>
        <v>15.2539</v>
      </c>
      <c r="J740" s="1838">
        <f t="shared" si="216"/>
        <v>0.28868333333333335</v>
      </c>
      <c r="K740" s="1838">
        <f t="shared" si="216"/>
        <v>0.36614616666666672</v>
      </c>
      <c r="L740" s="1838">
        <f t="shared" si="216"/>
        <v>264.02155666666664</v>
      </c>
      <c r="M740" s="1839">
        <f t="shared" si="216"/>
        <v>280.34906666666666</v>
      </c>
      <c r="N740" s="1839">
        <f t="shared" si="216"/>
        <v>235.84326666666666</v>
      </c>
      <c r="O740" s="1838">
        <f t="shared" si="216"/>
        <v>69.9285</v>
      </c>
      <c r="P740" s="1840">
        <f t="shared" si="216"/>
        <v>4.0397166666666662</v>
      </c>
      <c r="S740" s="3144"/>
      <c r="T740" s="3144"/>
      <c r="U740" s="3144"/>
      <c r="V740" s="3144"/>
      <c r="W740" s="3144"/>
      <c r="X740" s="3144"/>
      <c r="Y740" s="3144"/>
      <c r="Z740" s="3144"/>
      <c r="AA740" s="3144"/>
      <c r="AB740" s="3144"/>
      <c r="AC740" s="3144"/>
      <c r="AD740" s="3144"/>
      <c r="AE740" s="3144"/>
      <c r="AF740" s="3144"/>
      <c r="AG740" s="3144"/>
      <c r="AH740" s="3144"/>
      <c r="AI740" s="3144"/>
      <c r="AJ740" s="3144"/>
      <c r="AK740" s="3144"/>
      <c r="AL740" s="3144"/>
      <c r="AM740" s="3144"/>
    </row>
    <row r="741" spans="2:39" ht="11.25" customHeight="1" thickBot="1">
      <c r="B741" s="230"/>
      <c r="C741" s="722" t="s">
        <v>319</v>
      </c>
      <c r="D741" s="744"/>
      <c r="E741" s="733">
        <f t="shared" ref="E741:P741" si="217">(E740*100/E737)-25</f>
        <v>1.2014259259259248</v>
      </c>
      <c r="F741" s="734">
        <f t="shared" si="217"/>
        <v>-2.543463768115938</v>
      </c>
      <c r="G741" s="734">
        <f t="shared" si="217"/>
        <v>1.4372404264577909</v>
      </c>
      <c r="H741" s="734">
        <f t="shared" si="217"/>
        <v>-6.3389705882357816E-2</v>
      </c>
      <c r="I741" s="1827">
        <f t="shared" si="217"/>
        <v>-3.2087142857142865</v>
      </c>
      <c r="J741" s="734">
        <f t="shared" si="217"/>
        <v>-4.379761904761903</v>
      </c>
      <c r="K741" s="734">
        <f>(K740*100/K737)-25</f>
        <v>-2.1158645833333338</v>
      </c>
      <c r="L741" s="734">
        <f t="shared" si="217"/>
        <v>4.3357285185185184</v>
      </c>
      <c r="M741" s="734">
        <f t="shared" si="217"/>
        <v>-1.6375777777777785</v>
      </c>
      <c r="N741" s="734">
        <f t="shared" si="217"/>
        <v>-5.3463944444444422</v>
      </c>
      <c r="O741" s="734">
        <f t="shared" si="217"/>
        <v>-1.6905000000000001</v>
      </c>
      <c r="P741" s="738">
        <f t="shared" si="217"/>
        <v>-2.5571296296296318</v>
      </c>
      <c r="S741" s="3144"/>
      <c r="T741" s="3144"/>
      <c r="U741" s="3144"/>
      <c r="V741" s="3144"/>
      <c r="W741" s="3144"/>
      <c r="X741" s="3144"/>
      <c r="Y741" s="3144"/>
      <c r="Z741" s="3144"/>
      <c r="AA741" s="3144"/>
      <c r="AB741" s="3144"/>
      <c r="AC741" s="3144"/>
      <c r="AD741" s="3144"/>
      <c r="AE741" s="3144"/>
      <c r="AF741" s="3144"/>
      <c r="AG741" s="3144"/>
      <c r="AH741" s="3144"/>
      <c r="AI741" s="3144"/>
      <c r="AJ741" s="3144"/>
      <c r="AK741" s="3144"/>
      <c r="AL741" s="3144"/>
      <c r="AM741" s="3144"/>
    </row>
    <row r="742" spans="2:39" ht="15.75" thickBot="1">
      <c r="E742" s="1796"/>
      <c r="F742" s="1796"/>
      <c r="G742" s="1796"/>
      <c r="H742" s="1796"/>
      <c r="I742" s="3963"/>
      <c r="J742" s="1796"/>
      <c r="K742" s="1796"/>
      <c r="L742" s="1796"/>
      <c r="M742" s="1796"/>
      <c r="N742" s="1796"/>
      <c r="O742" s="1796"/>
      <c r="P742" s="1796"/>
      <c r="S742" s="3144"/>
      <c r="T742" s="3144"/>
      <c r="U742" s="3144"/>
      <c r="V742" s="3144"/>
      <c r="W742" s="3144"/>
      <c r="X742" s="3144"/>
      <c r="Y742" s="3144"/>
      <c r="Z742" s="3144"/>
      <c r="AA742" s="3144"/>
      <c r="AB742" s="3144"/>
      <c r="AC742" s="3144"/>
      <c r="AD742" s="3144"/>
      <c r="AE742" s="3144"/>
      <c r="AF742" s="3144"/>
      <c r="AG742" s="3144"/>
      <c r="AH742" s="3144"/>
      <c r="AI742" s="3144"/>
      <c r="AJ742" s="3144"/>
      <c r="AK742" s="3144"/>
      <c r="AL742" s="3144"/>
      <c r="AM742" s="3144"/>
    </row>
    <row r="743" spans="2:39" ht="11.25" customHeight="1">
      <c r="B743" s="2086" t="str">
        <f>B739</f>
        <v>12- 18 л</v>
      </c>
      <c r="C743" s="1737" t="s">
        <v>218</v>
      </c>
      <c r="D743" s="1738">
        <v>0.35</v>
      </c>
      <c r="E743" s="1829">
        <f>'12-18л. МЕНЮ '!E739</f>
        <v>31.5</v>
      </c>
      <c r="F743" s="1825">
        <f>'12-18л. МЕНЮ '!F739</f>
        <v>32.200000000000003</v>
      </c>
      <c r="G743" s="1825">
        <f>'12-18л. МЕНЮ '!G739</f>
        <v>134.05000000000001</v>
      </c>
      <c r="H743" s="1825">
        <f>'12-18л. МЕНЮ '!H739</f>
        <v>952</v>
      </c>
      <c r="I743" s="4387">
        <v>24.5</v>
      </c>
      <c r="J743" s="4387">
        <v>0.49</v>
      </c>
      <c r="K743" s="4387">
        <v>0.56000000000000005</v>
      </c>
      <c r="L743" s="4387">
        <v>315</v>
      </c>
      <c r="M743" s="4388">
        <v>420</v>
      </c>
      <c r="N743" s="4388">
        <v>420</v>
      </c>
      <c r="O743" s="4388">
        <v>105</v>
      </c>
      <c r="P743" s="4391">
        <v>6.3</v>
      </c>
      <c r="S743" s="3144"/>
      <c r="T743" s="3144"/>
      <c r="U743" s="3144"/>
      <c r="V743" s="3144"/>
      <c r="W743" s="3144"/>
      <c r="X743" s="3144"/>
      <c r="Y743" s="3144"/>
      <c r="Z743" s="3144"/>
      <c r="AA743" s="3144"/>
      <c r="AB743" s="3144"/>
      <c r="AC743" s="3144"/>
      <c r="AD743" s="3144"/>
      <c r="AE743" s="3144"/>
      <c r="AF743" s="3144"/>
      <c r="AG743" s="3144"/>
      <c r="AH743" s="3144"/>
      <c r="AI743" s="3144"/>
      <c r="AJ743" s="3144"/>
      <c r="AK743" s="3144"/>
      <c r="AL743" s="3144"/>
      <c r="AM743" s="3144"/>
    </row>
    <row r="744" spans="2:39" ht="15" customHeight="1">
      <c r="B744" s="1744"/>
      <c r="C744" s="1745" t="str">
        <f>C740</f>
        <v>Среднее за 6 дней   (фактически)</v>
      </c>
      <c r="D744" s="1746"/>
      <c r="E744" s="1837">
        <f t="shared" ref="E744:P744" si="218">(E85+E141+E195+E250+E304+E365)/6</f>
        <v>33.05734833333333</v>
      </c>
      <c r="F744" s="1838">
        <f t="shared" si="218"/>
        <v>33.180028333333333</v>
      </c>
      <c r="G744" s="1838">
        <f t="shared" si="218"/>
        <v>130.37352049999998</v>
      </c>
      <c r="H744" s="1838">
        <f t="shared" si="218"/>
        <v>956.08043333333342</v>
      </c>
      <c r="I744" s="1838">
        <f t="shared" si="218"/>
        <v>26.995733333333334</v>
      </c>
      <c r="J744" s="1838">
        <f t="shared" si="218"/>
        <v>0.50333333333333341</v>
      </c>
      <c r="K744" s="1838">
        <f t="shared" si="218"/>
        <v>0.47779166666666661</v>
      </c>
      <c r="L744" s="1838">
        <f t="shared" si="218"/>
        <v>210.06516666666667</v>
      </c>
      <c r="M744" s="1839">
        <f t="shared" si="218"/>
        <v>441.56970000000001</v>
      </c>
      <c r="N744" s="1839">
        <f t="shared" si="218"/>
        <v>386.68662</v>
      </c>
      <c r="O744" s="1839">
        <f t="shared" si="218"/>
        <v>105.78955333333333</v>
      </c>
      <c r="P744" s="1840">
        <f t="shared" si="218"/>
        <v>6.4722716666666669</v>
      </c>
      <c r="R744" s="11"/>
      <c r="S744" s="3144"/>
      <c r="T744" s="3144"/>
      <c r="U744" s="3144"/>
      <c r="V744" s="3144"/>
      <c r="W744" s="3144"/>
      <c r="X744" s="3144"/>
      <c r="Y744" s="3144"/>
      <c r="Z744" s="3144"/>
      <c r="AA744" s="3144"/>
      <c r="AB744" s="3144"/>
      <c r="AC744" s="3144"/>
      <c r="AD744" s="3144"/>
      <c r="AE744" s="3144"/>
      <c r="AF744" s="3144"/>
      <c r="AG744" s="3144"/>
      <c r="AH744" s="3144"/>
      <c r="AI744" s="3144"/>
      <c r="AJ744" s="3144"/>
      <c r="AK744" s="3144"/>
      <c r="AL744" s="3144"/>
      <c r="AM744" s="3144"/>
    </row>
    <row r="745" spans="2:39" ht="15.75" thickBot="1">
      <c r="B745" s="1595"/>
      <c r="C745" s="1715" t="s">
        <v>319</v>
      </c>
      <c r="D745" s="1734"/>
      <c r="E745" s="1830">
        <f t="shared" ref="E745:P745" si="219">(E744*100/E737)-35</f>
        <v>1.7303870370370333</v>
      </c>
      <c r="F745" s="1827">
        <f t="shared" si="219"/>
        <v>1.0652481884057963</v>
      </c>
      <c r="G745" s="1827">
        <f t="shared" si="219"/>
        <v>-0.9599163185378643</v>
      </c>
      <c r="H745" s="1827">
        <f t="shared" si="219"/>
        <v>0.15001593137255043</v>
      </c>
      <c r="I745" s="1827">
        <f t="shared" si="219"/>
        <v>3.565333333333335</v>
      </c>
      <c r="J745" s="1827">
        <f t="shared" si="219"/>
        <v>0.95238095238096321</v>
      </c>
      <c r="K745" s="1827">
        <f t="shared" si="219"/>
        <v>-5.1380208333333393</v>
      </c>
      <c r="L745" s="1827">
        <f t="shared" si="219"/>
        <v>-11.659425925925927</v>
      </c>
      <c r="M745" s="1827">
        <f t="shared" si="219"/>
        <v>1.7974749999999986</v>
      </c>
      <c r="N745" s="1827">
        <f t="shared" si="219"/>
        <v>-2.7761149999999972</v>
      </c>
      <c r="O745" s="1827">
        <f t="shared" si="219"/>
        <v>0.26318444444444111</v>
      </c>
      <c r="P745" s="1828">
        <f t="shared" si="219"/>
        <v>0.95706481481481376</v>
      </c>
      <c r="R745" s="106"/>
      <c r="S745" s="3144"/>
      <c r="T745" s="3144"/>
      <c r="U745" s="3144"/>
      <c r="V745" s="3144"/>
      <c r="W745" s="3144"/>
      <c r="X745" s="3144"/>
      <c r="Y745" s="3144"/>
      <c r="Z745" s="3144"/>
      <c r="AA745" s="3144"/>
      <c r="AB745" s="3144"/>
      <c r="AC745" s="3144"/>
      <c r="AD745" s="3144"/>
      <c r="AE745" s="3144"/>
      <c r="AF745" s="3144"/>
      <c r="AG745" s="3144"/>
      <c r="AH745" s="3144"/>
      <c r="AI745" s="3144"/>
      <c r="AJ745" s="3144"/>
      <c r="AK745" s="3144"/>
      <c r="AL745" s="3144"/>
      <c r="AM745" s="3144"/>
    </row>
    <row r="746" spans="2:39" ht="15.75" thickBot="1">
      <c r="E746" s="1796"/>
      <c r="F746" s="1796"/>
      <c r="G746" s="1796"/>
      <c r="H746" s="1796"/>
      <c r="I746" s="3963"/>
      <c r="J746" s="1796"/>
      <c r="K746" s="1796"/>
      <c r="L746" s="1796"/>
      <c r="M746" s="1796"/>
      <c r="N746" s="1796"/>
      <c r="O746" s="1796"/>
      <c r="P746" s="1796"/>
      <c r="R746" s="106"/>
      <c r="S746" s="3141"/>
      <c r="T746" s="3141"/>
      <c r="U746" s="3139"/>
      <c r="V746" s="533"/>
      <c r="W746" s="3144"/>
      <c r="X746" s="3144"/>
      <c r="Y746" s="3144"/>
      <c r="Z746" s="3144"/>
      <c r="AA746" s="3144"/>
      <c r="AB746" s="3144"/>
      <c r="AC746" s="3144"/>
      <c r="AD746" s="3144"/>
      <c r="AE746" s="3144"/>
      <c r="AF746" s="3144"/>
      <c r="AG746" s="3144"/>
      <c r="AH746" s="3144"/>
      <c r="AI746" s="3144"/>
      <c r="AJ746" s="3144"/>
      <c r="AK746" s="3144"/>
      <c r="AL746" s="3144"/>
      <c r="AM746" s="3144"/>
    </row>
    <row r="747" spans="2:39">
      <c r="B747" s="2086" t="str">
        <f>B739</f>
        <v>12- 18 л</v>
      </c>
      <c r="C747" s="1737" t="s">
        <v>214</v>
      </c>
      <c r="D747" s="1738">
        <v>0.1</v>
      </c>
      <c r="E747" s="1829">
        <f>'12-18л. МЕНЮ '!E743</f>
        <v>9</v>
      </c>
      <c r="F747" s="1825">
        <f>'12-18л. МЕНЮ '!F743</f>
        <v>9.1999999999999993</v>
      </c>
      <c r="G747" s="1825">
        <f>'12-18л. МЕНЮ '!G743</f>
        <v>38.299999999999997</v>
      </c>
      <c r="H747" s="1825">
        <f>'12-18л. МЕНЮ '!H743</f>
        <v>272</v>
      </c>
      <c r="I747" s="4387">
        <v>7</v>
      </c>
      <c r="J747" s="4387">
        <v>0.14000000000000001</v>
      </c>
      <c r="K747" s="4387">
        <v>0.16</v>
      </c>
      <c r="L747" s="4387">
        <v>90</v>
      </c>
      <c r="M747" s="4388">
        <v>120</v>
      </c>
      <c r="N747" s="4388">
        <v>120</v>
      </c>
      <c r="O747" s="4387">
        <v>30</v>
      </c>
      <c r="P747" s="4391">
        <v>1.8</v>
      </c>
      <c r="R747" s="119"/>
      <c r="S747" s="3141"/>
      <c r="T747" s="3141"/>
      <c r="U747" s="3138"/>
      <c r="V747" s="151"/>
      <c r="W747" s="3144"/>
      <c r="X747" s="3144"/>
      <c r="Y747" s="3144"/>
      <c r="Z747" s="3144"/>
      <c r="AA747" s="3144"/>
      <c r="AB747" s="3144"/>
      <c r="AC747" s="3144"/>
      <c r="AD747" s="3144"/>
      <c r="AE747" s="3144"/>
      <c r="AF747" s="3144"/>
      <c r="AG747" s="3144"/>
      <c r="AH747" s="3144"/>
      <c r="AI747" s="3144"/>
      <c r="AJ747" s="3144"/>
      <c r="AK747" s="3144"/>
      <c r="AL747" s="3144"/>
      <c r="AM747" s="3144"/>
    </row>
    <row r="748" spans="2:39" ht="12.75" customHeight="1">
      <c r="B748" s="1841"/>
      <c r="C748" s="1842" t="str">
        <f>C740</f>
        <v>Среднее за 6 дней   (фактически)</v>
      </c>
      <c r="D748" s="1843"/>
      <c r="E748" s="1837">
        <f t="shared" ref="E748:P748" si="220">(E93+E149+E203+E258+E311+E372)/6</f>
        <v>11.020666666666669</v>
      </c>
      <c r="F748" s="1838">
        <f t="shared" si="220"/>
        <v>7.7063616666666661</v>
      </c>
      <c r="G748" s="1838">
        <f t="shared" si="220"/>
        <v>39.283119999999997</v>
      </c>
      <c r="H748" s="1838">
        <f t="shared" si="220"/>
        <v>271.42466666666661</v>
      </c>
      <c r="I748" s="1838">
        <f t="shared" si="220"/>
        <v>4.6366666666666667</v>
      </c>
      <c r="J748" s="1838">
        <f t="shared" si="220"/>
        <v>0.17206666666666667</v>
      </c>
      <c r="K748" s="1838">
        <f t="shared" si="220"/>
        <v>0.24416666666666667</v>
      </c>
      <c r="L748" s="1838">
        <f t="shared" si="220"/>
        <v>80.664166666666659</v>
      </c>
      <c r="M748" s="1839">
        <f t="shared" si="220"/>
        <v>171.74883333333335</v>
      </c>
      <c r="N748" s="1839">
        <f t="shared" si="220"/>
        <v>180.75066666666666</v>
      </c>
      <c r="O748" s="1838">
        <f t="shared" si="220"/>
        <v>26.220666666666663</v>
      </c>
      <c r="P748" s="1840">
        <f t="shared" si="220"/>
        <v>1.5296666666666667</v>
      </c>
      <c r="R748" s="599"/>
      <c r="S748" s="3144"/>
      <c r="T748" s="1255"/>
      <c r="U748" s="116"/>
      <c r="V748" s="121"/>
      <c r="W748" s="3144"/>
      <c r="X748" s="3144"/>
      <c r="Y748" s="3144"/>
      <c r="Z748" s="3144"/>
      <c r="AA748" s="3144"/>
      <c r="AB748" s="3144"/>
      <c r="AC748" s="3144"/>
      <c r="AD748" s="3144"/>
      <c r="AE748" s="3144"/>
      <c r="AF748" s="3144"/>
      <c r="AG748" s="3144"/>
      <c r="AH748" s="3144"/>
      <c r="AI748" s="3144"/>
      <c r="AJ748" s="3144"/>
      <c r="AK748" s="3144"/>
      <c r="AL748" s="3144"/>
      <c r="AM748" s="3144"/>
    </row>
    <row r="749" spans="2:39" ht="15.75" thickBot="1">
      <c r="B749" s="1225"/>
      <c r="C749" s="1823" t="s">
        <v>319</v>
      </c>
      <c r="D749" s="1824"/>
      <c r="E749" s="1830">
        <f t="shared" ref="E749:P749" si="221">(E748*100/E737)-10</f>
        <v>2.2451851851851874</v>
      </c>
      <c r="F749" s="1827">
        <f t="shared" si="221"/>
        <v>-1.6235199275362326</v>
      </c>
      <c r="G749" s="1827">
        <f t="shared" si="221"/>
        <v>0.25668929503916438</v>
      </c>
      <c r="H749" s="1827">
        <f t="shared" si="221"/>
        <v>-2.1151960784315804E-2</v>
      </c>
      <c r="I749" s="1827">
        <f t="shared" si="221"/>
        <v>-3.3761904761904757</v>
      </c>
      <c r="J749" s="1827">
        <f t="shared" si="221"/>
        <v>2.2904761904761912</v>
      </c>
      <c r="K749" s="1827">
        <f t="shared" si="221"/>
        <v>5.2604166666666661</v>
      </c>
      <c r="L749" s="1827">
        <f t="shared" si="221"/>
        <v>-1.037314814814815</v>
      </c>
      <c r="M749" s="1827">
        <f t="shared" si="221"/>
        <v>4.3124027777777787</v>
      </c>
      <c r="N749" s="1827">
        <f t="shared" si="221"/>
        <v>5.062555555555555</v>
      </c>
      <c r="O749" s="1827">
        <f t="shared" si="221"/>
        <v>-1.2597777777777797</v>
      </c>
      <c r="P749" s="1828">
        <f t="shared" si="221"/>
        <v>-1.5018518518518515</v>
      </c>
      <c r="R749" s="115"/>
      <c r="S749" s="351"/>
      <c r="T749" s="111"/>
      <c r="U749" s="3138"/>
      <c r="V749" s="3144"/>
      <c r="W749" s="528"/>
      <c r="X749" s="804"/>
      <c r="Y749" s="533"/>
      <c r="Z749" s="528"/>
      <c r="AA749" s="533"/>
      <c r="AB749" s="533"/>
      <c r="AC749" s="3144"/>
      <c r="AD749" s="3144"/>
      <c r="AE749" s="3144"/>
      <c r="AF749" s="3144"/>
      <c r="AG749" s="3144"/>
      <c r="AH749" s="3144"/>
      <c r="AI749" s="3144"/>
      <c r="AJ749" s="3144"/>
      <c r="AK749" s="3144"/>
      <c r="AL749" s="3144"/>
      <c r="AM749" s="3144"/>
    </row>
    <row r="750" spans="2:39" ht="13.5" customHeight="1" thickBot="1">
      <c r="B750" s="11"/>
      <c r="C750" s="1412"/>
      <c r="D750" s="548"/>
      <c r="E750" s="1831"/>
      <c r="F750" s="1832"/>
      <c r="G750" s="1833"/>
      <c r="H750" s="1833"/>
      <c r="I750" s="3964"/>
      <c r="J750" s="1832"/>
      <c r="K750" s="1832"/>
      <c r="L750" s="1833"/>
      <c r="M750" s="1834"/>
      <c r="N750" s="1834"/>
      <c r="O750" s="1834"/>
      <c r="P750" s="1834"/>
      <c r="R750" s="115"/>
      <c r="S750" s="3154"/>
      <c r="T750" s="3141"/>
      <c r="U750" s="3139"/>
      <c r="V750" s="3144"/>
      <c r="W750" s="151"/>
      <c r="X750" s="151"/>
      <c r="Y750" s="151"/>
      <c r="Z750" s="151"/>
      <c r="AA750" s="151"/>
      <c r="AB750" s="151"/>
      <c r="AC750" s="3144"/>
      <c r="AD750" s="3144"/>
      <c r="AE750" s="3144"/>
      <c r="AF750" s="3144"/>
      <c r="AG750" s="3144"/>
      <c r="AH750" s="3144"/>
      <c r="AI750" s="3144"/>
      <c r="AJ750" s="3144"/>
      <c r="AK750" s="3144"/>
      <c r="AL750" s="3144"/>
      <c r="AM750" s="3144"/>
    </row>
    <row r="751" spans="2:39" ht="12.75" customHeight="1">
      <c r="B751" s="2086" t="str">
        <f>B739</f>
        <v>12- 18 л</v>
      </c>
      <c r="C751" s="1737" t="s">
        <v>168</v>
      </c>
      <c r="D751" s="1738">
        <v>0.6</v>
      </c>
      <c r="E751" s="1829">
        <f>'12-18л. МЕНЮ '!E747</f>
        <v>54</v>
      </c>
      <c r="F751" s="1825">
        <f>'12-18л. МЕНЮ '!F747</f>
        <v>55.2</v>
      </c>
      <c r="G751" s="1825">
        <f>'12-18л. МЕНЮ '!G747</f>
        <v>229.8</v>
      </c>
      <c r="H751" s="1825">
        <f>'12-18л. МЕНЮ '!H747</f>
        <v>1632</v>
      </c>
      <c r="I751" s="4387">
        <v>42</v>
      </c>
      <c r="J751" s="4387">
        <v>0.84</v>
      </c>
      <c r="K751" s="4387">
        <v>0.96</v>
      </c>
      <c r="L751" s="4387">
        <v>540</v>
      </c>
      <c r="M751" s="4388">
        <v>720</v>
      </c>
      <c r="N751" s="4388">
        <v>720</v>
      </c>
      <c r="O751" s="4388">
        <v>180</v>
      </c>
      <c r="P751" s="4391">
        <v>10.8</v>
      </c>
      <c r="R751" s="115"/>
      <c r="S751" s="3141"/>
      <c r="T751" s="3141"/>
      <c r="U751" s="3139"/>
      <c r="V751" s="3144"/>
      <c r="W751" s="121"/>
      <c r="X751" s="121"/>
      <c r="Y751" s="121"/>
      <c r="Z751" s="121"/>
      <c r="AA751" s="121"/>
      <c r="AB751" s="121"/>
      <c r="AC751" s="3144"/>
      <c r="AD751" s="3144"/>
      <c r="AE751" s="3144"/>
      <c r="AF751" s="3144"/>
      <c r="AG751" s="3144"/>
      <c r="AH751" s="3144"/>
      <c r="AI751" s="3144"/>
      <c r="AJ751" s="3144"/>
      <c r="AK751" s="3144"/>
      <c r="AL751" s="3144"/>
      <c r="AM751" s="3144"/>
    </row>
    <row r="752" spans="2:39" ht="12" customHeight="1">
      <c r="B752" s="1744"/>
      <c r="C752" s="1745" t="str">
        <f>C740</f>
        <v>Среднее за 6 дней   (фактически)</v>
      </c>
      <c r="D752" s="1746"/>
      <c r="E752" s="1837">
        <f t="shared" ref="E752:P752" si="222">(E97+E153+E207+E262+E316+E377)/6</f>
        <v>56.638631666666662</v>
      </c>
      <c r="F752" s="1838">
        <f t="shared" si="222"/>
        <v>53.840041666666657</v>
      </c>
      <c r="G752" s="1838">
        <f t="shared" si="222"/>
        <v>231.62815133333334</v>
      </c>
      <c r="H752" s="1838">
        <f t="shared" si="222"/>
        <v>1634.3562333333332</v>
      </c>
      <c r="I752" s="1838">
        <f t="shared" si="222"/>
        <v>42.249633333333335</v>
      </c>
      <c r="J752" s="1838">
        <f t="shared" si="222"/>
        <v>0.79201666666666659</v>
      </c>
      <c r="K752" s="1838">
        <f t="shared" si="222"/>
        <v>0.84393783333333339</v>
      </c>
      <c r="L752" s="1838">
        <f t="shared" si="222"/>
        <v>474.08672333333328</v>
      </c>
      <c r="M752" s="1839">
        <f t="shared" si="222"/>
        <v>721.91876666666667</v>
      </c>
      <c r="N752" s="1839">
        <f t="shared" si="222"/>
        <v>622.52988666666681</v>
      </c>
      <c r="O752" s="1839">
        <f t="shared" si="222"/>
        <v>175.71805333333336</v>
      </c>
      <c r="P752" s="1840">
        <f t="shared" si="222"/>
        <v>10.511988333333333</v>
      </c>
      <c r="R752" s="106"/>
      <c r="S752" s="3144"/>
      <c r="T752" s="3141"/>
      <c r="U752" s="3139"/>
      <c r="V752" s="528"/>
      <c r="W752" s="3144"/>
      <c r="X752" s="3144"/>
      <c r="Y752" s="3144"/>
      <c r="Z752" s="3144"/>
      <c r="AA752" s="3146"/>
      <c r="AB752" s="121"/>
      <c r="AC752" s="3144"/>
      <c r="AD752" s="3144"/>
      <c r="AE752" s="3144"/>
      <c r="AF752" s="3144"/>
      <c r="AG752" s="3144"/>
      <c r="AH752" s="3144"/>
      <c r="AI752" s="3144"/>
      <c r="AJ752" s="3144"/>
      <c r="AK752" s="3144"/>
      <c r="AL752" s="3144"/>
      <c r="AM752" s="3144"/>
    </row>
    <row r="753" spans="2:39" ht="15.75" thickBot="1">
      <c r="B753" s="1595"/>
      <c r="C753" s="1715" t="s">
        <v>319</v>
      </c>
      <c r="D753" s="1734"/>
      <c r="E753" s="1830">
        <f t="shared" ref="E753:P753" si="223">(E752*100/E737)-60</f>
        <v>2.9318129629629581</v>
      </c>
      <c r="F753" s="1827">
        <f t="shared" si="223"/>
        <v>-1.4782155797101524</v>
      </c>
      <c r="G753" s="1827">
        <f t="shared" si="223"/>
        <v>0.47732410791993374</v>
      </c>
      <c r="H753" s="1827">
        <f t="shared" si="223"/>
        <v>8.662622549019261E-2</v>
      </c>
      <c r="I753" s="1827">
        <f t="shared" si="223"/>
        <v>0.3566190476190414</v>
      </c>
      <c r="J753" s="1827">
        <f t="shared" si="223"/>
        <v>-3.4273809523809575</v>
      </c>
      <c r="K753" s="1827">
        <f t="shared" si="223"/>
        <v>-7.2538854166666624</v>
      </c>
      <c r="L753" s="1827">
        <f t="shared" si="223"/>
        <v>-7.3236974074074155</v>
      </c>
      <c r="M753" s="1827">
        <f t="shared" si="223"/>
        <v>0.15989722222222014</v>
      </c>
      <c r="N753" s="3387">
        <f t="shared" si="223"/>
        <v>-8.1225094444444323</v>
      </c>
      <c r="O753" s="1827">
        <f t="shared" si="223"/>
        <v>-1.4273155555555448</v>
      </c>
      <c r="P753" s="1828">
        <f t="shared" si="223"/>
        <v>-1.6000648148148144</v>
      </c>
      <c r="R753" s="106"/>
      <c r="S753" s="3141"/>
      <c r="T753" s="3144"/>
      <c r="U753" s="3144"/>
      <c r="V753" s="530"/>
      <c r="W753" s="3144"/>
      <c r="X753" s="3144"/>
      <c r="Y753" s="3144"/>
      <c r="Z753" s="3144"/>
      <c r="AA753" s="346"/>
      <c r="AB753" s="346"/>
      <c r="AC753" s="3144"/>
      <c r="AD753" s="3144"/>
      <c r="AE753" s="3144"/>
      <c r="AF753" s="3144"/>
      <c r="AG753" s="3144"/>
      <c r="AH753" s="3144"/>
      <c r="AI753" s="3144"/>
      <c r="AJ753" s="3144"/>
      <c r="AK753" s="3144"/>
      <c r="AL753" s="3144"/>
      <c r="AM753" s="3144"/>
    </row>
    <row r="754" spans="2:39" ht="15.75" thickBot="1">
      <c r="E754" s="1796"/>
      <c r="F754" s="1796"/>
      <c r="G754" s="1796"/>
      <c r="H754" s="1796"/>
      <c r="I754" s="3963"/>
      <c r="J754" s="1796"/>
      <c r="K754" s="1796"/>
      <c r="L754" s="1796"/>
      <c r="M754" s="1796"/>
      <c r="N754" s="1796"/>
      <c r="O754" s="1796"/>
      <c r="P754" s="1796"/>
      <c r="R754" s="106"/>
      <c r="S754" s="111"/>
      <c r="T754" s="3144"/>
      <c r="U754" s="3144"/>
      <c r="V754" s="507"/>
      <c r="W754" s="3144"/>
      <c r="X754" s="3144"/>
      <c r="Y754" s="3144"/>
      <c r="Z754" s="3144"/>
      <c r="AA754" s="803"/>
      <c r="AB754" s="803"/>
      <c r="AC754" s="3144"/>
      <c r="AD754" s="3144"/>
      <c r="AE754" s="3144"/>
      <c r="AF754" s="3144"/>
      <c r="AG754" s="3144"/>
      <c r="AH754" s="3144"/>
      <c r="AI754" s="3144"/>
      <c r="AJ754" s="3144"/>
      <c r="AK754" s="3144"/>
      <c r="AL754" s="3144"/>
      <c r="AM754" s="3144"/>
    </row>
    <row r="755" spans="2:39">
      <c r="B755" s="2086" t="str">
        <f>B739</f>
        <v>12- 18 л</v>
      </c>
      <c r="C755" s="1737" t="s">
        <v>215</v>
      </c>
      <c r="D755" s="1738">
        <v>0.45</v>
      </c>
      <c r="E755" s="1829">
        <f>'12-18л. МЕНЮ '!E751</f>
        <v>40.5</v>
      </c>
      <c r="F755" s="1825">
        <f>'12-18л. МЕНЮ '!F751</f>
        <v>41.4</v>
      </c>
      <c r="G755" s="1825">
        <f>'12-18л. МЕНЮ '!G751</f>
        <v>172.35</v>
      </c>
      <c r="H755" s="1825">
        <f>'12-18л. МЕНЮ '!H751</f>
        <v>1224</v>
      </c>
      <c r="I755" s="4387">
        <v>31.5</v>
      </c>
      <c r="J755" s="4387">
        <v>0.63</v>
      </c>
      <c r="K755" s="4387">
        <v>0.72</v>
      </c>
      <c r="L755" s="4387">
        <v>405</v>
      </c>
      <c r="M755" s="4388">
        <v>540</v>
      </c>
      <c r="N755" s="4388">
        <v>540</v>
      </c>
      <c r="O755" s="4388">
        <v>135</v>
      </c>
      <c r="P755" s="4391">
        <v>8.1</v>
      </c>
      <c r="R755" s="125"/>
      <c r="S755" s="210"/>
      <c r="T755" s="3144"/>
      <c r="U755" s="3144"/>
      <c r="V755" s="805"/>
      <c r="W755" s="528"/>
      <c r="X755" s="529"/>
      <c r="Y755" s="581"/>
      <c r="Z755" s="581"/>
      <c r="AA755" s="581"/>
      <c r="AB755" s="581"/>
      <c r="AC755" s="3144"/>
      <c r="AD755" s="3144"/>
      <c r="AE755" s="3144"/>
      <c r="AF755" s="3144"/>
      <c r="AG755" s="3144"/>
      <c r="AH755" s="3144"/>
      <c r="AI755" s="3144"/>
      <c r="AJ755" s="3144"/>
      <c r="AK755" s="3144"/>
      <c r="AL755" s="3144"/>
      <c r="AM755" s="3144"/>
    </row>
    <row r="756" spans="2:39">
      <c r="B756" s="1744"/>
      <c r="C756" s="1745" t="str">
        <f>C740</f>
        <v>Среднее за 6 дней   (фактически)</v>
      </c>
      <c r="D756" s="1746"/>
      <c r="E756" s="1837">
        <f t="shared" ref="E756:P756" si="224">(E101+E157+E211+E266+E320+E381)/6</f>
        <v>44.078015000000001</v>
      </c>
      <c r="F756" s="1838">
        <f t="shared" si="224"/>
        <v>40.886389999999999</v>
      </c>
      <c r="G756" s="1838">
        <f t="shared" si="224"/>
        <v>169.65664049999998</v>
      </c>
      <c r="H756" s="1838">
        <f t="shared" si="224"/>
        <v>1227.5051000000001</v>
      </c>
      <c r="I756" s="1838">
        <f t="shared" si="224"/>
        <v>31.632400000000001</v>
      </c>
      <c r="J756" s="1838">
        <f t="shared" si="224"/>
        <v>0.67540000000000011</v>
      </c>
      <c r="K756" s="1838">
        <f t="shared" si="224"/>
        <v>0.72195833333333337</v>
      </c>
      <c r="L756" s="1838">
        <f t="shared" si="224"/>
        <v>290.72933333333339</v>
      </c>
      <c r="M756" s="1839">
        <f t="shared" si="224"/>
        <v>613.31853333333345</v>
      </c>
      <c r="N756" s="1839">
        <f t="shared" si="224"/>
        <v>567.43728666666664</v>
      </c>
      <c r="O756" s="1839">
        <f t="shared" si="224"/>
        <v>132.01022000000003</v>
      </c>
      <c r="P756" s="1840">
        <f t="shared" si="224"/>
        <v>8.0019383333333334</v>
      </c>
      <c r="R756" s="751"/>
      <c r="S756" s="3144"/>
      <c r="T756" s="3144"/>
      <c r="U756" s="3144"/>
      <c r="V756" s="3144"/>
      <c r="W756" s="530"/>
      <c r="X756" s="530"/>
      <c r="Y756" s="530"/>
      <c r="Z756" s="530"/>
      <c r="AA756" s="530"/>
      <c r="AB756" s="530"/>
      <c r="AC756" s="3144"/>
      <c r="AD756" s="3144"/>
      <c r="AE756" s="3144"/>
      <c r="AF756" s="3144"/>
      <c r="AG756" s="3144"/>
      <c r="AH756" s="3144"/>
      <c r="AI756" s="3144"/>
      <c r="AJ756" s="3144"/>
      <c r="AK756" s="3144"/>
      <c r="AL756" s="3144"/>
      <c r="AM756" s="3144"/>
    </row>
    <row r="757" spans="2:39" ht="13.5" customHeight="1" thickBot="1">
      <c r="B757" s="1595"/>
      <c r="C757" s="1715" t="s">
        <v>319</v>
      </c>
      <c r="D757" s="1734"/>
      <c r="E757" s="1830">
        <f t="shared" ref="E757:P757" si="225">(E756*100/E737)-45</f>
        <v>3.9755722222222261</v>
      </c>
      <c r="F757" s="1827">
        <f t="shared" si="225"/>
        <v>-0.55827173913043993</v>
      </c>
      <c r="G757" s="1827">
        <f t="shared" si="225"/>
        <v>-0.70322702349869814</v>
      </c>
      <c r="H757" s="1827">
        <f t="shared" si="225"/>
        <v>0.12886397058824173</v>
      </c>
      <c r="I757" s="1827">
        <f t="shared" si="225"/>
        <v>0.18914285714286194</v>
      </c>
      <c r="J757" s="1827">
        <f t="shared" si="225"/>
        <v>3.2428571428571473</v>
      </c>
      <c r="K757" s="1827">
        <f t="shared" si="225"/>
        <v>0.1223958333333357</v>
      </c>
      <c r="L757" s="1827">
        <f t="shared" si="225"/>
        <v>-12.696740740740736</v>
      </c>
      <c r="M757" s="1827">
        <f t="shared" si="225"/>
        <v>6.1098777777777897</v>
      </c>
      <c r="N757" s="1827">
        <f t="shared" si="225"/>
        <v>2.2864405555555507</v>
      </c>
      <c r="O757" s="1827">
        <f t="shared" si="225"/>
        <v>-0.99659333333332256</v>
      </c>
      <c r="P757" s="1828">
        <f t="shared" si="225"/>
        <v>-0.54478703703703246</v>
      </c>
      <c r="R757" s="124"/>
      <c r="S757" s="3141"/>
      <c r="T757" s="3144"/>
      <c r="U757" s="3144"/>
      <c r="V757" s="3144"/>
      <c r="W757" s="507"/>
      <c r="X757" s="353"/>
      <c r="Y757" s="352"/>
      <c r="Z757" s="352"/>
      <c r="AA757" s="353"/>
      <c r="AB757" s="353"/>
      <c r="AC757" s="3144"/>
      <c r="AD757" s="3144"/>
      <c r="AE757" s="3144"/>
      <c r="AF757" s="3144"/>
      <c r="AG757" s="3144"/>
      <c r="AH757" s="3144"/>
      <c r="AI757" s="3144"/>
      <c r="AJ757" s="3144"/>
      <c r="AK757" s="3144"/>
      <c r="AL757" s="3144"/>
      <c r="AM757" s="3144"/>
    </row>
    <row r="758" spans="2:39" ht="15.75" thickBot="1">
      <c r="B758" s="11"/>
      <c r="C758" s="1412"/>
      <c r="D758" s="548"/>
      <c r="E758" s="1831"/>
      <c r="F758" s="1832"/>
      <c r="G758" s="1833"/>
      <c r="H758" s="1833"/>
      <c r="I758" s="3964"/>
      <c r="J758" s="1832"/>
      <c r="K758" s="1832"/>
      <c r="L758" s="1833"/>
      <c r="M758" s="1834"/>
      <c r="N758" s="1834"/>
      <c r="O758" s="1834"/>
      <c r="P758" s="1834"/>
      <c r="R758" s="106"/>
      <c r="S758" s="3141"/>
      <c r="T758" s="3144"/>
      <c r="U758" s="3144"/>
      <c r="V758" s="3144"/>
      <c r="W758" s="805"/>
      <c r="X758" s="805"/>
      <c r="Y758" s="805"/>
      <c r="Z758" s="805"/>
      <c r="AA758" s="805"/>
      <c r="AB758" s="805"/>
      <c r="AC758" s="3144"/>
      <c r="AD758" s="3144"/>
      <c r="AE758" s="3144"/>
      <c r="AF758" s="3144"/>
      <c r="AG758" s="3144"/>
      <c r="AH758" s="3144"/>
      <c r="AI758" s="3144"/>
      <c r="AJ758" s="3144"/>
      <c r="AK758" s="3144"/>
      <c r="AL758" s="3144"/>
      <c r="AM758" s="3144"/>
    </row>
    <row r="759" spans="2:39" ht="12.75" customHeight="1">
      <c r="B759" s="2086" t="str">
        <f>B739</f>
        <v>12- 18 л</v>
      </c>
      <c r="C759" s="1825" t="s">
        <v>384</v>
      </c>
      <c r="D759" s="1738">
        <v>0.7</v>
      </c>
      <c r="E759" s="1829">
        <f>'12-18л. МЕНЮ '!E755</f>
        <v>63</v>
      </c>
      <c r="F759" s="1825">
        <f>'12-18л. МЕНЮ '!F755</f>
        <v>64.400000000000006</v>
      </c>
      <c r="G759" s="1825">
        <f>'12-18л. МЕНЮ '!G755</f>
        <v>268.10000000000002</v>
      </c>
      <c r="H759" s="1825">
        <f>'12-18л. МЕНЮ '!H755</f>
        <v>1904</v>
      </c>
      <c r="I759" s="4387">
        <v>49</v>
      </c>
      <c r="J759" s="4387">
        <v>0.98</v>
      </c>
      <c r="K759" s="4387">
        <v>1.1200000000000001</v>
      </c>
      <c r="L759" s="4387">
        <v>630</v>
      </c>
      <c r="M759" s="4388">
        <v>840</v>
      </c>
      <c r="N759" s="4388">
        <v>840</v>
      </c>
      <c r="O759" s="4388">
        <v>210</v>
      </c>
      <c r="P759" s="4391">
        <v>12.6</v>
      </c>
      <c r="R759" s="115"/>
      <c r="S759" s="348"/>
      <c r="T759" s="3144"/>
      <c r="U759" s="3144"/>
      <c r="V759" s="3144"/>
      <c r="W759" s="3144"/>
      <c r="X759" s="3144"/>
      <c r="Y759" s="3144"/>
      <c r="Z759" s="3144"/>
      <c r="AA759" s="3144"/>
      <c r="AB759" s="3144"/>
      <c r="AC759" s="3144"/>
      <c r="AD759" s="3144"/>
      <c r="AE759" s="3144"/>
      <c r="AF759" s="3144"/>
      <c r="AG759" s="3144"/>
      <c r="AH759" s="3144"/>
      <c r="AI759" s="3144"/>
      <c r="AJ759" s="3144"/>
      <c r="AK759" s="3144"/>
      <c r="AL759" s="3144"/>
      <c r="AM759" s="3144"/>
    </row>
    <row r="760" spans="2:39" ht="12.75" customHeight="1">
      <c r="B760" s="1744"/>
      <c r="C760" s="1745" t="str">
        <f>C740</f>
        <v>Среднее за 6 дней   (фактически)</v>
      </c>
      <c r="D760" s="1746"/>
      <c r="E760" s="1837">
        <f t="shared" ref="E760:P760" si="226">(E105+E161+E215+E270+E324+E385)/6</f>
        <v>67.659298333333339</v>
      </c>
      <c r="F760" s="1838">
        <f t="shared" si="226"/>
        <v>61.54640333333333</v>
      </c>
      <c r="G760" s="1838">
        <f t="shared" si="226"/>
        <v>270.91127133333333</v>
      </c>
      <c r="H760" s="1838">
        <f t="shared" si="226"/>
        <v>1905.7809</v>
      </c>
      <c r="I760" s="1838">
        <f t="shared" si="226"/>
        <v>46.886299999999999</v>
      </c>
      <c r="J760" s="1838">
        <f t="shared" si="226"/>
        <v>0.9640833333333334</v>
      </c>
      <c r="K760" s="1838">
        <f t="shared" si="226"/>
        <v>1.0881045</v>
      </c>
      <c r="L760" s="1838">
        <f t="shared" si="226"/>
        <v>554.75089000000003</v>
      </c>
      <c r="M760" s="1839">
        <f t="shared" si="226"/>
        <v>893.66760000000011</v>
      </c>
      <c r="N760" s="1839">
        <f t="shared" si="226"/>
        <v>803.28055333333339</v>
      </c>
      <c r="O760" s="1839">
        <f t="shared" si="226"/>
        <v>201.93871999999999</v>
      </c>
      <c r="P760" s="1840">
        <f t="shared" si="226"/>
        <v>12.041655</v>
      </c>
      <c r="R760" s="115"/>
      <c r="S760" s="351"/>
      <c r="T760" s="3144"/>
      <c r="U760" s="3144"/>
      <c r="V760" s="3144"/>
      <c r="W760" s="3144"/>
      <c r="X760" s="3144"/>
      <c r="Y760" s="3144"/>
      <c r="Z760" s="3144"/>
      <c r="AA760" s="3144"/>
      <c r="AB760" s="3144"/>
      <c r="AC760" s="3144"/>
      <c r="AD760" s="3144"/>
      <c r="AE760" s="3144"/>
      <c r="AF760" s="3144"/>
      <c r="AG760" s="3144"/>
      <c r="AH760" s="3144"/>
      <c r="AI760" s="3144"/>
      <c r="AJ760" s="3144"/>
      <c r="AK760" s="3144"/>
      <c r="AL760" s="3144"/>
      <c r="AM760" s="3144"/>
    </row>
    <row r="761" spans="2:39" ht="12.75" customHeight="1" thickBot="1">
      <c r="B761" s="1595"/>
      <c r="C761" s="1715" t="s">
        <v>319</v>
      </c>
      <c r="D761" s="1734"/>
      <c r="E761" s="1830">
        <f t="shared" ref="E761:P761" si="227">(E760*100/E737)-70</f>
        <v>5.176998148148158</v>
      </c>
      <c r="F761" s="1827">
        <f t="shared" si="227"/>
        <v>-3.1017355072463886</v>
      </c>
      <c r="G761" s="1827">
        <f t="shared" si="227"/>
        <v>0.73401340295909279</v>
      </c>
      <c r="H761" s="1827">
        <f t="shared" si="227"/>
        <v>6.5474264705883911E-2</v>
      </c>
      <c r="I761" s="1827">
        <f t="shared" si="227"/>
        <v>-3.0195714285714246</v>
      </c>
      <c r="J761" s="1827">
        <f t="shared" si="227"/>
        <v>-1.136904761904745</v>
      </c>
      <c r="K761" s="1827">
        <f t="shared" si="227"/>
        <v>-1.9934687500000052</v>
      </c>
      <c r="L761" s="1827">
        <f t="shared" si="227"/>
        <v>-8.3610122222222216</v>
      </c>
      <c r="M761" s="1827">
        <f t="shared" si="227"/>
        <v>4.4723000000000042</v>
      </c>
      <c r="N761" s="1827">
        <f t="shared" si="227"/>
        <v>-3.0599538888888844</v>
      </c>
      <c r="O761" s="1827">
        <f t="shared" si="227"/>
        <v>-2.6870933333333369</v>
      </c>
      <c r="P761" s="1828">
        <f t="shared" si="227"/>
        <v>-3.1019166666666678</v>
      </c>
      <c r="R761" s="117"/>
      <c r="S761" s="3154"/>
      <c r="T761" s="3144"/>
      <c r="U761" s="3144"/>
      <c r="V761" s="3144"/>
      <c r="W761" s="3144"/>
      <c r="X761" s="3144"/>
      <c r="Y761" s="3144"/>
      <c r="Z761" s="3144"/>
      <c r="AA761" s="3144"/>
      <c r="AB761" s="3144"/>
      <c r="AC761" s="3144"/>
      <c r="AD761" s="3144"/>
      <c r="AE761" s="3144"/>
      <c r="AF761" s="3144"/>
      <c r="AG761" s="3144"/>
      <c r="AH761" s="3144"/>
      <c r="AI761" s="3144"/>
      <c r="AJ761" s="3144"/>
      <c r="AK761" s="3144"/>
      <c r="AL761" s="3144"/>
      <c r="AM761" s="3144"/>
    </row>
    <row r="762" spans="2:39" ht="9.75" customHeight="1">
      <c r="R762" s="106"/>
      <c r="S762" s="3141"/>
      <c r="T762" s="3144"/>
      <c r="U762" s="3144"/>
      <c r="V762" s="3144"/>
      <c r="W762" s="3144"/>
      <c r="X762" s="3144"/>
      <c r="Y762" s="3144"/>
      <c r="Z762" s="3144"/>
      <c r="AA762" s="3144"/>
      <c r="AB762" s="3144"/>
      <c r="AC762" s="3144"/>
      <c r="AD762" s="3144"/>
      <c r="AE762" s="3144"/>
      <c r="AF762" s="3144"/>
      <c r="AG762" s="3144"/>
      <c r="AH762" s="3144"/>
      <c r="AI762" s="3144"/>
      <c r="AJ762" s="3144"/>
      <c r="AK762" s="3144"/>
      <c r="AL762" s="3144"/>
      <c r="AM762" s="3144"/>
    </row>
    <row r="763" spans="2:39" ht="16.5" customHeight="1" thickBot="1">
      <c r="G763" s="32" t="s">
        <v>370</v>
      </c>
      <c r="R763" s="115"/>
      <c r="S763" s="3144"/>
      <c r="T763" s="3144"/>
      <c r="U763" s="3144"/>
      <c r="V763" s="3144"/>
      <c r="W763" s="3144"/>
      <c r="X763" s="3144"/>
      <c r="Y763" s="3144"/>
      <c r="Z763" s="3144"/>
      <c r="AA763" s="3144"/>
      <c r="AB763" s="3144"/>
      <c r="AC763" s="3144"/>
      <c r="AD763" s="3144"/>
      <c r="AE763" s="3144"/>
      <c r="AF763" s="3144"/>
      <c r="AG763" s="3144"/>
      <c r="AH763" s="3144"/>
      <c r="AI763" s="3144"/>
      <c r="AJ763" s="3144"/>
      <c r="AK763" s="3144"/>
      <c r="AL763" s="3144"/>
      <c r="AM763" s="3144"/>
    </row>
    <row r="764" spans="2:39" ht="12.75" customHeight="1">
      <c r="B764" s="2086" t="str">
        <f>B739</f>
        <v>12- 18 л</v>
      </c>
      <c r="C764" s="1737" t="s">
        <v>217</v>
      </c>
      <c r="D764" s="1738">
        <v>0.25</v>
      </c>
      <c r="E764" s="1829">
        <f t="shared" ref="E764:P764" si="228">E739</f>
        <v>22.5</v>
      </c>
      <c r="F764" s="1825">
        <f t="shared" si="228"/>
        <v>23</v>
      </c>
      <c r="G764" s="1825">
        <f t="shared" si="228"/>
        <v>95.75</v>
      </c>
      <c r="H764" s="1825">
        <f t="shared" si="228"/>
        <v>680</v>
      </c>
      <c r="I764" s="1825">
        <f t="shared" si="228"/>
        <v>17.5</v>
      </c>
      <c r="J764" s="1825">
        <f t="shared" si="228"/>
        <v>0.35</v>
      </c>
      <c r="K764" s="1825">
        <f t="shared" si="228"/>
        <v>0.4</v>
      </c>
      <c r="L764" s="1825">
        <f t="shared" si="228"/>
        <v>225</v>
      </c>
      <c r="M764" s="1835">
        <f t="shared" si="228"/>
        <v>300</v>
      </c>
      <c r="N764" s="1835">
        <f t="shared" si="228"/>
        <v>300</v>
      </c>
      <c r="O764" s="1825">
        <f t="shared" si="228"/>
        <v>75</v>
      </c>
      <c r="P764" s="1826">
        <f t="shared" si="228"/>
        <v>4.5</v>
      </c>
      <c r="R764" s="115"/>
      <c r="S764" s="3144"/>
      <c r="T764" s="3144"/>
      <c r="U764" s="3144"/>
      <c r="V764" s="3144"/>
      <c r="W764" s="3144"/>
      <c r="X764" s="3144"/>
      <c r="Y764" s="3144"/>
      <c r="Z764" s="3144"/>
      <c r="AA764" s="3144"/>
      <c r="AB764" s="3144"/>
      <c r="AC764" s="3144"/>
      <c r="AD764" s="3144"/>
      <c r="AE764" s="3144"/>
      <c r="AF764" s="3144"/>
      <c r="AG764" s="3144"/>
      <c r="AH764" s="3144"/>
      <c r="AI764" s="3144"/>
      <c r="AJ764" s="3144"/>
      <c r="AK764" s="3144"/>
      <c r="AL764" s="3144"/>
      <c r="AM764" s="3144"/>
    </row>
    <row r="765" spans="2:39" ht="13.5" customHeight="1">
      <c r="B765" s="1848"/>
      <c r="C765" s="1849" t="str">
        <f>C740</f>
        <v>Среднее за 6 дней   (фактически)</v>
      </c>
      <c r="D765" s="1850"/>
      <c r="E765" s="1851">
        <f t="shared" ref="E765:P765" si="229">(E410+E466+E523+E576+E631+E688)/6</f>
        <v>21.418733333333332</v>
      </c>
      <c r="F765" s="1852">
        <f t="shared" si="229"/>
        <v>25.339968333333331</v>
      </c>
      <c r="G765" s="1852">
        <f t="shared" si="229"/>
        <v>90.245386666666676</v>
      </c>
      <c r="H765" s="1852">
        <f t="shared" si="229"/>
        <v>681.72422166666672</v>
      </c>
      <c r="I765" s="1852">
        <f t="shared" si="229"/>
        <v>13.968216666666669</v>
      </c>
      <c r="J765" s="1852">
        <f t="shared" si="229"/>
        <v>0.33816666666666667</v>
      </c>
      <c r="K765" s="1852">
        <f t="shared" si="229"/>
        <v>0.39116666666666661</v>
      </c>
      <c r="L765" s="1852">
        <f t="shared" si="229"/>
        <v>180.375</v>
      </c>
      <c r="M765" s="1853">
        <f t="shared" si="229"/>
        <v>255.76933333333338</v>
      </c>
      <c r="N765" s="1853">
        <f t="shared" si="229"/>
        <v>305.35406666666671</v>
      </c>
      <c r="O765" s="1852">
        <f t="shared" si="229"/>
        <v>62.236666666666657</v>
      </c>
      <c r="P765" s="1854">
        <f t="shared" si="229"/>
        <v>4.1063999999999998</v>
      </c>
      <c r="R765" s="150"/>
      <c r="S765" s="3144"/>
      <c r="T765" s="3144"/>
      <c r="U765" s="3144"/>
      <c r="V765" s="3144"/>
      <c r="W765" s="3144"/>
      <c r="X765" s="3144"/>
      <c r="Y765" s="3144"/>
      <c r="Z765" s="3144"/>
      <c r="AA765" s="3144"/>
      <c r="AB765" s="3144"/>
      <c r="AC765" s="3144"/>
      <c r="AD765" s="3144"/>
      <c r="AE765" s="3144"/>
      <c r="AF765" s="3144"/>
      <c r="AG765" s="3144"/>
      <c r="AH765" s="3144"/>
      <c r="AI765" s="3144"/>
      <c r="AJ765" s="3144"/>
      <c r="AK765" s="3144"/>
      <c r="AL765" s="3144"/>
      <c r="AM765" s="3144"/>
    </row>
    <row r="766" spans="2:39" ht="16.5" customHeight="1" thickBot="1">
      <c r="B766" s="230"/>
      <c r="C766" s="722" t="s">
        <v>319</v>
      </c>
      <c r="D766" s="744"/>
      <c r="E766" s="733">
        <f t="shared" ref="E766:P766" si="230">(E765*100/E737)-25</f>
        <v>-1.2014074074074124</v>
      </c>
      <c r="F766" s="734">
        <f t="shared" si="230"/>
        <v>2.5434438405797088</v>
      </c>
      <c r="G766" s="734">
        <f t="shared" si="230"/>
        <v>-1.4372358572671864</v>
      </c>
      <c r="H766" s="734">
        <f t="shared" si="230"/>
        <v>6.3390502450982211E-2</v>
      </c>
      <c r="I766" s="734">
        <f t="shared" si="230"/>
        <v>-5.0454047619047593</v>
      </c>
      <c r="J766" s="734">
        <f t="shared" si="230"/>
        <v>-0.84523809523809135</v>
      </c>
      <c r="K766" s="734">
        <f t="shared" si="230"/>
        <v>-0.55208333333333925</v>
      </c>
      <c r="L766" s="734">
        <f t="shared" si="230"/>
        <v>-4.9583333333333321</v>
      </c>
      <c r="M766" s="734">
        <f t="shared" si="230"/>
        <v>-3.6858888888888863</v>
      </c>
      <c r="N766" s="734">
        <f t="shared" si="230"/>
        <v>0.44617222222222352</v>
      </c>
      <c r="O766" s="734">
        <f t="shared" si="230"/>
        <v>-4.2544444444444451</v>
      </c>
      <c r="P766" s="738">
        <f t="shared" si="230"/>
        <v>-2.1866666666666674</v>
      </c>
      <c r="R766" s="106"/>
      <c r="S766" s="3144"/>
      <c r="T766" s="3144"/>
      <c r="U766" s="3144"/>
      <c r="V766" s="121"/>
      <c r="W766" s="3144"/>
      <c r="X766" s="3144"/>
      <c r="Y766" s="3144"/>
      <c r="Z766" s="3144"/>
      <c r="AA766" s="3144"/>
      <c r="AB766" s="3144"/>
      <c r="AC766" s="3144"/>
      <c r="AD766" s="3144"/>
      <c r="AE766" s="3144"/>
      <c r="AF766" s="3144"/>
      <c r="AG766" s="3144"/>
      <c r="AH766" s="3144"/>
      <c r="AI766" s="3144"/>
      <c r="AJ766" s="3144"/>
      <c r="AK766" s="3144"/>
      <c r="AL766" s="3144"/>
      <c r="AM766" s="3144"/>
    </row>
    <row r="767" spans="2:39" ht="15.75" thickBot="1">
      <c r="E767" s="1796"/>
      <c r="F767" s="1796"/>
      <c r="G767" s="1796"/>
      <c r="H767" s="1796"/>
      <c r="I767" s="1796"/>
      <c r="J767" s="1796"/>
      <c r="K767" s="1796"/>
      <c r="L767" s="1796"/>
      <c r="M767" s="1796"/>
      <c r="N767" s="1796"/>
      <c r="O767" s="1796"/>
      <c r="P767" s="1796"/>
      <c r="R767" s="106"/>
      <c r="S767" s="3144"/>
      <c r="T767" s="3144"/>
      <c r="U767" s="3144"/>
      <c r="V767" s="180"/>
      <c r="W767" s="3144"/>
      <c r="X767" s="3144"/>
      <c r="Y767" s="3144"/>
      <c r="Z767" s="3144"/>
      <c r="AA767" s="3144"/>
      <c r="AB767" s="3144"/>
      <c r="AC767" s="3144"/>
      <c r="AD767" s="3144"/>
      <c r="AE767" s="3144"/>
      <c r="AF767" s="3144"/>
      <c r="AG767" s="3144"/>
      <c r="AH767" s="3144"/>
      <c r="AI767" s="3144"/>
      <c r="AJ767" s="3144"/>
      <c r="AK767" s="3144"/>
      <c r="AL767" s="3144"/>
      <c r="AM767" s="3144"/>
    </row>
    <row r="768" spans="2:39" ht="12.75" customHeight="1">
      <c r="B768" s="2086" t="str">
        <f>B739</f>
        <v>12- 18 л</v>
      </c>
      <c r="C768" s="1737" t="s">
        <v>218</v>
      </c>
      <c r="D768" s="1738">
        <v>0.35</v>
      </c>
      <c r="E768" s="1829">
        <f t="shared" ref="E768:P768" si="231">E743</f>
        <v>31.5</v>
      </c>
      <c r="F768" s="1825">
        <f t="shared" si="231"/>
        <v>32.200000000000003</v>
      </c>
      <c r="G768" s="1825">
        <f t="shared" si="231"/>
        <v>134.05000000000001</v>
      </c>
      <c r="H768" s="1825">
        <f t="shared" si="231"/>
        <v>952</v>
      </c>
      <c r="I768" s="1825">
        <f t="shared" si="231"/>
        <v>24.5</v>
      </c>
      <c r="J768" s="1825">
        <f t="shared" si="231"/>
        <v>0.49</v>
      </c>
      <c r="K768" s="1825">
        <f t="shared" si="231"/>
        <v>0.56000000000000005</v>
      </c>
      <c r="L768" s="1825">
        <f t="shared" si="231"/>
        <v>315</v>
      </c>
      <c r="M768" s="1835">
        <f t="shared" si="231"/>
        <v>420</v>
      </c>
      <c r="N768" s="1835">
        <f t="shared" si="231"/>
        <v>420</v>
      </c>
      <c r="O768" s="1835">
        <f t="shared" si="231"/>
        <v>105</v>
      </c>
      <c r="P768" s="1826">
        <f t="shared" si="231"/>
        <v>6.3</v>
      </c>
      <c r="R768" s="106"/>
      <c r="S768" s="3144"/>
      <c r="T768" s="3144"/>
      <c r="U768" s="3144"/>
      <c r="V768" s="576"/>
      <c r="W768" s="3144"/>
      <c r="X768" s="3144"/>
      <c r="Y768" s="3144"/>
      <c r="Z768" s="3144"/>
      <c r="AA768" s="151"/>
      <c r="AB768" s="151"/>
      <c r="AC768" s="3144"/>
      <c r="AD768" s="3144"/>
      <c r="AE768" s="3144"/>
      <c r="AF768" s="3144"/>
      <c r="AG768" s="3144"/>
      <c r="AH768" s="3144"/>
      <c r="AI768" s="3144"/>
      <c r="AJ768" s="3144"/>
      <c r="AK768" s="3144"/>
      <c r="AL768" s="3144"/>
      <c r="AM768" s="3144"/>
    </row>
    <row r="769" spans="2:39" ht="12" customHeight="1">
      <c r="B769" s="1744"/>
      <c r="C769" s="1745" t="str">
        <f>C740</f>
        <v>Среднее за 6 дней   (фактически)</v>
      </c>
      <c r="D769" s="1746"/>
      <c r="E769" s="1837">
        <f t="shared" ref="E769:P769" si="232">(E422+E478+E533+E589+E644+E701)/6</f>
        <v>29.942621666666664</v>
      </c>
      <c r="F769" s="1838">
        <f t="shared" si="232"/>
        <v>31.219864999999999</v>
      </c>
      <c r="G769" s="1838">
        <f t="shared" si="232"/>
        <v>137.72647783333332</v>
      </c>
      <c r="H769" s="1838">
        <f t="shared" si="232"/>
        <v>947.91958999999997</v>
      </c>
      <c r="I769" s="1838">
        <f t="shared" si="232"/>
        <v>31.914490000000001</v>
      </c>
      <c r="J769" s="1838">
        <f t="shared" si="232"/>
        <v>0.50083</v>
      </c>
      <c r="K769" s="1838">
        <f t="shared" si="232"/>
        <v>0.61006583333333342</v>
      </c>
      <c r="L769" s="1838">
        <f t="shared" si="232"/>
        <v>456.32093333333324</v>
      </c>
      <c r="M769" s="1839">
        <f t="shared" si="232"/>
        <v>320.44416666666666</v>
      </c>
      <c r="N769" s="1839">
        <f t="shared" si="232"/>
        <v>402.85599999999999</v>
      </c>
      <c r="O769" s="1839">
        <f t="shared" si="232"/>
        <v>119.55029999999999</v>
      </c>
      <c r="P769" s="1840">
        <f t="shared" si="232"/>
        <v>6.4635033333333345</v>
      </c>
      <c r="R769" s="106"/>
      <c r="S769" s="3144"/>
      <c r="T769" s="3144"/>
      <c r="U769" s="3144"/>
      <c r="V769" s="121"/>
      <c r="W769" s="121"/>
      <c r="X769" s="121"/>
      <c r="Y769" s="121"/>
      <c r="Z769" s="121"/>
      <c r="AA769" s="121"/>
      <c r="AB769" s="121"/>
      <c r="AC769" s="3144"/>
      <c r="AD769" s="3144"/>
      <c r="AE769" s="3144"/>
      <c r="AF769" s="3144"/>
      <c r="AG769" s="3144"/>
      <c r="AH769" s="3144"/>
      <c r="AI769" s="3144"/>
      <c r="AJ769" s="3144"/>
      <c r="AK769" s="3144"/>
      <c r="AL769" s="3144"/>
      <c r="AM769" s="3144"/>
    </row>
    <row r="770" spans="2:39" ht="12.75" customHeight="1" thickBot="1">
      <c r="B770" s="1595"/>
      <c r="C770" s="1715" t="s">
        <v>319</v>
      </c>
      <c r="D770" s="1734"/>
      <c r="E770" s="1830">
        <f t="shared" ref="E770:P770" si="233">(E769*100/E737)-35</f>
        <v>-1.7304203703703749</v>
      </c>
      <c r="F770" s="1827">
        <f t="shared" si="233"/>
        <v>-1.0653641304347801</v>
      </c>
      <c r="G770" s="1827">
        <f t="shared" si="233"/>
        <v>0.95991588337684419</v>
      </c>
      <c r="H770" s="1827">
        <f t="shared" si="233"/>
        <v>-0.1500150735294099</v>
      </c>
      <c r="I770" s="1827">
        <f t="shared" si="233"/>
        <v>10.592128571428574</v>
      </c>
      <c r="J770" s="1827">
        <f t="shared" si="233"/>
        <v>0.77357142857142946</v>
      </c>
      <c r="K770" s="1827">
        <f t="shared" si="233"/>
        <v>3.1291145833333331</v>
      </c>
      <c r="L770" s="1827">
        <f t="shared" si="233"/>
        <v>15.702325925925912</v>
      </c>
      <c r="M770" s="1827">
        <f t="shared" si="233"/>
        <v>-8.2963194444444461</v>
      </c>
      <c r="N770" s="1827">
        <f t="shared" si="233"/>
        <v>-1.4286666666666648</v>
      </c>
      <c r="O770" s="1827">
        <f t="shared" si="233"/>
        <v>4.8500999999999976</v>
      </c>
      <c r="P770" s="1828">
        <f t="shared" si="233"/>
        <v>0.90835185185185452</v>
      </c>
      <c r="R770" s="106"/>
      <c r="S770" s="3144"/>
      <c r="T770" s="3144"/>
      <c r="U770" s="3144"/>
      <c r="V770" s="528"/>
      <c r="W770" s="180"/>
      <c r="X770" s="572"/>
      <c r="Y770" s="606"/>
      <c r="Z770" s="121"/>
      <c r="AA770" s="3146"/>
      <c r="AB770" s="121"/>
      <c r="AC770" s="3144"/>
      <c r="AD770" s="3144"/>
      <c r="AE770" s="3144"/>
      <c r="AF770" s="3144"/>
      <c r="AG770" s="3144"/>
      <c r="AH770" s="3144"/>
      <c r="AI770" s="3144"/>
      <c r="AJ770" s="3144"/>
      <c r="AK770" s="3144"/>
      <c r="AL770" s="3144"/>
      <c r="AM770" s="3144"/>
    </row>
    <row r="771" spans="2:39" ht="12.75" customHeight="1" thickBot="1">
      <c r="B771" s="11"/>
      <c r="C771" s="1412"/>
      <c r="D771" s="548"/>
      <c r="E771" s="1831"/>
      <c r="F771" s="1832"/>
      <c r="G771" s="1833"/>
      <c r="H771" s="1833"/>
      <c r="I771" s="1831"/>
      <c r="J771" s="1832"/>
      <c r="K771" s="1832"/>
      <c r="L771" s="1833"/>
      <c r="M771" s="1834"/>
      <c r="N771" s="1834"/>
      <c r="O771" s="1834"/>
      <c r="P771" s="1834"/>
      <c r="R771" s="106"/>
      <c r="S771" s="3144"/>
      <c r="T771" s="3144"/>
      <c r="U771" s="3144"/>
      <c r="V771" s="530"/>
      <c r="W771" s="576"/>
      <c r="X771" s="346"/>
      <c r="Y771" s="346"/>
      <c r="Z771" s="346"/>
      <c r="AA771" s="346"/>
      <c r="AB771" s="346"/>
      <c r="AC771" s="3144"/>
      <c r="AD771" s="3144"/>
      <c r="AE771" s="3144"/>
      <c r="AF771" s="3144"/>
      <c r="AG771" s="3144"/>
      <c r="AH771" s="3144"/>
      <c r="AI771" s="3144"/>
      <c r="AJ771" s="3144"/>
      <c r="AK771" s="3144"/>
      <c r="AL771" s="3144"/>
      <c r="AM771" s="3144"/>
    </row>
    <row r="772" spans="2:39">
      <c r="B772" s="2086" t="str">
        <f>B739</f>
        <v>12- 18 л</v>
      </c>
      <c r="C772" s="1737" t="s">
        <v>214</v>
      </c>
      <c r="D772" s="1738">
        <v>0.1</v>
      </c>
      <c r="E772" s="1829">
        <f t="shared" ref="E772:P772" si="234">E747</f>
        <v>9</v>
      </c>
      <c r="F772" s="1825">
        <f t="shared" si="234"/>
        <v>9.1999999999999993</v>
      </c>
      <c r="G772" s="1825">
        <f t="shared" si="234"/>
        <v>38.299999999999997</v>
      </c>
      <c r="H772" s="1825">
        <f t="shared" si="234"/>
        <v>272</v>
      </c>
      <c r="I772" s="1825">
        <f t="shared" si="234"/>
        <v>7</v>
      </c>
      <c r="J772" s="1825">
        <f t="shared" si="234"/>
        <v>0.14000000000000001</v>
      </c>
      <c r="K772" s="1825">
        <f t="shared" si="234"/>
        <v>0.16</v>
      </c>
      <c r="L772" s="1825">
        <f t="shared" si="234"/>
        <v>90</v>
      </c>
      <c r="M772" s="1835">
        <f t="shared" si="234"/>
        <v>120</v>
      </c>
      <c r="N772" s="1835">
        <f t="shared" si="234"/>
        <v>120</v>
      </c>
      <c r="O772" s="1825">
        <f t="shared" si="234"/>
        <v>30</v>
      </c>
      <c r="P772" s="1826">
        <f t="shared" si="234"/>
        <v>1.8</v>
      </c>
      <c r="R772" s="125"/>
      <c r="S772" s="3144"/>
      <c r="T772" s="3144"/>
      <c r="U772" s="3144"/>
      <c r="V772" s="507"/>
      <c r="W772" s="121"/>
      <c r="X772" s="121"/>
      <c r="Y772" s="124"/>
      <c r="Z772" s="124"/>
      <c r="AA772" s="803"/>
      <c r="AB772" s="803"/>
      <c r="AC772" s="3144"/>
      <c r="AD772" s="3144"/>
      <c r="AE772" s="3144"/>
      <c r="AF772" s="3144"/>
      <c r="AG772" s="3144"/>
      <c r="AH772" s="3144"/>
      <c r="AI772" s="3144"/>
      <c r="AJ772" s="3144"/>
      <c r="AK772" s="3144"/>
      <c r="AL772" s="3144"/>
      <c r="AM772" s="3144"/>
    </row>
    <row r="773" spans="2:39" ht="12.75" customHeight="1">
      <c r="B773" s="1841"/>
      <c r="C773" s="1842" t="str">
        <f>C740</f>
        <v>Среднее за 6 дней   (фактически)</v>
      </c>
      <c r="D773" s="1843"/>
      <c r="E773" s="1837">
        <f t="shared" ref="E773:P773" si="235">(E432+E486+E541+E597+E651+E709)/6</f>
        <v>6.9793466666666673</v>
      </c>
      <c r="F773" s="1838">
        <f t="shared" si="235"/>
        <v>10.693614500000001</v>
      </c>
      <c r="G773" s="1838">
        <f t="shared" si="235"/>
        <v>37.316900833333328</v>
      </c>
      <c r="H773" s="1838">
        <f t="shared" si="235"/>
        <v>272.57534499999997</v>
      </c>
      <c r="I773" s="1838">
        <f t="shared" si="235"/>
        <v>5.2330999999999994</v>
      </c>
      <c r="J773" s="1838">
        <f t="shared" si="235"/>
        <v>0.15698333333333334</v>
      </c>
      <c r="K773" s="1838">
        <f t="shared" si="235"/>
        <v>0.15164999999999998</v>
      </c>
      <c r="L773" s="1838">
        <f t="shared" si="235"/>
        <v>68.555099999999996</v>
      </c>
      <c r="M773" s="1839">
        <f t="shared" si="235"/>
        <v>210.12095000000002</v>
      </c>
      <c r="N773" s="1839">
        <f t="shared" si="235"/>
        <v>168.51026666666667</v>
      </c>
      <c r="O773" s="1838">
        <f t="shared" si="235"/>
        <v>36.275616666666672</v>
      </c>
      <c r="P773" s="1840">
        <f t="shared" si="235"/>
        <v>2.5868500000000005</v>
      </c>
      <c r="R773" s="115"/>
      <c r="S773" s="3144"/>
      <c r="T773" s="3144"/>
      <c r="U773" s="3144"/>
      <c r="V773" s="805"/>
      <c r="W773" s="528"/>
      <c r="X773" s="529"/>
      <c r="Y773" s="581"/>
      <c r="Z773" s="581"/>
      <c r="AA773" s="581"/>
      <c r="AB773" s="581"/>
      <c r="AC773" s="3144"/>
      <c r="AD773" s="3144"/>
      <c r="AE773" s="3144"/>
      <c r="AF773" s="3144"/>
      <c r="AG773" s="3144"/>
      <c r="AH773" s="3144"/>
      <c r="AI773" s="3144"/>
      <c r="AJ773" s="3144"/>
      <c r="AK773" s="3144"/>
      <c r="AL773" s="3144"/>
      <c r="AM773" s="3144"/>
    </row>
    <row r="774" spans="2:39" ht="13.5" customHeight="1" thickBot="1">
      <c r="B774" s="1225"/>
      <c r="C774" s="1823" t="s">
        <v>319</v>
      </c>
      <c r="D774" s="1824"/>
      <c r="E774" s="1830">
        <f t="shared" ref="E774:P774" si="236">(E773*100/E737)-10</f>
        <v>-2.2451703703703689</v>
      </c>
      <c r="F774" s="1827">
        <f t="shared" si="236"/>
        <v>1.6234940217391323</v>
      </c>
      <c r="G774" s="1827">
        <f t="shared" si="236"/>
        <v>-0.25668385552654627</v>
      </c>
      <c r="H774" s="1827">
        <f t="shared" si="236"/>
        <v>2.1152389705880736E-2</v>
      </c>
      <c r="I774" s="1827">
        <f t="shared" si="236"/>
        <v>-2.5241428571428584</v>
      </c>
      <c r="J774" s="1827">
        <f t="shared" si="236"/>
        <v>1.2130952380952387</v>
      </c>
      <c r="K774" s="1827">
        <f t="shared" si="236"/>
        <v>-0.52187500000000142</v>
      </c>
      <c r="L774" s="1827">
        <f t="shared" si="236"/>
        <v>-2.3827666666666678</v>
      </c>
      <c r="M774" s="1827">
        <f t="shared" si="236"/>
        <v>7.5100791666666673</v>
      </c>
      <c r="N774" s="1827">
        <f t="shared" si="236"/>
        <v>4.042522222222221</v>
      </c>
      <c r="O774" s="1827">
        <f t="shared" si="236"/>
        <v>2.0918722222222232</v>
      </c>
      <c r="P774" s="1828">
        <f t="shared" si="236"/>
        <v>4.3713888888888928</v>
      </c>
      <c r="R774" s="115"/>
      <c r="S774" s="3144"/>
      <c r="T774" s="3144"/>
      <c r="U774" s="3144"/>
      <c r="V774" s="151"/>
      <c r="W774" s="530"/>
      <c r="X774" s="530"/>
      <c r="Y774" s="530"/>
      <c r="Z774" s="530"/>
      <c r="AA774" s="530"/>
      <c r="AB774" s="530"/>
      <c r="AC774" s="3144"/>
      <c r="AD774" s="3144"/>
      <c r="AE774" s="3144"/>
      <c r="AF774" s="3144"/>
      <c r="AG774" s="3144"/>
      <c r="AH774" s="3144"/>
      <c r="AI774" s="3144"/>
      <c r="AJ774" s="3144"/>
      <c r="AK774" s="3144"/>
      <c r="AL774" s="3144"/>
      <c r="AM774" s="3144"/>
    </row>
    <row r="775" spans="2:39" ht="14.25" customHeight="1" thickBot="1">
      <c r="E775" s="1796"/>
      <c r="F775" s="1796"/>
      <c r="G775" s="1796"/>
      <c r="H775" s="1796"/>
      <c r="I775" s="1796"/>
      <c r="J775" s="1796"/>
      <c r="K775" s="1796"/>
      <c r="L775" s="1796"/>
      <c r="M775" s="1796"/>
      <c r="N775" s="1796"/>
      <c r="O775" s="1796"/>
      <c r="P775" s="1796"/>
      <c r="R775" s="115"/>
      <c r="S775" s="3144"/>
      <c r="T775" s="3144"/>
      <c r="U775" s="3144"/>
      <c r="V775" s="121"/>
      <c r="W775" s="507"/>
      <c r="X775" s="352"/>
      <c r="Y775" s="352"/>
      <c r="Z775" s="352"/>
      <c r="AA775" s="352"/>
      <c r="AB775" s="507"/>
      <c r="AC775" s="3144"/>
      <c r="AD775" s="3144"/>
      <c r="AE775" s="3144"/>
      <c r="AF775" s="3144"/>
      <c r="AG775" s="3144"/>
      <c r="AH775" s="3144"/>
      <c r="AI775" s="3144"/>
      <c r="AJ775" s="3144"/>
      <c r="AK775" s="3144"/>
      <c r="AL775" s="3144"/>
      <c r="AM775" s="3144"/>
    </row>
    <row r="776" spans="2:39" ht="13.5" customHeight="1">
      <c r="B776" s="2086" t="str">
        <f>B739</f>
        <v>12- 18 л</v>
      </c>
      <c r="C776" s="1737" t="s">
        <v>168</v>
      </c>
      <c r="D776" s="1738">
        <v>0.6</v>
      </c>
      <c r="E776" s="1829">
        <f t="shared" ref="E776:P776" si="237">E751</f>
        <v>54</v>
      </c>
      <c r="F776" s="1825">
        <f t="shared" si="237"/>
        <v>55.2</v>
      </c>
      <c r="G776" s="1825">
        <f t="shared" si="237"/>
        <v>229.8</v>
      </c>
      <c r="H776" s="1825">
        <f t="shared" si="237"/>
        <v>1632</v>
      </c>
      <c r="I776" s="1825">
        <f t="shared" si="237"/>
        <v>42</v>
      </c>
      <c r="J776" s="1825">
        <f t="shared" si="237"/>
        <v>0.84</v>
      </c>
      <c r="K776" s="1825">
        <f t="shared" si="237"/>
        <v>0.96</v>
      </c>
      <c r="L776" s="1825">
        <f t="shared" si="237"/>
        <v>540</v>
      </c>
      <c r="M776" s="1835">
        <f t="shared" si="237"/>
        <v>720</v>
      </c>
      <c r="N776" s="1835">
        <f t="shared" si="237"/>
        <v>720</v>
      </c>
      <c r="O776" s="1835">
        <f t="shared" si="237"/>
        <v>180</v>
      </c>
      <c r="P776" s="1826">
        <f t="shared" si="237"/>
        <v>10.8</v>
      </c>
      <c r="R776" s="106"/>
      <c r="S776" s="3144"/>
      <c r="T776" s="3144"/>
      <c r="U776" s="3144"/>
      <c r="V776" s="180"/>
      <c r="W776" s="805"/>
      <c r="X776" s="804"/>
      <c r="Y776" s="805"/>
      <c r="Z776" s="805"/>
      <c r="AA776" s="805"/>
      <c r="AB776" s="805"/>
      <c r="AC776" s="3144"/>
      <c r="AD776" s="3144"/>
      <c r="AE776" s="3144"/>
      <c r="AF776" s="3144"/>
      <c r="AG776" s="3144"/>
      <c r="AH776" s="3144"/>
      <c r="AI776" s="3144"/>
      <c r="AJ776" s="3144"/>
      <c r="AK776" s="3144"/>
      <c r="AL776" s="3144"/>
      <c r="AM776" s="3144"/>
    </row>
    <row r="777" spans="2:39">
      <c r="B777" s="1744"/>
      <c r="C777" s="1842" t="str">
        <f>C740</f>
        <v>Среднее за 6 дней   (фактически)</v>
      </c>
      <c r="D777" s="1843"/>
      <c r="E777" s="1837">
        <f t="shared" ref="E777:P777" si="238">(E436+E491+E546+E603+E655+E714)/6</f>
        <v>51.361354999999996</v>
      </c>
      <c r="F777" s="1838">
        <f t="shared" si="238"/>
        <v>56.55983333333333</v>
      </c>
      <c r="G777" s="1838">
        <f t="shared" si="238"/>
        <v>227.97186450000001</v>
      </c>
      <c r="H777" s="1838">
        <f t="shared" si="238"/>
        <v>1629.6438116666668</v>
      </c>
      <c r="I777" s="1838">
        <f t="shared" si="238"/>
        <v>45.882706666666657</v>
      </c>
      <c r="J777" s="1838">
        <f t="shared" si="238"/>
        <v>0.83899666666666672</v>
      </c>
      <c r="K777" s="1838">
        <f t="shared" si="238"/>
        <v>1.0012325000000002</v>
      </c>
      <c r="L777" s="1838">
        <f t="shared" si="238"/>
        <v>636.69593333333341</v>
      </c>
      <c r="M777" s="1839">
        <f t="shared" si="238"/>
        <v>576.21349999999995</v>
      </c>
      <c r="N777" s="1839">
        <f t="shared" si="238"/>
        <v>708.21006666666688</v>
      </c>
      <c r="O777" s="1839">
        <f t="shared" si="238"/>
        <v>181.78696666666667</v>
      </c>
      <c r="P777" s="1840">
        <f t="shared" si="238"/>
        <v>10.569903333333334</v>
      </c>
      <c r="R777" s="106"/>
      <c r="S777" s="3144"/>
      <c r="T777" s="3144"/>
      <c r="U777" s="3144"/>
      <c r="V777" s="576"/>
      <c r="W777" s="151"/>
      <c r="X777" s="151"/>
      <c r="Y777" s="151"/>
      <c r="Z777" s="151"/>
      <c r="AA777" s="151"/>
      <c r="AB777" s="151"/>
      <c r="AC777" s="3144"/>
      <c r="AD777" s="3144"/>
      <c r="AE777" s="3144"/>
      <c r="AF777" s="3144"/>
      <c r="AG777" s="3144"/>
      <c r="AH777" s="3144"/>
      <c r="AI777" s="3144"/>
      <c r="AJ777" s="3144"/>
      <c r="AK777" s="3144"/>
      <c r="AL777" s="3144"/>
      <c r="AM777" s="3144"/>
    </row>
    <row r="778" spans="2:39" ht="15.75" thickBot="1">
      <c r="B778" s="1595"/>
      <c r="C778" s="1823" t="s">
        <v>319</v>
      </c>
      <c r="D778" s="1734"/>
      <c r="E778" s="1830">
        <f t="shared" ref="E778:P778" si="239">(E777*100/E737)-60</f>
        <v>-2.9318277777777837</v>
      </c>
      <c r="F778" s="1827">
        <f t="shared" si="239"/>
        <v>1.4780797101449181</v>
      </c>
      <c r="G778" s="1827">
        <f t="shared" si="239"/>
        <v>-0.47731997389033864</v>
      </c>
      <c r="H778" s="1827">
        <f t="shared" si="239"/>
        <v>-8.662457107842414E-2</v>
      </c>
      <c r="I778" s="1827">
        <f t="shared" si="239"/>
        <v>5.5467238095237974</v>
      </c>
      <c r="J778" s="1827">
        <f t="shared" si="239"/>
        <v>-7.166666666665833E-2</v>
      </c>
      <c r="K778" s="1827">
        <f t="shared" si="239"/>
        <v>2.5770312500000045</v>
      </c>
      <c r="L778" s="1827">
        <f t="shared" si="239"/>
        <v>10.743992592592591</v>
      </c>
      <c r="M778" s="1827">
        <f t="shared" si="239"/>
        <v>-11.982208333333332</v>
      </c>
      <c r="N778" s="1827">
        <f t="shared" si="239"/>
        <v>-0.98249444444443412</v>
      </c>
      <c r="O778" s="1827">
        <f t="shared" si="239"/>
        <v>0.5956555555555525</v>
      </c>
      <c r="P778" s="1828">
        <f t="shared" si="239"/>
        <v>-1.2783148148148129</v>
      </c>
      <c r="S778" s="3144"/>
      <c r="T778" s="3144"/>
      <c r="U778" s="3144"/>
      <c r="V778" s="121"/>
      <c r="W778" s="121"/>
      <c r="X778" s="121"/>
      <c r="Y778" s="121"/>
      <c r="Z778" s="121"/>
      <c r="AA778" s="121"/>
      <c r="AB778" s="121"/>
      <c r="AC778" s="3144"/>
      <c r="AD778" s="3144"/>
      <c r="AE778" s="3144"/>
      <c r="AF778" s="3144"/>
      <c r="AG778" s="3144"/>
      <c r="AH778" s="3144"/>
      <c r="AI778" s="3144"/>
      <c r="AJ778" s="3144"/>
      <c r="AK778" s="3144"/>
      <c r="AL778" s="3144"/>
      <c r="AM778" s="3144"/>
    </row>
    <row r="779" spans="2:39" ht="15.75" thickBot="1">
      <c r="B779" s="11"/>
      <c r="C779" s="568"/>
      <c r="D779" s="5"/>
      <c r="E779" s="1855"/>
      <c r="F779" s="1855"/>
      <c r="G779" s="1855"/>
      <c r="H779" s="563"/>
      <c r="I779" s="1855"/>
      <c r="J779" s="1855"/>
      <c r="K779" s="1855"/>
      <c r="L779" s="563"/>
      <c r="M779" s="563"/>
      <c r="N779" s="563"/>
      <c r="O779" s="563"/>
      <c r="P779" s="563"/>
      <c r="S779" s="3144"/>
      <c r="T779" s="3144"/>
      <c r="U779" s="3144"/>
      <c r="V779" s="528"/>
      <c r="W779" s="180"/>
      <c r="X779" s="572"/>
      <c r="Y779" s="606"/>
      <c r="Z779" s="121"/>
      <c r="AA779" s="3146"/>
      <c r="AB779" s="121"/>
      <c r="AC779" s="3144"/>
      <c r="AD779" s="3144"/>
      <c r="AE779" s="3144"/>
      <c r="AF779" s="3144"/>
      <c r="AG779" s="3144"/>
      <c r="AH779" s="3144"/>
      <c r="AI779" s="3144"/>
      <c r="AJ779" s="3144"/>
      <c r="AK779" s="3144"/>
      <c r="AL779" s="3144"/>
      <c r="AM779" s="3144"/>
    </row>
    <row r="780" spans="2:39">
      <c r="B780" s="2086" t="str">
        <f>B739</f>
        <v>12- 18 л</v>
      </c>
      <c r="C780" s="1825" t="s">
        <v>215</v>
      </c>
      <c r="D780" s="1738">
        <v>0.45</v>
      </c>
      <c r="E780" s="1829">
        <f t="shared" ref="E780:P780" si="240">E755</f>
        <v>40.5</v>
      </c>
      <c r="F780" s="1825">
        <f t="shared" si="240"/>
        <v>41.4</v>
      </c>
      <c r="G780" s="1825">
        <f t="shared" si="240"/>
        <v>172.35</v>
      </c>
      <c r="H780" s="1825">
        <f t="shared" si="240"/>
        <v>1224</v>
      </c>
      <c r="I780" s="1825">
        <f t="shared" si="240"/>
        <v>31.5</v>
      </c>
      <c r="J780" s="1825">
        <f t="shared" si="240"/>
        <v>0.63</v>
      </c>
      <c r="K780" s="1825">
        <f t="shared" si="240"/>
        <v>0.72</v>
      </c>
      <c r="L780" s="1825">
        <f t="shared" si="240"/>
        <v>405</v>
      </c>
      <c r="M780" s="1835">
        <f t="shared" si="240"/>
        <v>540</v>
      </c>
      <c r="N780" s="1835">
        <f t="shared" si="240"/>
        <v>540</v>
      </c>
      <c r="O780" s="1835">
        <f t="shared" si="240"/>
        <v>135</v>
      </c>
      <c r="P780" s="1826">
        <f t="shared" si="240"/>
        <v>8.1</v>
      </c>
      <c r="S780" s="3144"/>
      <c r="T780" s="3144"/>
      <c r="U780" s="3144"/>
      <c r="V780" s="530"/>
      <c r="W780" s="576"/>
      <c r="X780" s="346"/>
      <c r="Y780" s="346"/>
      <c r="Z780" s="346"/>
      <c r="AA780" s="346"/>
      <c r="AB780" s="346"/>
      <c r="AC780" s="3144"/>
      <c r="AD780" s="3144"/>
      <c r="AE780" s="3144"/>
      <c r="AF780" s="3144"/>
      <c r="AG780" s="3144"/>
      <c r="AH780" s="3144"/>
      <c r="AI780" s="3144"/>
      <c r="AJ780" s="3144"/>
      <c r="AK780" s="3144"/>
      <c r="AL780" s="3144"/>
      <c r="AM780" s="3144"/>
    </row>
    <row r="781" spans="2:39">
      <c r="B781" s="1744"/>
      <c r="C781" s="1842" t="str">
        <f>C740</f>
        <v>Среднее за 6 дней   (фактически)</v>
      </c>
      <c r="D781" s="1746"/>
      <c r="E781" s="1837">
        <f t="shared" ref="E781:P781" si="241">(E440+E495+E550+E607+E659+E718)/6</f>
        <v>36.921968333333332</v>
      </c>
      <c r="F781" s="1838">
        <f t="shared" si="241"/>
        <v>41.913479500000001</v>
      </c>
      <c r="G781" s="1838">
        <f t="shared" si="241"/>
        <v>175.04337866666665</v>
      </c>
      <c r="H781" s="1838">
        <f t="shared" si="241"/>
        <v>1220.4949349999999</v>
      </c>
      <c r="I781" s="1838">
        <f t="shared" si="241"/>
        <v>37.147590000000001</v>
      </c>
      <c r="J781" s="1838">
        <f t="shared" si="241"/>
        <v>0.65781333333333347</v>
      </c>
      <c r="K781" s="1838">
        <f t="shared" si="241"/>
        <v>0.76171583333333326</v>
      </c>
      <c r="L781" s="1838">
        <f t="shared" si="241"/>
        <v>524.87603333333334</v>
      </c>
      <c r="M781" s="1839">
        <f t="shared" si="241"/>
        <v>530.56511666666665</v>
      </c>
      <c r="N781" s="1839">
        <f t="shared" si="241"/>
        <v>571.36626666666677</v>
      </c>
      <c r="O781" s="1839">
        <f t="shared" si="241"/>
        <v>155.82591666666667</v>
      </c>
      <c r="P781" s="1840">
        <f t="shared" si="241"/>
        <v>9.0503533333333337</v>
      </c>
      <c r="S781" s="3144"/>
      <c r="T781" s="3144"/>
      <c r="U781" s="3144"/>
      <c r="V781" s="532"/>
      <c r="W781" s="121"/>
      <c r="X781" s="121"/>
      <c r="Y781" s="124"/>
      <c r="Z781" s="124"/>
      <c r="AA781" s="803"/>
      <c r="AB781" s="803"/>
      <c r="AC781" s="3144"/>
      <c r="AD781" s="3144"/>
      <c r="AE781" s="3144"/>
      <c r="AF781" s="3144"/>
      <c r="AG781" s="3144"/>
      <c r="AH781" s="3144"/>
      <c r="AI781" s="3144"/>
      <c r="AJ781" s="3144"/>
      <c r="AK781" s="3144"/>
      <c r="AL781" s="3144"/>
      <c r="AM781" s="3144"/>
    </row>
    <row r="782" spans="2:39" ht="15.75" thickBot="1">
      <c r="B782" s="1595"/>
      <c r="C782" s="1823" t="s">
        <v>319</v>
      </c>
      <c r="D782" s="1734"/>
      <c r="E782" s="1830">
        <f t="shared" ref="E782:P782" si="242">(E781*100/E737)-45</f>
        <v>-3.975590740740742</v>
      </c>
      <c r="F782" s="1827">
        <f t="shared" si="242"/>
        <v>0.55812989130435398</v>
      </c>
      <c r="G782" s="1827">
        <f t="shared" si="242"/>
        <v>0.70323202785029792</v>
      </c>
      <c r="H782" s="1827">
        <f t="shared" si="242"/>
        <v>-0.12886268382352739</v>
      </c>
      <c r="I782" s="1827">
        <f t="shared" si="242"/>
        <v>8.0679857142857117</v>
      </c>
      <c r="J782" s="1827">
        <f t="shared" si="242"/>
        <v>1.9866666666666788</v>
      </c>
      <c r="K782" s="1827">
        <f t="shared" si="242"/>
        <v>2.6072395833333317</v>
      </c>
      <c r="L782" s="1827">
        <f t="shared" si="242"/>
        <v>13.319559259259258</v>
      </c>
      <c r="M782" s="1827">
        <f t="shared" si="242"/>
        <v>-0.78624027777777883</v>
      </c>
      <c r="N782" s="1827">
        <f t="shared" si="242"/>
        <v>2.6138555555555669</v>
      </c>
      <c r="O782" s="1827">
        <f t="shared" si="242"/>
        <v>6.9419722222222262</v>
      </c>
      <c r="P782" s="1828">
        <f t="shared" si="242"/>
        <v>5.279740740740742</v>
      </c>
      <c r="S782" s="3144"/>
      <c r="T782" s="3144"/>
      <c r="U782" s="3144"/>
      <c r="V782" s="805"/>
      <c r="W782" s="528"/>
      <c r="X782" s="529"/>
      <c r="Y782" s="581"/>
      <c r="Z782" s="581"/>
      <c r="AA782" s="581"/>
      <c r="AB782" s="581"/>
      <c r="AC782" s="3144"/>
      <c r="AD782" s="3144"/>
      <c r="AE782" s="3144"/>
      <c r="AF782" s="3144"/>
      <c r="AG782" s="3144"/>
      <c r="AH782" s="3144"/>
      <c r="AI782" s="3144"/>
      <c r="AJ782" s="3144"/>
      <c r="AK782" s="3144"/>
      <c r="AL782" s="3144"/>
      <c r="AM782" s="3144"/>
    </row>
    <row r="783" spans="2:39" ht="13.5" customHeight="1" thickBot="1">
      <c r="B783" s="11"/>
      <c r="C783" s="1412"/>
      <c r="D783" s="548"/>
      <c r="E783" s="1831"/>
      <c r="F783" s="1832"/>
      <c r="G783" s="1833"/>
      <c r="H783" s="1833"/>
      <c r="I783" s="1831"/>
      <c r="J783" s="1832"/>
      <c r="K783" s="1832"/>
      <c r="L783" s="1833"/>
      <c r="M783" s="1834"/>
      <c r="N783" s="1834"/>
      <c r="O783" s="1834"/>
      <c r="P783" s="1834"/>
      <c r="S783" s="3144"/>
      <c r="T783" s="3144"/>
      <c r="U783" s="3144"/>
      <c r="V783" s="151"/>
      <c r="W783" s="530"/>
      <c r="X783" s="530"/>
      <c r="Y783" s="530"/>
      <c r="Z783" s="530"/>
      <c r="AA783" s="530"/>
      <c r="AB783" s="530"/>
      <c r="AC783" s="3144"/>
      <c r="AD783" s="3144"/>
      <c r="AE783" s="3144"/>
      <c r="AF783" s="3144"/>
      <c r="AG783" s="3144"/>
      <c r="AH783" s="3144"/>
      <c r="AI783" s="3144"/>
      <c r="AJ783" s="3144"/>
      <c r="AK783" s="3144"/>
      <c r="AL783" s="3144"/>
      <c r="AM783" s="3144"/>
    </row>
    <row r="784" spans="2:39">
      <c r="B784" s="2086" t="str">
        <f>B739</f>
        <v>12- 18 л</v>
      </c>
      <c r="C784" s="1825" t="s">
        <v>384</v>
      </c>
      <c r="D784" s="1738">
        <v>0.7</v>
      </c>
      <c r="E784" s="1829">
        <f t="shared" ref="E784:P784" si="243">E759</f>
        <v>63</v>
      </c>
      <c r="F784" s="1825">
        <f t="shared" si="243"/>
        <v>64.400000000000006</v>
      </c>
      <c r="G784" s="1825">
        <f t="shared" si="243"/>
        <v>268.10000000000002</v>
      </c>
      <c r="H784" s="1825">
        <f t="shared" si="243"/>
        <v>1904</v>
      </c>
      <c r="I784" s="1825">
        <f t="shared" si="243"/>
        <v>49</v>
      </c>
      <c r="J784" s="1825">
        <f t="shared" si="243"/>
        <v>0.98</v>
      </c>
      <c r="K784" s="1825">
        <f t="shared" si="243"/>
        <v>1.1200000000000001</v>
      </c>
      <c r="L784" s="1825">
        <f t="shared" si="243"/>
        <v>630</v>
      </c>
      <c r="M784" s="1835">
        <f t="shared" si="243"/>
        <v>840</v>
      </c>
      <c r="N784" s="1835">
        <f t="shared" si="243"/>
        <v>840</v>
      </c>
      <c r="O784" s="1835">
        <f t="shared" si="243"/>
        <v>210</v>
      </c>
      <c r="P784" s="1826">
        <f t="shared" si="243"/>
        <v>12.6</v>
      </c>
      <c r="S784" s="3144"/>
      <c r="T784" s="3144"/>
      <c r="U784" s="3144"/>
      <c r="V784" s="3144"/>
      <c r="W784" s="507"/>
      <c r="X784" s="352"/>
      <c r="Y784" s="352"/>
      <c r="Z784" s="352"/>
      <c r="AA784" s="809"/>
      <c r="AB784" s="353"/>
      <c r="AC784" s="3144"/>
      <c r="AD784" s="3144"/>
      <c r="AE784" s="3144"/>
      <c r="AF784" s="3144"/>
      <c r="AG784" s="3144"/>
      <c r="AH784" s="3144"/>
      <c r="AI784" s="3144"/>
      <c r="AJ784" s="3144"/>
      <c r="AK784" s="3144"/>
      <c r="AL784" s="3144"/>
      <c r="AM784" s="3144"/>
    </row>
    <row r="785" spans="2:39">
      <c r="B785" s="1744"/>
      <c r="C785" s="1745" t="str">
        <f>C740</f>
        <v>Среднее за 6 дней   (фактически)</v>
      </c>
      <c r="D785" s="1746"/>
      <c r="E785" s="1837">
        <f t="shared" ref="E785:P785" si="244">(E444+E499+E554+E611+E663+E722)/6</f>
        <v>58.340701666666661</v>
      </c>
      <c r="F785" s="1838">
        <f t="shared" si="244"/>
        <v>67.253447833333325</v>
      </c>
      <c r="G785" s="1838">
        <f t="shared" si="244"/>
        <v>265.28876533333334</v>
      </c>
      <c r="H785" s="1838">
        <f t="shared" si="244"/>
        <v>1902.2191566666668</v>
      </c>
      <c r="I785" s="1838">
        <f t="shared" si="244"/>
        <v>51.115806666666664</v>
      </c>
      <c r="J785" s="1838">
        <f t="shared" si="244"/>
        <v>0.99597999999999998</v>
      </c>
      <c r="K785" s="1838">
        <f t="shared" si="244"/>
        <v>1.1528825</v>
      </c>
      <c r="L785" s="1838">
        <f t="shared" si="244"/>
        <v>705.25103333333334</v>
      </c>
      <c r="M785" s="1839">
        <f t="shared" si="244"/>
        <v>786.33444999999995</v>
      </c>
      <c r="N785" s="1839">
        <f t="shared" si="244"/>
        <v>876.7203333333332</v>
      </c>
      <c r="O785" s="1839">
        <f t="shared" si="244"/>
        <v>218.06258333333332</v>
      </c>
      <c r="P785" s="1840">
        <f t="shared" si="244"/>
        <v>13.156753333333333</v>
      </c>
      <c r="Q785" s="289"/>
      <c r="S785" s="3144"/>
      <c r="T785" s="3144"/>
      <c r="U785" s="3144"/>
      <c r="V785" s="3144"/>
      <c r="W785" s="805"/>
      <c r="X785" s="804"/>
      <c r="Y785" s="805"/>
      <c r="Z785" s="805"/>
      <c r="AA785" s="805"/>
      <c r="AB785" s="805"/>
      <c r="AC785" s="3144"/>
      <c r="AD785" s="3144"/>
      <c r="AE785" s="3144"/>
      <c r="AF785" s="3144"/>
      <c r="AG785" s="3144"/>
      <c r="AH785" s="3144"/>
      <c r="AI785" s="3144"/>
      <c r="AJ785" s="3144"/>
      <c r="AK785" s="3144"/>
      <c r="AL785" s="3144"/>
      <c r="AM785" s="3144"/>
    </row>
    <row r="786" spans="2:39" ht="12.75" customHeight="1" thickBot="1">
      <c r="B786" s="1595"/>
      <c r="C786" s="1715" t="s">
        <v>319</v>
      </c>
      <c r="D786" s="1734"/>
      <c r="E786" s="1830">
        <f t="shared" ref="E786:P786" si="245">(E785*100/E737)-70</f>
        <v>-5.176998148148158</v>
      </c>
      <c r="F786" s="1827">
        <f t="shared" si="245"/>
        <v>3.1015737318840451</v>
      </c>
      <c r="G786" s="1827">
        <f t="shared" si="245"/>
        <v>-0.73400382941687781</v>
      </c>
      <c r="H786" s="1827">
        <f t="shared" si="245"/>
        <v>-6.5472181372541627E-2</v>
      </c>
      <c r="I786" s="1827">
        <f t="shared" si="245"/>
        <v>3.0225809523809488</v>
      </c>
      <c r="J786" s="1827">
        <f t="shared" si="245"/>
        <v>1.1414285714285768</v>
      </c>
      <c r="K786" s="1827">
        <f t="shared" si="245"/>
        <v>2.055156249999996</v>
      </c>
      <c r="L786" s="1827">
        <f t="shared" si="245"/>
        <v>8.3612259259259218</v>
      </c>
      <c r="M786" s="1827">
        <f t="shared" si="245"/>
        <v>-4.4721291666666758</v>
      </c>
      <c r="N786" s="1827">
        <f t="shared" si="245"/>
        <v>3.0600277777777762</v>
      </c>
      <c r="O786" s="1827">
        <f t="shared" si="245"/>
        <v>2.687527777777774</v>
      </c>
      <c r="P786" s="1828">
        <f t="shared" si="245"/>
        <v>3.0930740740740816</v>
      </c>
      <c r="S786" s="3144"/>
      <c r="T786" s="3144"/>
      <c r="U786" s="3144"/>
      <c r="V786" s="3144"/>
      <c r="W786" s="151"/>
      <c r="X786" s="151"/>
      <c r="Y786" s="151"/>
      <c r="Z786" s="151"/>
      <c r="AA786" s="151"/>
      <c r="AB786" s="151"/>
      <c r="AC786" s="3144"/>
      <c r="AD786" s="3144"/>
      <c r="AE786" s="3144"/>
      <c r="AF786" s="3144"/>
      <c r="AG786" s="3144"/>
      <c r="AH786" s="3144"/>
      <c r="AI786" s="3144"/>
      <c r="AJ786" s="3144"/>
      <c r="AK786" s="3144"/>
      <c r="AL786" s="3144"/>
      <c r="AM786" s="3144"/>
    </row>
    <row r="787" spans="2:39">
      <c r="S787" s="3144"/>
      <c r="T787" s="3144"/>
      <c r="U787" s="3144"/>
      <c r="V787" s="3144"/>
      <c r="W787" s="3144"/>
      <c r="X787" s="3144"/>
      <c r="Y787" s="3144"/>
      <c r="Z787" s="3144"/>
      <c r="AA787" s="3144"/>
      <c r="AB787" s="3144"/>
      <c r="AC787" s="3144"/>
      <c r="AD787" s="3144"/>
      <c r="AE787" s="3144"/>
      <c r="AF787" s="3144"/>
      <c r="AG787" s="3144"/>
      <c r="AH787" s="3144"/>
      <c r="AI787" s="3144"/>
      <c r="AJ787" s="3144"/>
      <c r="AK787" s="3144"/>
      <c r="AL787" s="3144"/>
      <c r="AM787" s="3144"/>
    </row>
    <row r="788" spans="2:39">
      <c r="C788" s="676"/>
      <c r="D788" s="12" t="str">
        <f>D58</f>
        <v xml:space="preserve">Россия Краснодарский край </v>
      </c>
      <c r="E788" s="291"/>
      <c r="R788" s="106"/>
      <c r="S788" s="3144"/>
      <c r="T788" s="3144"/>
      <c r="U788" s="3144"/>
      <c r="V788" s="3144"/>
      <c r="W788" s="3144"/>
      <c r="X788" s="3144"/>
      <c r="Y788" s="3144"/>
      <c r="Z788" s="3144"/>
      <c r="AA788" s="3144"/>
      <c r="AB788" s="3144"/>
      <c r="AC788" s="3144"/>
      <c r="AD788" s="3144"/>
      <c r="AE788" s="3144"/>
      <c r="AF788" s="3144"/>
      <c r="AG788" s="3144"/>
      <c r="AH788" s="3144"/>
      <c r="AI788" s="3144"/>
      <c r="AJ788" s="3144"/>
      <c r="AK788" s="3144"/>
      <c r="AL788" s="3144"/>
      <c r="AM788" s="3144"/>
    </row>
    <row r="789" spans="2:39">
      <c r="C789" s="13" t="str">
        <f>C59</f>
        <v xml:space="preserve">                  ПРИЛОЖЕНИЕ К  ДВЕНАДЦАТИДНЕВНОМУ  МЕНЮ ПРИГОТОВЛЯЕМЫХ БЛЮД </v>
      </c>
      <c r="D789" s="148"/>
      <c r="E789" s="2"/>
      <c r="F789"/>
      <c r="I789"/>
      <c r="J789"/>
      <c r="K789" s="26"/>
      <c r="L789" s="26"/>
      <c r="M789"/>
      <c r="N789"/>
      <c r="O789"/>
      <c r="P789"/>
      <c r="Q789" s="106"/>
      <c r="R789" s="799"/>
      <c r="S789" s="3144"/>
      <c r="T789" s="3144"/>
      <c r="U789" s="3144"/>
      <c r="V789" s="3144"/>
      <c r="W789" s="3144"/>
      <c r="X789" s="3144"/>
      <c r="Y789" s="3144"/>
      <c r="Z789" s="3144"/>
      <c r="AA789" s="3144"/>
      <c r="AB789" s="3144"/>
      <c r="AC789" s="3144"/>
      <c r="AD789" s="3144"/>
      <c r="AE789" s="3144"/>
      <c r="AF789" s="3144"/>
      <c r="AG789" s="3144"/>
      <c r="AH789" s="3144"/>
      <c r="AI789" s="3144"/>
      <c r="AJ789" s="3144"/>
      <c r="AK789" s="3144"/>
      <c r="AL789" s="3144"/>
      <c r="AM789" s="3144"/>
    </row>
    <row r="790" spans="2:39">
      <c r="B790" s="3965" t="str">
        <f>B60</f>
        <v xml:space="preserve">   ДЛЯ  УЧАЩИХСЯ  В ОБЩЕОБРАЗОВАТЕЛЬНОМ УЧРЕЖДЕНИЕ   З А В Т Р А К О В  -  О Б Е Д О В    И    П О Л Д Н И К О В</v>
      </c>
      <c r="C790" s="25"/>
      <c r="I790" s="316"/>
      <c r="N790" s="5"/>
      <c r="R790" s="106"/>
      <c r="S790" s="3144"/>
      <c r="T790" s="3144"/>
      <c r="U790" s="3144"/>
      <c r="V790" s="3144"/>
      <c r="W790" s="3144"/>
      <c r="X790" s="3144"/>
      <c r="Y790" s="3144"/>
      <c r="Z790" s="3144"/>
      <c r="AA790" s="3144"/>
      <c r="AB790" s="3144"/>
      <c r="AC790" s="3144"/>
      <c r="AD790" s="3144"/>
      <c r="AE790" s="3144"/>
      <c r="AF790" s="3144"/>
      <c r="AG790" s="3144"/>
      <c r="AH790" s="3144"/>
      <c r="AI790" s="3144"/>
      <c r="AJ790" s="3144"/>
      <c r="AK790" s="3144"/>
      <c r="AL790" s="3144"/>
      <c r="AM790" s="3144"/>
    </row>
    <row r="791" spans="2:39">
      <c r="C791" s="676" t="str">
        <f>C61</f>
        <v xml:space="preserve">                                    ТАБЛИЦА   ПОТРЕБНОСТИ ПИЩЕВЫХ ВЕЩЕСТВ,   ВИТАМИНОВ  И  МИНЕРАЛЬНЫХ ВЕЩЕСТВ</v>
      </c>
      <c r="R791" s="106"/>
      <c r="S791" s="3144"/>
      <c r="T791" s="3144"/>
      <c r="U791" s="3144"/>
      <c r="V791" s="3144"/>
      <c r="W791" s="3144"/>
      <c r="X791" s="3144"/>
      <c r="Y791" s="3144"/>
      <c r="Z791" s="3144"/>
      <c r="AA791" s="3144"/>
      <c r="AB791" s="3144"/>
      <c r="AC791" s="3144"/>
      <c r="AD791" s="3144"/>
      <c r="AE791" s="3144"/>
      <c r="AF791" s="3144"/>
      <c r="AG791" s="3144"/>
      <c r="AH791" s="3144"/>
      <c r="AI791" s="3144"/>
      <c r="AJ791" s="3144"/>
      <c r="AK791" s="3144"/>
      <c r="AL791" s="3144"/>
      <c r="AM791" s="3144"/>
    </row>
    <row r="792" spans="2:39" ht="21.75" thickBot="1">
      <c r="B792" s="26" t="str">
        <f>B62</f>
        <v xml:space="preserve">  Возрастная категория: 12 лет и старше</v>
      </c>
      <c r="C792" s="26"/>
      <c r="D792"/>
      <c r="E792" s="651" t="s">
        <v>252</v>
      </c>
      <c r="F792" s="32"/>
      <c r="I792" s="3" t="str">
        <f>J62</f>
        <v>Сезон :   ЗИМА - ВЕСНА  2025 -____г.г.</v>
      </c>
      <c r="J792"/>
      <c r="L792" s="80"/>
      <c r="M792" s="26"/>
      <c r="N792" s="33"/>
      <c r="P792" s="119"/>
      <c r="R792" s="106"/>
      <c r="S792" s="3144"/>
      <c r="T792" s="3144"/>
      <c r="U792" s="3144"/>
      <c r="V792" s="3144"/>
      <c r="W792" s="3144"/>
      <c r="X792" s="3144"/>
      <c r="Y792" s="3144"/>
      <c r="Z792" s="3144"/>
      <c r="AA792" s="3144"/>
      <c r="AB792" s="3144"/>
      <c r="AC792" s="3144"/>
      <c r="AD792" s="3144"/>
      <c r="AE792" s="3144"/>
      <c r="AF792" s="3144"/>
      <c r="AG792" s="3144"/>
      <c r="AH792" s="3144"/>
      <c r="AI792" s="3144"/>
      <c r="AJ792" s="3144"/>
      <c r="AK792" s="3144"/>
      <c r="AL792" s="3144"/>
      <c r="AM792" s="3144"/>
    </row>
    <row r="793" spans="2:39" ht="15.75" thickBot="1">
      <c r="B793" s="1330" t="str">
        <f>B734</f>
        <v xml:space="preserve">      Возрастная категория:  12  лет и старше</v>
      </c>
      <c r="C793" s="64"/>
      <c r="D793" s="810"/>
      <c r="E793" s="811" t="s">
        <v>371</v>
      </c>
      <c r="F793" s="332"/>
      <c r="G793" s="332"/>
      <c r="H793" s="1258" t="s">
        <v>352</v>
      </c>
      <c r="I793" s="551" t="s">
        <v>229</v>
      </c>
      <c r="J793" s="1303"/>
      <c r="K793" s="1303"/>
      <c r="L793" s="1304"/>
      <c r="M793" s="684" t="s">
        <v>230</v>
      </c>
      <c r="N793" s="39"/>
      <c r="O793" s="685"/>
      <c r="P793" s="442"/>
      <c r="Q793" s="544"/>
      <c r="R793" s="106"/>
      <c r="S793" s="3144"/>
      <c r="T793" s="3144"/>
      <c r="U793" s="3144"/>
      <c r="V793" s="3144"/>
      <c r="W793" s="3144"/>
      <c r="X793" s="3144"/>
      <c r="Y793" s="3144"/>
      <c r="Z793" s="3144"/>
      <c r="AA793" s="3144"/>
      <c r="AB793" s="3144"/>
      <c r="AC793" s="3144"/>
      <c r="AD793" s="3144"/>
      <c r="AE793" s="3144"/>
      <c r="AF793" s="3144"/>
      <c r="AG793" s="3144"/>
      <c r="AH793" s="3144"/>
      <c r="AI793" s="3144"/>
      <c r="AJ793" s="3144"/>
      <c r="AK793" s="3144"/>
      <c r="AL793" s="3144"/>
      <c r="AM793" s="3144"/>
    </row>
    <row r="794" spans="2:39">
      <c r="B794" s="65"/>
      <c r="C794" s="718" t="str">
        <f>C735</f>
        <v xml:space="preserve">меню завтраки   12-тидневка </v>
      </c>
      <c r="D794" s="646"/>
      <c r="E794" s="790" t="s">
        <v>148</v>
      </c>
      <c r="F794" s="790" t="s">
        <v>53</v>
      </c>
      <c r="G794" s="1301" t="s">
        <v>54</v>
      </c>
      <c r="H794" s="1302" t="s">
        <v>151</v>
      </c>
      <c r="I794" s="587"/>
      <c r="J794" s="1272"/>
      <c r="K794" s="39"/>
      <c r="L794" s="1272"/>
      <c r="M794" s="1305" t="s">
        <v>241</v>
      </c>
      <c r="N794" s="1306" t="s">
        <v>242</v>
      </c>
      <c r="O794" s="1305" t="s">
        <v>243</v>
      </c>
      <c r="P794" s="1307" t="s">
        <v>244</v>
      </c>
      <c r="Q794" s="544"/>
      <c r="R794" s="106"/>
      <c r="S794" s="3144"/>
      <c r="T794" s="3144"/>
      <c r="U794" s="3144"/>
      <c r="V794" s="3144"/>
      <c r="W794" s="3144"/>
      <c r="X794" s="3144"/>
      <c r="Y794" s="3144"/>
      <c r="Z794" s="3144"/>
      <c r="AA794" s="3144"/>
      <c r="AB794" s="3144"/>
      <c r="AC794" s="3144"/>
      <c r="AD794" s="3144"/>
      <c r="AE794" s="3144"/>
      <c r="AF794" s="3144"/>
      <c r="AG794" s="3144"/>
      <c r="AH794" s="3144"/>
      <c r="AI794" s="3144"/>
      <c r="AJ794" s="3144"/>
      <c r="AK794" s="3144"/>
      <c r="AL794" s="3144"/>
      <c r="AM794" s="3144"/>
    </row>
    <row r="795" spans="2:39" ht="16.5" thickBot="1">
      <c r="B795" s="63"/>
      <c r="C795" s="586"/>
      <c r="D795" s="689"/>
      <c r="E795" s="652" t="s">
        <v>5</v>
      </c>
      <c r="F795" s="652" t="s">
        <v>6</v>
      </c>
      <c r="G795" s="652" t="s">
        <v>7</v>
      </c>
      <c r="H795" s="1329" t="s">
        <v>315</v>
      </c>
      <c r="I795" s="686" t="s">
        <v>232</v>
      </c>
      <c r="J795" s="687" t="s">
        <v>233</v>
      </c>
      <c r="K795" s="564" t="s">
        <v>234</v>
      </c>
      <c r="L795" s="688" t="s">
        <v>235</v>
      </c>
      <c r="M795" s="785" t="s">
        <v>236</v>
      </c>
      <c r="N795" s="688" t="s">
        <v>237</v>
      </c>
      <c r="O795" s="785" t="s">
        <v>238</v>
      </c>
      <c r="P795" s="791" t="s">
        <v>239</v>
      </c>
      <c r="Q795" s="544"/>
      <c r="R795" s="106"/>
      <c r="S795" s="3144"/>
      <c r="T795" s="3144"/>
      <c r="U795" s="3144"/>
      <c r="V795" s="3144"/>
      <c r="W795" s="3144"/>
      <c r="X795" s="3144"/>
      <c r="Y795" s="3144"/>
      <c r="Z795" s="3144"/>
      <c r="AA795" s="3144"/>
      <c r="AB795" s="3144"/>
      <c r="AC795" s="3144"/>
      <c r="AD795" s="3144"/>
      <c r="AE795" s="3144"/>
      <c r="AF795" s="3144"/>
      <c r="AG795" s="3144"/>
      <c r="AH795" s="3144"/>
      <c r="AI795" s="3144"/>
      <c r="AJ795" s="3144"/>
      <c r="AK795" s="3144"/>
      <c r="AL795" s="3144"/>
      <c r="AM795" s="3144"/>
    </row>
    <row r="796" spans="2:39">
      <c r="B796" s="65"/>
      <c r="C796" s="710" t="s">
        <v>92</v>
      </c>
      <c r="D796" s="711">
        <v>1</v>
      </c>
      <c r="E796" s="2486">
        <f t="shared" ref="E796:P796" si="246">E737</f>
        <v>90</v>
      </c>
      <c r="F796" s="2487">
        <f t="shared" si="246"/>
        <v>92</v>
      </c>
      <c r="G796" s="2488">
        <f t="shared" si="246"/>
        <v>383</v>
      </c>
      <c r="H796" s="2487">
        <f t="shared" si="246"/>
        <v>2720</v>
      </c>
      <c r="I796" s="2488">
        <f t="shared" si="246"/>
        <v>70</v>
      </c>
      <c r="J796" s="2487">
        <f t="shared" si="246"/>
        <v>1.4</v>
      </c>
      <c r="K796" s="2488">
        <f t="shared" si="246"/>
        <v>1.6</v>
      </c>
      <c r="L796" s="2487">
        <f t="shared" si="246"/>
        <v>900</v>
      </c>
      <c r="M796" s="2488">
        <f t="shared" si="246"/>
        <v>1200</v>
      </c>
      <c r="N796" s="2487">
        <f t="shared" si="246"/>
        <v>1200</v>
      </c>
      <c r="O796" s="2488">
        <f t="shared" si="246"/>
        <v>300</v>
      </c>
      <c r="P796" s="2489">
        <f t="shared" si="246"/>
        <v>18</v>
      </c>
      <c r="Q796" s="544"/>
      <c r="R796" s="106"/>
      <c r="S796" s="3144"/>
      <c r="T796" s="3144"/>
      <c r="U796" s="3144"/>
      <c r="V796" s="3144"/>
      <c r="W796" s="3144"/>
      <c r="X796" s="3144"/>
      <c r="Y796" s="3144"/>
      <c r="Z796" s="3144"/>
      <c r="AA796" s="3144"/>
      <c r="AB796" s="3144"/>
      <c r="AC796" s="3144"/>
      <c r="AD796" s="3144"/>
      <c r="AE796" s="3144"/>
      <c r="AF796" s="3144"/>
      <c r="AG796" s="3144"/>
      <c r="AH796" s="3144"/>
      <c r="AI796" s="3144"/>
      <c r="AJ796" s="3144"/>
      <c r="AK796" s="3144"/>
      <c r="AL796" s="3144"/>
      <c r="AM796" s="3144"/>
    </row>
    <row r="797" spans="2:39" ht="15.75" thickBot="1">
      <c r="B797" s="65"/>
      <c r="C797" s="154" t="s">
        <v>102</v>
      </c>
      <c r="D797" s="448"/>
      <c r="E797" s="1857"/>
      <c r="F797" s="1858"/>
      <c r="G797" s="1856"/>
      <c r="H797" s="1858"/>
      <c r="I797" s="1856"/>
      <c r="J797" s="1858"/>
      <c r="K797" s="1856"/>
      <c r="L797" s="1858"/>
      <c r="M797" s="1856"/>
      <c r="N797" s="1858"/>
      <c r="O797" s="1856"/>
      <c r="P797" s="1859"/>
      <c r="Q797" s="544"/>
      <c r="R797" s="106"/>
      <c r="S797" s="3144"/>
      <c r="T797" s="3144"/>
      <c r="U797" s="3144"/>
      <c r="V797" s="3144"/>
      <c r="W797" s="3144"/>
      <c r="X797" s="3144"/>
      <c r="Y797" s="3144"/>
      <c r="Z797" s="3144"/>
      <c r="AA797" s="3144"/>
      <c r="AB797" s="3144"/>
      <c r="AC797" s="3144"/>
      <c r="AD797" s="3144"/>
      <c r="AE797" s="3144"/>
      <c r="AF797" s="3144"/>
      <c r="AG797" s="3144"/>
      <c r="AH797" s="3144"/>
      <c r="AI797" s="3144"/>
      <c r="AJ797" s="3144"/>
      <c r="AK797" s="3144"/>
      <c r="AL797" s="3144"/>
      <c r="AM797" s="3144"/>
    </row>
    <row r="798" spans="2:39">
      <c r="B798" s="2086" t="str">
        <f>B739</f>
        <v>12- 18 л</v>
      </c>
      <c r="C798" s="1737" t="s">
        <v>217</v>
      </c>
      <c r="D798" s="1738">
        <v>0.25</v>
      </c>
      <c r="E798" s="1829">
        <f t="shared" ref="E798:P798" si="247">E739</f>
        <v>22.5</v>
      </c>
      <c r="F798" s="1825">
        <f t="shared" si="247"/>
        <v>23</v>
      </c>
      <c r="G798" s="1825">
        <f t="shared" si="247"/>
        <v>95.75</v>
      </c>
      <c r="H798" s="1825">
        <f t="shared" si="247"/>
        <v>680</v>
      </c>
      <c r="I798" s="1825">
        <f t="shared" si="247"/>
        <v>17.5</v>
      </c>
      <c r="J798" s="1825">
        <f t="shared" si="247"/>
        <v>0.35</v>
      </c>
      <c r="K798" s="1825">
        <f t="shared" si="247"/>
        <v>0.4</v>
      </c>
      <c r="L798" s="1825">
        <f t="shared" si="247"/>
        <v>225</v>
      </c>
      <c r="M798" s="1835">
        <f t="shared" si="247"/>
        <v>300</v>
      </c>
      <c r="N798" s="1835">
        <f t="shared" si="247"/>
        <v>300</v>
      </c>
      <c r="O798" s="1825">
        <f t="shared" si="247"/>
        <v>75</v>
      </c>
      <c r="P798" s="1826">
        <f t="shared" si="247"/>
        <v>4.5</v>
      </c>
      <c r="Q798" s="544"/>
      <c r="R798" s="106"/>
      <c r="S798" s="3144"/>
      <c r="T798" s="3144"/>
      <c r="U798" s="3144"/>
      <c r="V798" s="3144"/>
      <c r="W798" s="3144"/>
      <c r="X798" s="3144"/>
      <c r="Y798" s="3144"/>
      <c r="Z798" s="3144"/>
      <c r="AA798" s="3144"/>
      <c r="AB798" s="3144"/>
      <c r="AC798" s="3144"/>
      <c r="AD798" s="3144"/>
      <c r="AE798" s="3144"/>
      <c r="AF798" s="3144"/>
      <c r="AG798" s="3144"/>
      <c r="AH798" s="3144"/>
      <c r="AI798" s="3144"/>
      <c r="AJ798" s="3144"/>
      <c r="AK798" s="3144"/>
      <c r="AL798" s="3144"/>
      <c r="AM798" s="3144"/>
    </row>
    <row r="799" spans="2:39">
      <c r="B799" s="1744"/>
      <c r="C799" s="1745" t="s">
        <v>976</v>
      </c>
      <c r="D799" s="1746"/>
      <c r="E799" s="1837">
        <f t="shared" ref="E799:P799" si="248">(E74+E129+E183+E237+E352+E292+E410+E466+E523+E576+E631+E688)/12</f>
        <v>22.500008333333327</v>
      </c>
      <c r="F799" s="1838">
        <f t="shared" si="248"/>
        <v>22.999990833333332</v>
      </c>
      <c r="G799" s="1838">
        <f t="shared" si="248"/>
        <v>95.750008750000006</v>
      </c>
      <c r="H799" s="1838">
        <f t="shared" si="248"/>
        <v>680.00001083333325</v>
      </c>
      <c r="I799" s="1838">
        <f t="shared" si="248"/>
        <v>14.611058333333332</v>
      </c>
      <c r="J799" s="1838">
        <f t="shared" si="248"/>
        <v>0.31342500000000001</v>
      </c>
      <c r="K799" s="1838">
        <f t="shared" si="248"/>
        <v>0.37865641666666666</v>
      </c>
      <c r="L799" s="1838">
        <f t="shared" si="248"/>
        <v>222.19827833333332</v>
      </c>
      <c r="M799" s="1839">
        <f t="shared" si="248"/>
        <v>268.05919999999998</v>
      </c>
      <c r="N799" s="1839">
        <f t="shared" si="248"/>
        <v>270.59866666666665</v>
      </c>
      <c r="O799" s="1838">
        <f t="shared" si="248"/>
        <v>66.082583333333332</v>
      </c>
      <c r="P799" s="1840">
        <f t="shared" si="248"/>
        <v>4.073058333333333</v>
      </c>
      <c r="Q799" s="544"/>
      <c r="R799" s="106"/>
      <c r="S799" s="3144"/>
      <c r="T799" s="3144"/>
      <c r="U799" s="3144"/>
      <c r="V799" s="3144"/>
      <c r="W799" s="3144"/>
      <c r="X799" s="3144"/>
      <c r="Y799" s="3144"/>
      <c r="Z799" s="3144"/>
      <c r="AA799" s="3144"/>
      <c r="AB799" s="3144"/>
      <c r="AC799" s="3144"/>
      <c r="AD799" s="3144"/>
      <c r="AE799" s="3144"/>
      <c r="AF799" s="3144"/>
      <c r="AG799" s="3144"/>
      <c r="AH799" s="3144"/>
      <c r="AI799" s="3144"/>
      <c r="AJ799" s="3144"/>
      <c r="AK799" s="3144"/>
      <c r="AL799" s="3144"/>
      <c r="AM799" s="3144"/>
    </row>
    <row r="800" spans="2:39" ht="15.75" thickBot="1">
      <c r="B800" s="1595"/>
      <c r="C800" s="1715" t="s">
        <v>319</v>
      </c>
      <c r="D800" s="1734"/>
      <c r="E800" s="1830">
        <f t="shared" ref="E800:P800" si="249">(E799*100/E737)-25</f>
        <v>9.2592592508822236E-6</v>
      </c>
      <c r="F800" s="1827">
        <f t="shared" si="249"/>
        <v>-9.9637681181263815E-6</v>
      </c>
      <c r="G800" s="1827">
        <f t="shared" si="249"/>
        <v>2.2845953040473432E-6</v>
      </c>
      <c r="H800" s="1827">
        <f t="shared" si="249"/>
        <v>3.9828431042110424E-7</v>
      </c>
      <c r="I800" s="1827">
        <f t="shared" si="249"/>
        <v>-4.1270595238095247</v>
      </c>
      <c r="J800" s="1827">
        <f t="shared" si="249"/>
        <v>-2.6124999999999972</v>
      </c>
      <c r="K800" s="1827">
        <f t="shared" si="249"/>
        <v>-1.3339739583333348</v>
      </c>
      <c r="L800" s="1827">
        <f t="shared" si="249"/>
        <v>-0.31130240740740689</v>
      </c>
      <c r="M800" s="1827">
        <f t="shared" si="249"/>
        <v>-2.6617333333333342</v>
      </c>
      <c r="N800" s="1827">
        <f t="shared" si="249"/>
        <v>-2.4501111111111129</v>
      </c>
      <c r="O800" s="1827">
        <f t="shared" si="249"/>
        <v>-2.9724722222222226</v>
      </c>
      <c r="P800" s="1828">
        <f t="shared" si="249"/>
        <v>-2.3718981481481514</v>
      </c>
      <c r="Q800" s="544"/>
      <c r="R800" s="106"/>
      <c r="S800" s="3144"/>
      <c r="T800" s="3144"/>
      <c r="U800" s="3144"/>
      <c r="V800" s="3144"/>
      <c r="W800" s="3144"/>
      <c r="X800" s="3144"/>
      <c r="Y800" s="3144"/>
      <c r="Z800" s="3144"/>
      <c r="AA800" s="3144"/>
      <c r="AB800" s="3144"/>
      <c r="AC800" s="3144"/>
      <c r="AD800" s="3144"/>
      <c r="AE800" s="3144"/>
      <c r="AF800" s="3144"/>
      <c r="AG800" s="3144"/>
      <c r="AH800" s="3144"/>
      <c r="AI800" s="3144"/>
      <c r="AJ800" s="3144"/>
      <c r="AK800" s="3144"/>
      <c r="AL800" s="3144"/>
      <c r="AM800" s="3144"/>
    </row>
    <row r="801" spans="2:39" ht="15.75" thickBot="1">
      <c r="B801" s="11"/>
      <c r="C801" s="11"/>
      <c r="D801" s="5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90"/>
      <c r="Q801" s="544"/>
      <c r="R801" s="106"/>
      <c r="S801" s="3144"/>
      <c r="T801" s="3144"/>
      <c r="U801" s="3144"/>
      <c r="V801" s="3144"/>
      <c r="W801" s="3144"/>
      <c r="X801" s="3144"/>
      <c r="Y801" s="3144"/>
      <c r="Z801" s="3144"/>
      <c r="AA801" s="3144"/>
      <c r="AB801" s="3144"/>
      <c r="AC801" s="3144"/>
      <c r="AD801" s="3144"/>
      <c r="AE801" s="3144"/>
      <c r="AF801" s="3144"/>
      <c r="AG801" s="3144"/>
      <c r="AH801" s="3144"/>
      <c r="AI801" s="3144"/>
      <c r="AJ801" s="3144"/>
      <c r="AK801" s="3144"/>
      <c r="AL801" s="3144"/>
      <c r="AM801" s="3144"/>
    </row>
    <row r="802" spans="2:39">
      <c r="B802" s="2086" t="str">
        <f>B739</f>
        <v>12- 18 л</v>
      </c>
      <c r="C802" s="1737" t="s">
        <v>218</v>
      </c>
      <c r="D802" s="1738">
        <v>0.35</v>
      </c>
      <c r="E802" s="1829">
        <f t="shared" ref="E802:P802" si="250">E743</f>
        <v>31.5</v>
      </c>
      <c r="F802" s="1825">
        <f t="shared" si="250"/>
        <v>32.200000000000003</v>
      </c>
      <c r="G802" s="1825">
        <f t="shared" si="250"/>
        <v>134.05000000000001</v>
      </c>
      <c r="H802" s="1825">
        <f t="shared" si="250"/>
        <v>952</v>
      </c>
      <c r="I802" s="1825">
        <f t="shared" si="250"/>
        <v>24.5</v>
      </c>
      <c r="J802" s="1825">
        <f t="shared" si="250"/>
        <v>0.49</v>
      </c>
      <c r="K802" s="1825">
        <f t="shared" si="250"/>
        <v>0.56000000000000005</v>
      </c>
      <c r="L802" s="1825">
        <f t="shared" si="250"/>
        <v>315</v>
      </c>
      <c r="M802" s="1835">
        <f t="shared" si="250"/>
        <v>420</v>
      </c>
      <c r="N802" s="1835">
        <f t="shared" si="250"/>
        <v>420</v>
      </c>
      <c r="O802" s="1835">
        <f t="shared" si="250"/>
        <v>105</v>
      </c>
      <c r="P802" s="1826">
        <f t="shared" si="250"/>
        <v>6.3</v>
      </c>
      <c r="Q802" s="544"/>
      <c r="R802" s="106"/>
      <c r="S802" s="3144"/>
      <c r="T802" s="3144"/>
      <c r="U802" s="3144"/>
      <c r="V802" s="3144"/>
      <c r="W802" s="3144"/>
      <c r="X802" s="3144"/>
      <c r="Y802" s="3144"/>
      <c r="Z802" s="3144"/>
      <c r="AA802" s="3144"/>
      <c r="AB802" s="3144"/>
      <c r="AC802" s="3144"/>
      <c r="AD802" s="3144"/>
      <c r="AE802" s="3144"/>
      <c r="AF802" s="3144"/>
      <c r="AG802" s="3144"/>
      <c r="AH802" s="3144"/>
      <c r="AI802" s="3144"/>
      <c r="AJ802" s="3144"/>
      <c r="AK802" s="3144"/>
      <c r="AL802" s="3144"/>
      <c r="AM802" s="3144"/>
    </row>
    <row r="803" spans="2:39">
      <c r="B803" s="1744"/>
      <c r="C803" s="1745" t="str">
        <f>C799</f>
        <v>Среднее за 12 дней (фактически)</v>
      </c>
      <c r="D803" s="1746"/>
      <c r="E803" s="1837">
        <f t="shared" ref="E803:P803" si="251">(E85+E141+E195+E250+E304+E365+E422+E478+E533+E589+E644+E701)/12</f>
        <v>31.499984999999999</v>
      </c>
      <c r="F803" s="1838">
        <f t="shared" si="251"/>
        <v>32.199946666666669</v>
      </c>
      <c r="G803" s="1838">
        <f t="shared" si="251"/>
        <v>134.04999916666665</v>
      </c>
      <c r="H803" s="1838">
        <f t="shared" si="251"/>
        <v>952.00001166666664</v>
      </c>
      <c r="I803" s="1838">
        <f t="shared" si="251"/>
        <v>29.455111666666671</v>
      </c>
      <c r="J803" s="1838">
        <f t="shared" si="251"/>
        <v>0.50208166666666665</v>
      </c>
      <c r="K803" s="1838">
        <f t="shared" si="251"/>
        <v>0.54392874999999996</v>
      </c>
      <c r="L803" s="1838">
        <f t="shared" si="251"/>
        <v>333.19305000000003</v>
      </c>
      <c r="M803" s="1839">
        <f t="shared" si="251"/>
        <v>381.00693333333339</v>
      </c>
      <c r="N803" s="1839">
        <f t="shared" si="251"/>
        <v>394.77131000000003</v>
      </c>
      <c r="O803" s="1839">
        <f t="shared" si="251"/>
        <v>112.66992666666665</v>
      </c>
      <c r="P803" s="1840">
        <f t="shared" si="251"/>
        <v>6.4678874999999998</v>
      </c>
      <c r="Q803" s="544"/>
      <c r="R803" s="106"/>
      <c r="S803" s="3144"/>
      <c r="T803" s="3144"/>
      <c r="U803" s="3144"/>
      <c r="V803" s="3144"/>
      <c r="W803" s="3144"/>
      <c r="X803" s="3144"/>
      <c r="Y803" s="3144"/>
      <c r="Z803" s="3144"/>
      <c r="AA803" s="3144"/>
      <c r="AB803" s="3144"/>
      <c r="AC803" s="3144"/>
      <c r="AD803" s="3144"/>
      <c r="AE803" s="3144"/>
      <c r="AF803" s="3144"/>
      <c r="AG803" s="3144"/>
      <c r="AH803" s="3144"/>
      <c r="AI803" s="3144"/>
      <c r="AJ803" s="3144"/>
      <c r="AK803" s="3144"/>
      <c r="AL803" s="3144"/>
      <c r="AM803" s="3144"/>
    </row>
    <row r="804" spans="2:39" ht="15.75" thickBot="1">
      <c r="B804" s="1595"/>
      <c r="C804" s="1715" t="s">
        <v>319</v>
      </c>
      <c r="D804" s="1734"/>
      <c r="E804" s="1830">
        <f t="shared" ref="E804:P804" si="252">(E803*100/E737)-35</f>
        <v>-1.6666666667219943E-5</v>
      </c>
      <c r="F804" s="1827">
        <f t="shared" si="252"/>
        <v>-5.7971014491897677E-5</v>
      </c>
      <c r="G804" s="1827">
        <f t="shared" si="252"/>
        <v>-2.1758050650078076E-7</v>
      </c>
      <c r="H804" s="1827">
        <f t="shared" si="252"/>
        <v>4.2892156670859549E-7</v>
      </c>
      <c r="I804" s="1827">
        <f t="shared" si="252"/>
        <v>7.0787309523809583</v>
      </c>
      <c r="J804" s="1827">
        <f t="shared" si="252"/>
        <v>0.86297619047618923</v>
      </c>
      <c r="K804" s="1827">
        <f t="shared" si="252"/>
        <v>-1.0044531250000048</v>
      </c>
      <c r="L804" s="1827">
        <f t="shared" si="252"/>
        <v>2.0214500000000015</v>
      </c>
      <c r="M804" s="1827">
        <f t="shared" si="252"/>
        <v>-3.2494222222222184</v>
      </c>
      <c r="N804" s="1827">
        <f t="shared" si="252"/>
        <v>-2.102390833333331</v>
      </c>
      <c r="O804" s="1827">
        <f t="shared" si="252"/>
        <v>2.5566422222222158</v>
      </c>
      <c r="P804" s="1828">
        <f t="shared" si="252"/>
        <v>0.93270833333333059</v>
      </c>
      <c r="Q804" s="544"/>
      <c r="R804" s="106"/>
      <c r="S804" s="3144"/>
      <c r="T804" s="3144"/>
      <c r="U804" s="3144"/>
      <c r="V804" s="3144"/>
      <c r="W804" s="3144"/>
      <c r="X804" s="3144"/>
      <c r="Y804" s="3144"/>
      <c r="Z804" s="3144"/>
      <c r="AA804" s="3144"/>
      <c r="AB804" s="3144"/>
      <c r="AC804" s="3144"/>
      <c r="AD804" s="3144"/>
      <c r="AE804" s="3144"/>
      <c r="AF804" s="3144"/>
      <c r="AG804" s="3144"/>
      <c r="AH804" s="3144"/>
      <c r="AI804" s="3144"/>
      <c r="AJ804" s="3144"/>
      <c r="AK804" s="3144"/>
      <c r="AL804" s="3144"/>
      <c r="AM804" s="3144"/>
    </row>
    <row r="805" spans="2:39" ht="15.75" thickBot="1">
      <c r="B805" s="11"/>
      <c r="C805" s="1412"/>
      <c r="D805" s="548"/>
      <c r="E805" s="1831"/>
      <c r="F805" s="1832"/>
      <c r="G805" s="1833"/>
      <c r="H805" s="1833"/>
      <c r="I805" s="1831"/>
      <c r="J805" s="1832"/>
      <c r="K805" s="1832"/>
      <c r="L805" s="1833"/>
      <c r="M805" s="1834"/>
      <c r="N805" s="1834"/>
      <c r="O805" s="1834"/>
      <c r="P805" s="1834"/>
      <c r="Q805" s="544"/>
      <c r="R805" s="106"/>
      <c r="S805" s="3144"/>
      <c r="T805" s="3144"/>
      <c r="U805" s="3144"/>
      <c r="V805" s="3144"/>
      <c r="W805" s="3144"/>
      <c r="X805" s="3144"/>
      <c r="Y805" s="3144"/>
      <c r="Z805" s="3144"/>
      <c r="AA805" s="3144"/>
      <c r="AB805" s="3144"/>
      <c r="AC805" s="3144"/>
      <c r="AD805" s="3144"/>
      <c r="AE805" s="3144"/>
      <c r="AF805" s="3144"/>
      <c r="AG805" s="3144"/>
      <c r="AH805" s="3144"/>
      <c r="AI805" s="3144"/>
      <c r="AJ805" s="3144"/>
      <c r="AK805" s="3144"/>
      <c r="AL805" s="3144"/>
      <c r="AM805" s="3144"/>
    </row>
    <row r="806" spans="2:39">
      <c r="B806" s="2086" t="str">
        <f>B739</f>
        <v>12- 18 л</v>
      </c>
      <c r="C806" s="1737" t="s">
        <v>214</v>
      </c>
      <c r="D806" s="1738">
        <v>0.1</v>
      </c>
      <c r="E806" s="1829">
        <f t="shared" ref="E806:P806" si="253">E747</f>
        <v>9</v>
      </c>
      <c r="F806" s="1825">
        <f t="shared" si="253"/>
        <v>9.1999999999999993</v>
      </c>
      <c r="G806" s="1825">
        <f t="shared" si="253"/>
        <v>38.299999999999997</v>
      </c>
      <c r="H806" s="1825">
        <f t="shared" si="253"/>
        <v>272</v>
      </c>
      <c r="I806" s="1825">
        <f t="shared" si="253"/>
        <v>7</v>
      </c>
      <c r="J806" s="1825">
        <f t="shared" si="253"/>
        <v>0.14000000000000001</v>
      </c>
      <c r="K806" s="1825">
        <f t="shared" si="253"/>
        <v>0.16</v>
      </c>
      <c r="L806" s="1825">
        <f t="shared" si="253"/>
        <v>90</v>
      </c>
      <c r="M806" s="1835">
        <f t="shared" si="253"/>
        <v>120</v>
      </c>
      <c r="N806" s="1835">
        <f t="shared" si="253"/>
        <v>120</v>
      </c>
      <c r="O806" s="1825">
        <f t="shared" si="253"/>
        <v>30</v>
      </c>
      <c r="P806" s="1826">
        <f t="shared" si="253"/>
        <v>1.8</v>
      </c>
      <c r="Q806" s="544"/>
      <c r="R806" s="106"/>
      <c r="S806" s="801"/>
      <c r="T806" s="3144"/>
      <c r="U806" s="3144"/>
      <c r="V806" s="3144"/>
      <c r="W806" s="3144"/>
      <c r="X806" s="3144"/>
      <c r="Y806" s="3144"/>
      <c r="Z806" s="3144"/>
      <c r="AA806" s="3144"/>
      <c r="AB806" s="3144"/>
      <c r="AC806" s="3144"/>
      <c r="AD806" s="3144"/>
      <c r="AE806" s="3144"/>
      <c r="AF806" s="3144"/>
      <c r="AG806" s="3144"/>
      <c r="AH806" s="3144"/>
      <c r="AI806" s="3144"/>
      <c r="AJ806" s="3144"/>
      <c r="AK806" s="3144"/>
      <c r="AL806" s="3144"/>
      <c r="AM806" s="3144"/>
    </row>
    <row r="807" spans="2:39">
      <c r="B807" s="1841"/>
      <c r="C807" s="1842" t="str">
        <f>C799</f>
        <v>Среднее за 12 дней (фактически)</v>
      </c>
      <c r="D807" s="1843"/>
      <c r="E807" s="1837">
        <f t="shared" ref="E807:P807" si="254">(E93+E149+E203+E258+E311+E372+E432+E486+E541+E597+E651+E709)/12</f>
        <v>9.0000066666666676</v>
      </c>
      <c r="F807" s="1838">
        <f t="shared" si="254"/>
        <v>9.1999880833333325</v>
      </c>
      <c r="G807" s="1838">
        <f t="shared" si="254"/>
        <v>38.300010416666659</v>
      </c>
      <c r="H807" s="1838">
        <f t="shared" si="254"/>
        <v>272.00000583333332</v>
      </c>
      <c r="I807" s="1838">
        <f t="shared" si="254"/>
        <v>4.9348833333333326</v>
      </c>
      <c r="J807" s="1838">
        <f t="shared" si="254"/>
        <v>0.164525</v>
      </c>
      <c r="K807" s="1838">
        <f t="shared" si="254"/>
        <v>0.19790833333333335</v>
      </c>
      <c r="L807" s="1838">
        <f t="shared" si="254"/>
        <v>74.609633333333321</v>
      </c>
      <c r="M807" s="1839">
        <f t="shared" si="254"/>
        <v>190.93489166666666</v>
      </c>
      <c r="N807" s="1839">
        <f t="shared" si="254"/>
        <v>174.63046666666665</v>
      </c>
      <c r="O807" s="1838">
        <f t="shared" si="254"/>
        <v>31.248141666666665</v>
      </c>
      <c r="P807" s="1840">
        <f t="shared" si="254"/>
        <v>2.0582583333333337</v>
      </c>
      <c r="Q807" s="544"/>
      <c r="R807" s="106"/>
      <c r="S807" s="213"/>
      <c r="T807" s="802"/>
      <c r="U807" s="533"/>
      <c r="V807" s="3144"/>
      <c r="W807" s="3144"/>
      <c r="X807" s="3144"/>
      <c r="Y807" s="3144"/>
      <c r="Z807" s="3144"/>
      <c r="AA807" s="3144"/>
      <c r="AB807" s="3144"/>
      <c r="AC807" s="3144"/>
      <c r="AD807" s="3144"/>
      <c r="AE807" s="3144"/>
      <c r="AF807" s="3144"/>
      <c r="AG807" s="3144"/>
      <c r="AH807" s="3144"/>
      <c r="AI807" s="3144"/>
      <c r="AJ807" s="3144"/>
      <c r="AK807" s="3144"/>
      <c r="AL807" s="3144"/>
      <c r="AM807" s="3144"/>
    </row>
    <row r="808" spans="2:39" ht="15.75" thickBot="1">
      <c r="B808" s="1225"/>
      <c r="C808" s="1823" t="s">
        <v>319</v>
      </c>
      <c r="D808" s="1824"/>
      <c r="E808" s="1830">
        <f t="shared" ref="E808:P808" si="255">(E807*100/E737)-10</f>
        <v>7.4074074092322917E-6</v>
      </c>
      <c r="F808" s="1827">
        <f t="shared" si="255"/>
        <v>-1.2952898551077396E-5</v>
      </c>
      <c r="G808" s="1827">
        <f t="shared" si="255"/>
        <v>2.7197563081671206E-6</v>
      </c>
      <c r="H808" s="1827">
        <f t="shared" si="255"/>
        <v>2.1446078335429775E-7</v>
      </c>
      <c r="I808" s="1827">
        <f t="shared" si="255"/>
        <v>-2.950166666666667</v>
      </c>
      <c r="J808" s="1827">
        <f t="shared" si="255"/>
        <v>1.7517857142857149</v>
      </c>
      <c r="K808" s="1827">
        <f t="shared" si="255"/>
        <v>2.3692708333333332</v>
      </c>
      <c r="L808" s="1827">
        <f t="shared" si="255"/>
        <v>-1.7100407407407427</v>
      </c>
      <c r="M808" s="1827">
        <f t="shared" si="255"/>
        <v>5.9112409722222221</v>
      </c>
      <c r="N808" s="1827">
        <f t="shared" si="255"/>
        <v>4.552538888888888</v>
      </c>
      <c r="O808" s="1827">
        <f t="shared" si="255"/>
        <v>0.41604722222222179</v>
      </c>
      <c r="P808" s="1828">
        <f t="shared" si="255"/>
        <v>1.4347685185185206</v>
      </c>
      <c r="Q808" s="544"/>
      <c r="R808" s="106"/>
      <c r="S808" s="3144"/>
      <c r="T808" s="357"/>
      <c r="U808" s="151"/>
      <c r="V808" s="3144"/>
      <c r="W808" s="3144"/>
      <c r="X808" s="3144"/>
      <c r="Y808" s="3144"/>
      <c r="Z808" s="3144"/>
      <c r="AA808" s="3144"/>
      <c r="AB808" s="3144"/>
      <c r="AC808" s="3144"/>
      <c r="AD808" s="3144"/>
      <c r="AE808" s="3144"/>
      <c r="AF808" s="3144"/>
      <c r="AG808" s="3144"/>
      <c r="AH808" s="3144"/>
      <c r="AI808" s="3144"/>
      <c r="AJ808" s="3144"/>
      <c r="AK808" s="3144"/>
      <c r="AL808" s="3144"/>
      <c r="AM808" s="3144"/>
    </row>
    <row r="809" spans="2:39" ht="15.75" thickBot="1">
      <c r="E809" s="1796"/>
      <c r="F809" s="1796"/>
      <c r="G809" s="1796"/>
      <c r="H809" s="1796"/>
      <c r="I809" s="1796"/>
      <c r="J809" s="1796"/>
      <c r="K809" s="1796"/>
      <c r="L809" s="1796"/>
      <c r="M809" s="1796"/>
      <c r="N809" s="1796"/>
      <c r="O809" s="1796"/>
      <c r="P809" s="1796"/>
      <c r="Q809" s="544"/>
      <c r="R809" s="106"/>
      <c r="S809" s="3144"/>
      <c r="T809" s="121"/>
      <c r="U809" s="121"/>
      <c r="V809" s="3144"/>
      <c r="W809" s="3144"/>
      <c r="X809" s="3144"/>
      <c r="Y809" s="3144"/>
      <c r="Z809" s="3144"/>
      <c r="AA809" s="3144"/>
      <c r="AB809" s="3144"/>
      <c r="AC809" s="3144"/>
      <c r="AD809" s="3144"/>
      <c r="AE809" s="3144"/>
      <c r="AF809" s="3144"/>
      <c r="AG809" s="3144"/>
      <c r="AH809" s="3144"/>
      <c r="AI809" s="3144"/>
      <c r="AJ809" s="3144"/>
      <c r="AK809" s="3144"/>
      <c r="AL809" s="3144"/>
      <c r="AM809" s="3144"/>
    </row>
    <row r="810" spans="2:39">
      <c r="B810" s="2086" t="str">
        <f>B739</f>
        <v>12- 18 л</v>
      </c>
      <c r="C810" s="1737" t="s">
        <v>168</v>
      </c>
      <c r="D810" s="1738">
        <v>0.6</v>
      </c>
      <c r="E810" s="1829">
        <f t="shared" ref="E810:P810" si="256">E751</f>
        <v>54</v>
      </c>
      <c r="F810" s="1825">
        <f t="shared" si="256"/>
        <v>55.2</v>
      </c>
      <c r="G810" s="1825">
        <f t="shared" si="256"/>
        <v>229.8</v>
      </c>
      <c r="H810" s="1825">
        <f t="shared" si="256"/>
        <v>1632</v>
      </c>
      <c r="I810" s="1825">
        <f t="shared" si="256"/>
        <v>42</v>
      </c>
      <c r="J810" s="1825">
        <f t="shared" si="256"/>
        <v>0.84</v>
      </c>
      <c r="K810" s="1825">
        <f t="shared" si="256"/>
        <v>0.96</v>
      </c>
      <c r="L810" s="1825">
        <f t="shared" si="256"/>
        <v>540</v>
      </c>
      <c r="M810" s="1835">
        <f t="shared" si="256"/>
        <v>720</v>
      </c>
      <c r="N810" s="1835">
        <f t="shared" si="256"/>
        <v>720</v>
      </c>
      <c r="O810" s="1835">
        <f t="shared" si="256"/>
        <v>180</v>
      </c>
      <c r="P810" s="1826">
        <f t="shared" si="256"/>
        <v>10.8</v>
      </c>
      <c r="Q810" s="544"/>
      <c r="R810" s="106"/>
      <c r="S810" s="3144"/>
      <c r="T810" s="3144"/>
      <c r="U810" s="3144"/>
      <c r="V810" s="3144"/>
      <c r="W810" s="3144"/>
      <c r="X810" s="3144"/>
      <c r="Y810" s="3144"/>
      <c r="Z810" s="3144"/>
      <c r="AA810" s="3144"/>
      <c r="AB810" s="3144"/>
      <c r="AC810" s="3144"/>
      <c r="AD810" s="3144"/>
      <c r="AE810" s="3144"/>
      <c r="AF810" s="3144"/>
      <c r="AG810" s="3144"/>
      <c r="AH810" s="3144"/>
      <c r="AI810" s="3144"/>
      <c r="AJ810" s="3144"/>
      <c r="AK810" s="3144"/>
      <c r="AL810" s="3144"/>
      <c r="AM810" s="3144"/>
    </row>
    <row r="811" spans="2:39">
      <c r="B811" s="1744"/>
      <c r="C811" s="1745" t="str">
        <f>C799</f>
        <v>Среднее за 12 дней (фактически)</v>
      </c>
      <c r="D811" s="1746"/>
      <c r="E811" s="1837">
        <f t="shared" ref="E811:P811" si="257">(E97+E153+E207+E262+E316+E377+E436+E491+E546+E603+E655+E714)/12</f>
        <v>53.999993333333322</v>
      </c>
      <c r="F811" s="1838">
        <f t="shared" si="257"/>
        <v>55.199937500000004</v>
      </c>
      <c r="G811" s="1838">
        <f t="shared" si="257"/>
        <v>229.80000791666669</v>
      </c>
      <c r="H811" s="1838">
        <f t="shared" si="257"/>
        <v>1632.0000225000001</v>
      </c>
      <c r="I811" s="1838">
        <f t="shared" si="257"/>
        <v>44.06617</v>
      </c>
      <c r="J811" s="1838">
        <f t="shared" si="257"/>
        <v>0.81550666666666671</v>
      </c>
      <c r="K811" s="1838">
        <f t="shared" si="257"/>
        <v>0.92258516666666679</v>
      </c>
      <c r="L811" s="1838">
        <f t="shared" si="257"/>
        <v>555.39132833333326</v>
      </c>
      <c r="M811" s="1839">
        <f t="shared" si="257"/>
        <v>649.06613333333348</v>
      </c>
      <c r="N811" s="1839">
        <f t="shared" si="257"/>
        <v>665.36997666666673</v>
      </c>
      <c r="O811" s="1839">
        <f t="shared" si="257"/>
        <v>178.75251000000003</v>
      </c>
      <c r="P811" s="1840">
        <f t="shared" si="257"/>
        <v>10.540945833333334</v>
      </c>
      <c r="Q811" s="544"/>
      <c r="R811" s="106"/>
      <c r="S811" s="3144"/>
      <c r="T811" s="3144"/>
      <c r="U811" s="3144"/>
      <c r="V811" s="3144"/>
      <c r="W811" s="3144"/>
      <c r="X811" s="3144"/>
      <c r="Y811" s="3144"/>
      <c r="Z811" s="3144"/>
      <c r="AA811" s="3144"/>
      <c r="AB811" s="3144"/>
      <c r="AC811" s="3144"/>
      <c r="AD811" s="3144"/>
      <c r="AE811" s="3144"/>
      <c r="AF811" s="3144"/>
      <c r="AG811" s="3144"/>
      <c r="AH811" s="3144"/>
      <c r="AI811" s="3144"/>
      <c r="AJ811" s="3144"/>
      <c r="AK811" s="3144"/>
      <c r="AL811" s="3144"/>
      <c r="AM811" s="3144"/>
    </row>
    <row r="812" spans="2:39" ht="15.75" thickBot="1">
      <c r="B812" s="1595"/>
      <c r="C812" s="1715" t="s">
        <v>319</v>
      </c>
      <c r="D812" s="1734"/>
      <c r="E812" s="1830">
        <f t="shared" ref="E812:P812" si="258">(E811*100/E737)-60</f>
        <v>-7.407407416337719E-6</v>
      </c>
      <c r="F812" s="1827">
        <f t="shared" si="258"/>
        <v>-6.7934782599365917E-5</v>
      </c>
      <c r="G812" s="1827">
        <f t="shared" si="258"/>
        <v>2.0670148046519898E-6</v>
      </c>
      <c r="H812" s="1827">
        <f t="shared" si="258"/>
        <v>8.2720588778784077E-7</v>
      </c>
      <c r="I812" s="1827">
        <f t="shared" si="258"/>
        <v>2.9516714285714301</v>
      </c>
      <c r="J812" s="1827">
        <f t="shared" si="258"/>
        <v>-1.7495238095238008</v>
      </c>
      <c r="K812" s="1827">
        <f t="shared" si="258"/>
        <v>-2.3384270833333289</v>
      </c>
      <c r="L812" s="1827">
        <f t="shared" si="258"/>
        <v>1.7101475925925911</v>
      </c>
      <c r="M812" s="1827">
        <f t="shared" si="258"/>
        <v>-5.9111555555555455</v>
      </c>
      <c r="N812" s="1827">
        <f t="shared" si="258"/>
        <v>-4.5525019444444368</v>
      </c>
      <c r="O812" s="1827">
        <f t="shared" si="258"/>
        <v>-0.41582999999998549</v>
      </c>
      <c r="P812" s="1828">
        <f t="shared" si="258"/>
        <v>-1.4391898148148172</v>
      </c>
      <c r="Q812" s="544"/>
      <c r="R812" s="106"/>
      <c r="S812" s="796"/>
      <c r="T812" s="3144"/>
      <c r="U812" s="3144"/>
      <c r="V812" s="3144"/>
      <c r="W812" s="3144"/>
      <c r="X812" s="3144"/>
      <c r="Y812" s="3144"/>
      <c r="Z812" s="3144"/>
      <c r="AA812" s="3144"/>
      <c r="AB812" s="3144"/>
      <c r="AC812" s="3144"/>
      <c r="AD812" s="3144"/>
      <c r="AE812" s="3144"/>
      <c r="AF812" s="3144"/>
      <c r="AG812" s="3144"/>
      <c r="AH812" s="3144"/>
      <c r="AI812" s="3144"/>
      <c r="AJ812" s="3144"/>
      <c r="AK812" s="3144"/>
      <c r="AL812" s="3144"/>
      <c r="AM812" s="3144"/>
    </row>
    <row r="813" spans="2:39" ht="16.5" thickBot="1">
      <c r="B813" s="106"/>
      <c r="C813" s="471"/>
      <c r="D813" s="121"/>
      <c r="E813" s="1800"/>
      <c r="F813" s="1800"/>
      <c r="G813" s="1800"/>
      <c r="H813" s="274"/>
      <c r="I813" s="1800"/>
      <c r="J813" s="1800"/>
      <c r="K813" s="1800"/>
      <c r="L813" s="274"/>
      <c r="M813" s="274"/>
      <c r="N813" s="274"/>
      <c r="O813" s="274"/>
      <c r="P813" s="274"/>
      <c r="Q813" s="544"/>
      <c r="R813" s="106"/>
      <c r="S813" s="329"/>
      <c r="T813" s="797"/>
      <c r="U813" s="798"/>
      <c r="V813" s="3144"/>
      <c r="W813" s="3144"/>
      <c r="X813" s="3144"/>
      <c r="Y813" s="3144"/>
      <c r="Z813" s="3144"/>
      <c r="AA813" s="3144"/>
      <c r="AB813" s="3144"/>
      <c r="AC813" s="3144"/>
      <c r="AD813" s="3144"/>
      <c r="AE813" s="3144"/>
      <c r="AF813" s="3144"/>
      <c r="AG813" s="3144"/>
      <c r="AH813" s="3144"/>
      <c r="AI813" s="3144"/>
      <c r="AJ813" s="3144"/>
      <c r="AK813" s="3144"/>
      <c r="AL813" s="3144"/>
      <c r="AM813" s="3144"/>
    </row>
    <row r="814" spans="2:39">
      <c r="B814" s="2086" t="str">
        <f>B739</f>
        <v>12- 18 л</v>
      </c>
      <c r="C814" s="1861" t="s">
        <v>215</v>
      </c>
      <c r="D814" s="1738">
        <v>0.45</v>
      </c>
      <c r="E814" s="1829">
        <f t="shared" ref="E814:P814" si="259">E755</f>
        <v>40.5</v>
      </c>
      <c r="F814" s="1825">
        <f t="shared" si="259"/>
        <v>41.4</v>
      </c>
      <c r="G814" s="1825">
        <f t="shared" si="259"/>
        <v>172.35</v>
      </c>
      <c r="H814" s="1825">
        <f t="shared" si="259"/>
        <v>1224</v>
      </c>
      <c r="I814" s="1825">
        <f t="shared" si="259"/>
        <v>31.5</v>
      </c>
      <c r="J814" s="1825">
        <f t="shared" si="259"/>
        <v>0.63</v>
      </c>
      <c r="K814" s="1825">
        <f t="shared" si="259"/>
        <v>0.72</v>
      </c>
      <c r="L814" s="1825">
        <f t="shared" si="259"/>
        <v>405</v>
      </c>
      <c r="M814" s="1835">
        <f t="shared" si="259"/>
        <v>540</v>
      </c>
      <c r="N814" s="1835">
        <f t="shared" si="259"/>
        <v>540</v>
      </c>
      <c r="O814" s="1835">
        <f t="shared" si="259"/>
        <v>135</v>
      </c>
      <c r="P814" s="1826">
        <f t="shared" si="259"/>
        <v>8.1</v>
      </c>
      <c r="Q814" s="544"/>
      <c r="R814" s="106"/>
      <c r="S814" s="353"/>
      <c r="T814" s="795"/>
      <c r="U814" s="530"/>
      <c r="V814" s="3144"/>
      <c r="W814" s="3144"/>
      <c r="X814" s="3144"/>
      <c r="Y814" s="3144"/>
      <c r="Z814" s="3144"/>
      <c r="AA814" s="3144"/>
      <c r="AB814" s="3144"/>
      <c r="AC814" s="3144"/>
      <c r="AD814" s="3144"/>
      <c r="AE814" s="3144"/>
      <c r="AF814" s="3144"/>
      <c r="AG814" s="3144"/>
      <c r="AH814" s="3144"/>
      <c r="AI814" s="3144"/>
      <c r="AJ814" s="3144"/>
      <c r="AK814" s="3144"/>
      <c r="AL814" s="3144"/>
      <c r="AM814" s="3144"/>
    </row>
    <row r="815" spans="2:39">
      <c r="B815" s="1841"/>
      <c r="C815" s="1842" t="str">
        <f>C799</f>
        <v>Среднее за 12 дней (фактически)</v>
      </c>
      <c r="D815" s="1843"/>
      <c r="E815" s="1837">
        <f t="shared" ref="E815:P815" si="260">(E101+E157+E211+E266+E320+E381+E440+E495+E550+E607+E659+E718)/12</f>
        <v>40.499991666666666</v>
      </c>
      <c r="F815" s="1838">
        <f t="shared" si="260"/>
        <v>41.39993475</v>
      </c>
      <c r="G815" s="1838">
        <f t="shared" si="260"/>
        <v>172.35000958333333</v>
      </c>
      <c r="H815" s="1838">
        <f t="shared" si="260"/>
        <v>1224.0000175000002</v>
      </c>
      <c r="I815" s="1838">
        <f t="shared" si="260"/>
        <v>34.389994999999999</v>
      </c>
      <c r="J815" s="1838">
        <f t="shared" si="260"/>
        <v>0.66660666666666668</v>
      </c>
      <c r="K815" s="1838">
        <f t="shared" si="260"/>
        <v>0.74183708333333342</v>
      </c>
      <c r="L815" s="1838">
        <f t="shared" si="260"/>
        <v>407.80268333333333</v>
      </c>
      <c r="M815" s="1839">
        <f t="shared" si="260"/>
        <v>571.94182499999999</v>
      </c>
      <c r="N815" s="1839">
        <f t="shared" si="260"/>
        <v>569.40177666666671</v>
      </c>
      <c r="O815" s="1839">
        <f t="shared" si="260"/>
        <v>143.91806833333334</v>
      </c>
      <c r="P815" s="1840">
        <f t="shared" si="260"/>
        <v>8.5261458333333326</v>
      </c>
      <c r="Q815" s="544"/>
      <c r="R815" s="106"/>
      <c r="S815" s="801"/>
      <c r="T815" s="800"/>
      <c r="U815" s="353"/>
      <c r="V815" s="3144"/>
      <c r="W815" s="3144"/>
      <c r="X815" s="3144"/>
      <c r="Y815" s="3144"/>
      <c r="Z815" s="3144"/>
      <c r="AA815" s="3144"/>
      <c r="AB815" s="3144"/>
      <c r="AC815" s="3144"/>
      <c r="AD815" s="3144"/>
      <c r="AE815" s="3144"/>
      <c r="AF815" s="3144"/>
      <c r="AG815" s="3144"/>
      <c r="AH815" s="3144"/>
      <c r="AI815" s="3144"/>
      <c r="AJ815" s="3144"/>
      <c r="AK815" s="3144"/>
      <c r="AL815" s="3144"/>
      <c r="AM815" s="3144"/>
    </row>
    <row r="816" spans="2:39" ht="15.75" thickBot="1">
      <c r="B816" s="1225"/>
      <c r="C816" s="1823" t="s">
        <v>319</v>
      </c>
      <c r="D816" s="1824"/>
      <c r="E816" s="1830">
        <f t="shared" ref="E816:P816" si="261">(E815*100/E737)-45</f>
        <v>-9.2592592579876509E-6</v>
      </c>
      <c r="F816" s="1827">
        <f t="shared" si="261"/>
        <v>-7.0923913042975073E-5</v>
      </c>
      <c r="G816" s="1827">
        <f t="shared" si="261"/>
        <v>2.5021758034426966E-6</v>
      </c>
      <c r="H816" s="1827">
        <f t="shared" si="261"/>
        <v>6.4338236427374795E-7</v>
      </c>
      <c r="I816" s="1827">
        <f t="shared" si="261"/>
        <v>4.1285642857142832</v>
      </c>
      <c r="J816" s="1827">
        <f t="shared" si="261"/>
        <v>2.6147619047619131</v>
      </c>
      <c r="K816" s="1827">
        <f t="shared" si="261"/>
        <v>1.3648177083333337</v>
      </c>
      <c r="L816" s="1827">
        <f t="shared" si="261"/>
        <v>0.311409259259257</v>
      </c>
      <c r="M816" s="1827">
        <f t="shared" si="261"/>
        <v>2.6618187500000019</v>
      </c>
      <c r="N816" s="1827">
        <f t="shared" si="261"/>
        <v>2.4501480555555588</v>
      </c>
      <c r="O816" s="1827">
        <f t="shared" si="261"/>
        <v>2.9726894444444483</v>
      </c>
      <c r="P816" s="1828">
        <f t="shared" si="261"/>
        <v>2.3674768518518476</v>
      </c>
      <c r="Q816" s="544"/>
      <c r="R816" s="106"/>
      <c r="S816" s="3144"/>
      <c r="T816" s="802"/>
      <c r="U816" s="805"/>
      <c r="V816" s="3144"/>
      <c r="W816" s="3144"/>
      <c r="X816" s="3144"/>
      <c r="Y816" s="3144"/>
      <c r="Z816" s="3144"/>
      <c r="AA816" s="3144"/>
      <c r="AB816" s="3144"/>
      <c r="AC816" s="3144"/>
      <c r="AD816" s="3144"/>
      <c r="AE816" s="3144"/>
      <c r="AF816" s="3144"/>
      <c r="AG816" s="3144"/>
      <c r="AH816" s="3144"/>
      <c r="AI816" s="3144"/>
      <c r="AJ816" s="3144"/>
      <c r="AK816" s="3144"/>
      <c r="AL816" s="3144"/>
      <c r="AM816" s="3144"/>
    </row>
    <row r="817" spans="2:39" ht="15.75" thickBot="1">
      <c r="E817" s="1796"/>
      <c r="F817" s="1796"/>
      <c r="G817" s="1796"/>
      <c r="H817" s="1796"/>
      <c r="I817" s="1796"/>
      <c r="J817" s="1796"/>
      <c r="K817" s="1796"/>
      <c r="L817" s="1796"/>
      <c r="M817" s="1796"/>
      <c r="N817" s="1796"/>
      <c r="O817" s="1796"/>
      <c r="P817" s="1796"/>
      <c r="Q817" s="544"/>
      <c r="R817" s="106"/>
      <c r="S817" s="3144"/>
      <c r="T817" s="3144"/>
      <c r="U817" s="3144"/>
      <c r="V817" s="3144"/>
      <c r="W817" s="3144"/>
      <c r="X817" s="3144"/>
      <c r="Y817" s="3144"/>
      <c r="Z817" s="3144"/>
      <c r="AA817" s="3144"/>
      <c r="AB817" s="3144"/>
      <c r="AC817" s="3144"/>
      <c r="AD817" s="3144"/>
      <c r="AE817" s="3144"/>
      <c r="AF817" s="3144"/>
      <c r="AG817" s="3144"/>
      <c r="AH817" s="3144"/>
      <c r="AI817" s="3144"/>
      <c r="AJ817" s="3144"/>
      <c r="AK817" s="3144"/>
      <c r="AL817" s="3144"/>
      <c r="AM817" s="3144"/>
    </row>
    <row r="818" spans="2:39">
      <c r="B818" s="2086" t="str">
        <f>B739</f>
        <v>12- 18 л</v>
      </c>
      <c r="C818" s="1862" t="s">
        <v>247</v>
      </c>
      <c r="D818" s="1738">
        <v>0.7</v>
      </c>
      <c r="E818" s="1829">
        <f t="shared" ref="E818:P818" si="262">E759</f>
        <v>63</v>
      </c>
      <c r="F818" s="1825">
        <f t="shared" si="262"/>
        <v>64.400000000000006</v>
      </c>
      <c r="G818" s="1825">
        <f t="shared" si="262"/>
        <v>268.10000000000002</v>
      </c>
      <c r="H818" s="1825">
        <f t="shared" si="262"/>
        <v>1904</v>
      </c>
      <c r="I818" s="1825">
        <f t="shared" si="262"/>
        <v>49</v>
      </c>
      <c r="J818" s="1825">
        <f t="shared" si="262"/>
        <v>0.98</v>
      </c>
      <c r="K818" s="1825">
        <f t="shared" si="262"/>
        <v>1.1200000000000001</v>
      </c>
      <c r="L818" s="1825">
        <f t="shared" si="262"/>
        <v>630</v>
      </c>
      <c r="M818" s="1835">
        <f t="shared" si="262"/>
        <v>840</v>
      </c>
      <c r="N818" s="1835">
        <f t="shared" si="262"/>
        <v>840</v>
      </c>
      <c r="O818" s="1835">
        <f t="shared" si="262"/>
        <v>210</v>
      </c>
      <c r="P818" s="1826">
        <f t="shared" si="262"/>
        <v>12.6</v>
      </c>
      <c r="Q818" s="544"/>
      <c r="R818" s="106"/>
      <c r="S818" s="3144"/>
      <c r="T818" s="3144"/>
      <c r="U818" s="3144"/>
      <c r="V818" s="3144"/>
      <c r="W818" s="3144"/>
      <c r="X818" s="3144"/>
      <c r="Y818" s="3144"/>
      <c r="Z818" s="3144"/>
      <c r="AA818" s="3144"/>
      <c r="AB818" s="3144"/>
      <c r="AC818" s="3144"/>
      <c r="AD818" s="3144"/>
      <c r="AE818" s="3144"/>
      <c r="AF818" s="3144"/>
      <c r="AG818" s="3144"/>
      <c r="AH818" s="3144"/>
      <c r="AI818" s="3144"/>
      <c r="AJ818" s="3144"/>
      <c r="AK818" s="3144"/>
      <c r="AL818" s="3144"/>
      <c r="AM818" s="3144"/>
    </row>
    <row r="819" spans="2:39">
      <c r="B819" s="1744"/>
      <c r="C819" s="1745" t="str">
        <f>C799</f>
        <v>Среднее за 12 дней (фактически)</v>
      </c>
      <c r="D819" s="1746"/>
      <c r="E819" s="1837">
        <f t="shared" ref="E819:P819" si="263">(E105+E161+E215+E270+E385+E324+E444+E499+E554+E611+E663+E722)/12</f>
        <v>63</v>
      </c>
      <c r="F819" s="1838">
        <f t="shared" si="263"/>
        <v>64.399925583333342</v>
      </c>
      <c r="G819" s="1838">
        <f t="shared" si="263"/>
        <v>268.10001833333337</v>
      </c>
      <c r="H819" s="1838">
        <f t="shared" si="263"/>
        <v>1904.0000283333336</v>
      </c>
      <c r="I819" s="1838">
        <f t="shared" si="263"/>
        <v>49.001053333333324</v>
      </c>
      <c r="J819" s="1838">
        <f t="shared" si="263"/>
        <v>0.98003166666666697</v>
      </c>
      <c r="K819" s="1838">
        <f t="shared" si="263"/>
        <v>1.1204935</v>
      </c>
      <c r="L819" s="1838">
        <f t="shared" si="263"/>
        <v>630.00096166666663</v>
      </c>
      <c r="M819" s="1839">
        <f t="shared" si="263"/>
        <v>840.00102499999991</v>
      </c>
      <c r="N819" s="1839">
        <f t="shared" si="263"/>
        <v>840.00044333333335</v>
      </c>
      <c r="O819" s="1839">
        <f t="shared" si="263"/>
        <v>210.00065166666664</v>
      </c>
      <c r="P819" s="1840">
        <f t="shared" si="263"/>
        <v>12.599204166666667</v>
      </c>
      <c r="Q819" s="544"/>
      <c r="R819" s="106"/>
      <c r="S819" s="3144"/>
      <c r="T819" s="3144"/>
      <c r="U819" s="3144"/>
      <c r="V819" s="3144"/>
      <c r="W819" s="3144"/>
      <c r="X819" s="3144"/>
      <c r="Y819" s="3144"/>
      <c r="Z819" s="3144"/>
      <c r="AA819" s="3144"/>
      <c r="AB819" s="3144"/>
      <c r="AC819" s="3144"/>
      <c r="AD819" s="3144"/>
      <c r="AE819" s="3144"/>
      <c r="AF819" s="3144"/>
      <c r="AG819" s="3144"/>
      <c r="AH819" s="3144"/>
      <c r="AI819" s="3144"/>
      <c r="AJ819" s="3144"/>
      <c r="AK819" s="3144"/>
      <c r="AL819" s="3144"/>
      <c r="AM819" s="3144"/>
    </row>
    <row r="820" spans="2:39" ht="15.75" thickBot="1">
      <c r="B820" s="1595"/>
      <c r="C820" s="1715" t="s">
        <v>319</v>
      </c>
      <c r="D820" s="1734"/>
      <c r="E820" s="1830">
        <f t="shared" ref="E820:P820" si="264">(E819*100/E737)-70</f>
        <v>0</v>
      </c>
      <c r="F820" s="1827">
        <f>(F819*100/F737)-70</f>
        <v>-8.0887681150443314E-5</v>
      </c>
      <c r="G820" s="1827">
        <f t="shared" si="264"/>
        <v>4.7867711145954672E-6</v>
      </c>
      <c r="H820" s="1827">
        <f t="shared" si="264"/>
        <v>1.0416666782475659E-6</v>
      </c>
      <c r="I820" s="1827">
        <f t="shared" si="264"/>
        <v>1.5047619047408034E-3</v>
      </c>
      <c r="J820" s="1827">
        <f t="shared" si="264"/>
        <v>2.2619047619372168E-3</v>
      </c>
      <c r="K820" s="1827">
        <f t="shared" si="264"/>
        <v>3.0843750000002501E-2</v>
      </c>
      <c r="L820" s="1827">
        <f t="shared" si="264"/>
        <v>1.0685185185366208E-4</v>
      </c>
      <c r="M820" s="1827">
        <f t="shared" si="264"/>
        <v>8.5416666664173135E-5</v>
      </c>
      <c r="N820" s="1827">
        <f t="shared" si="264"/>
        <v>3.694444444590772E-5</v>
      </c>
      <c r="O820" s="1827">
        <f t="shared" si="264"/>
        <v>2.1722222221853826E-4</v>
      </c>
      <c r="P820" s="1828">
        <f t="shared" si="264"/>
        <v>-4.4212962963001701E-3</v>
      </c>
      <c r="Q820" s="544"/>
      <c r="R820" s="106"/>
      <c r="S820" s="3144"/>
      <c r="T820" s="3144"/>
      <c r="U820" s="3144"/>
      <c r="V820" s="3144"/>
      <c r="W820" s="3144"/>
      <c r="X820" s="3144"/>
      <c r="Y820" s="3144"/>
      <c r="Z820" s="3144"/>
      <c r="AA820" s="3144"/>
      <c r="AB820" s="3144"/>
      <c r="AC820" s="3144"/>
      <c r="AD820" s="3144"/>
      <c r="AE820" s="3144"/>
      <c r="AF820" s="3144"/>
      <c r="AG820" s="3144"/>
      <c r="AH820" s="3144"/>
      <c r="AI820" s="3144"/>
      <c r="AJ820" s="3144"/>
      <c r="AK820" s="3144"/>
      <c r="AL820" s="3144"/>
      <c r="AM820" s="3144"/>
    </row>
    <row r="821" spans="2:39">
      <c r="B821" s="106"/>
      <c r="C821" s="806"/>
      <c r="D821" s="795"/>
      <c r="E821" s="1844"/>
      <c r="F821" s="1844"/>
      <c r="G821" s="1845"/>
      <c r="H821" s="1846"/>
      <c r="I821" s="121"/>
      <c r="J821" s="121"/>
      <c r="K821" s="121"/>
      <c r="L821" s="121"/>
      <c r="M821" s="1847"/>
      <c r="N821" s="1847"/>
      <c r="O821" s="1847"/>
      <c r="P821" s="1847"/>
      <c r="Q821" s="544"/>
      <c r="R821" s="106"/>
      <c r="S821" s="3144"/>
      <c r="T821" s="3144"/>
      <c r="U821" s="3144"/>
      <c r="V821" s="3144"/>
      <c r="W821" s="3144"/>
      <c r="X821" s="3144"/>
      <c r="Y821" s="3144"/>
      <c r="Z821" s="3144"/>
      <c r="AA821" s="3144"/>
      <c r="AB821" s="3144"/>
      <c r="AC821" s="3144"/>
      <c r="AD821" s="3144"/>
      <c r="AE821" s="3144"/>
      <c r="AF821" s="3144"/>
      <c r="AG821" s="3144"/>
      <c r="AH821" s="3144"/>
      <c r="AI821" s="3144"/>
      <c r="AJ821" s="3144"/>
      <c r="AK821" s="3144"/>
      <c r="AL821" s="3144"/>
      <c r="AM821" s="3144"/>
    </row>
    <row r="822" spans="2:39">
      <c r="E822" s="576"/>
      <c r="F822" s="576"/>
      <c r="G822" s="576"/>
      <c r="H822" s="346"/>
      <c r="I822" s="576"/>
      <c r="J822" s="576"/>
      <c r="K822" s="346"/>
      <c r="L822" s="346"/>
      <c r="M822" s="346"/>
      <c r="N822" s="346"/>
      <c r="O822" s="346"/>
      <c r="P822" s="346"/>
      <c r="Q822" s="544"/>
      <c r="R822" s="106"/>
      <c r="S822" s="3144"/>
      <c r="T822" s="3144"/>
      <c r="U822" s="3144"/>
      <c r="V822" s="3144"/>
      <c r="W822" s="3144"/>
      <c r="X822" s="3144"/>
      <c r="Y822" s="3144"/>
      <c r="Z822" s="3144"/>
      <c r="AA822" s="3144"/>
      <c r="AB822" s="3144"/>
      <c r="AC822" s="3144"/>
      <c r="AD822" s="3144"/>
      <c r="AE822" s="3144"/>
      <c r="AF822" s="3144"/>
      <c r="AG822" s="3144"/>
      <c r="AH822" s="3144"/>
      <c r="AI822" s="3144"/>
      <c r="AJ822" s="3144"/>
      <c r="AK822" s="3144"/>
      <c r="AL822" s="3144"/>
      <c r="AM822" s="3144"/>
    </row>
    <row r="823" spans="2:39">
      <c r="C823" s="710"/>
      <c r="D823" s="711"/>
      <c r="E823" s="533"/>
      <c r="F823" s="533"/>
      <c r="G823" s="533"/>
      <c r="H823" s="533"/>
      <c r="I823" s="533"/>
      <c r="J823" s="533"/>
      <c r="K823" s="533"/>
      <c r="L823" s="805"/>
      <c r="M823" s="805"/>
      <c r="N823" s="804"/>
      <c r="O823" s="805"/>
      <c r="P823" s="533"/>
      <c r="Q823" s="544"/>
      <c r="R823" s="106"/>
      <c r="S823" s="3144"/>
      <c r="T823" s="3144"/>
      <c r="U823" s="3144"/>
      <c r="V823" s="3144"/>
      <c r="W823" s="3144"/>
      <c r="X823" s="3144"/>
      <c r="Y823" s="3144"/>
      <c r="Z823" s="3144"/>
      <c r="AA823" s="3144"/>
      <c r="AB823" s="3144"/>
      <c r="AC823" s="3144"/>
      <c r="AD823" s="3144"/>
      <c r="AE823" s="3144"/>
      <c r="AF823" s="3144"/>
      <c r="AG823" s="3144"/>
      <c r="AH823" s="3144"/>
      <c r="AI823" s="3144"/>
      <c r="AJ823" s="3144"/>
      <c r="AK823" s="3144"/>
      <c r="AL823" s="3144"/>
      <c r="AM823" s="3144"/>
    </row>
    <row r="824" spans="2:39">
      <c r="C824" s="154"/>
      <c r="D824" s="448"/>
      <c r="E824" s="4392"/>
      <c r="F824" s="4392"/>
      <c r="G824" s="4392"/>
      <c r="H824" s="4392"/>
      <c r="I824" s="4392"/>
      <c r="J824" s="4392"/>
      <c r="K824" s="4392"/>
      <c r="L824" s="4392"/>
      <c r="M824" s="4392"/>
      <c r="N824" s="4392"/>
      <c r="O824" s="4392"/>
      <c r="P824" s="4392"/>
      <c r="Q824" s="544"/>
      <c r="R824" s="106"/>
      <c r="S824" s="3144"/>
      <c r="T824" s="3144"/>
      <c r="U824" s="3144"/>
      <c r="V824" s="3144"/>
      <c r="W824" s="3144"/>
      <c r="X824" s="3144"/>
      <c r="Y824" s="3144"/>
      <c r="Z824" s="3144"/>
      <c r="AA824" s="3144"/>
      <c r="AB824" s="3144"/>
      <c r="AC824" s="3144"/>
      <c r="AD824" s="3144"/>
      <c r="AE824" s="3144"/>
      <c r="AF824" s="3144"/>
      <c r="AG824" s="3144"/>
      <c r="AH824" s="3144"/>
      <c r="AI824" s="3144"/>
      <c r="AJ824" s="3144"/>
      <c r="AK824" s="3144"/>
      <c r="AL824" s="3144"/>
      <c r="AM824" s="3144"/>
    </row>
    <row r="825" spans="2:39">
      <c r="B825" s="26" t="s">
        <v>94</v>
      </c>
      <c r="C825" s="67"/>
      <c r="D825" s="67"/>
      <c r="E825" s="316"/>
      <c r="F825" s="316"/>
      <c r="G825" s="316"/>
      <c r="H825" s="316"/>
      <c r="I825" s="316"/>
      <c r="J825" s="316"/>
      <c r="K825" s="316"/>
      <c r="L825" s="316"/>
      <c r="M825" s="67" t="s">
        <v>95</v>
      </c>
      <c r="N825" s="316"/>
      <c r="O825" s="316"/>
      <c r="Q825" s="544"/>
      <c r="R825" s="106"/>
      <c r="S825" s="3144"/>
      <c r="T825" s="3144"/>
      <c r="U825" s="3144"/>
      <c r="V825" s="3144"/>
      <c r="W825" s="3144"/>
      <c r="X825" s="3144"/>
      <c r="Y825" s="3144"/>
      <c r="Z825" s="3144"/>
      <c r="AA825" s="3144"/>
      <c r="AB825" s="3144"/>
      <c r="AC825" s="3144"/>
      <c r="AD825" s="3144"/>
      <c r="AE825" s="3144"/>
      <c r="AF825" s="3144"/>
      <c r="AG825" s="3144"/>
      <c r="AH825" s="3144"/>
      <c r="AI825" s="3144"/>
      <c r="AJ825" s="3144"/>
      <c r="AK825" s="3144"/>
      <c r="AL825" s="3144"/>
      <c r="AM825" s="3144"/>
    </row>
    <row r="826" spans="2:39">
      <c r="P826"/>
      <c r="Q826" s="544"/>
      <c r="R826" s="106"/>
      <c r="S826" s="3144"/>
      <c r="T826" s="3144"/>
      <c r="U826" s="3144"/>
      <c r="V826" s="3144"/>
      <c r="W826" s="3144"/>
      <c r="X826" s="3144"/>
      <c r="Y826" s="3144"/>
      <c r="Z826" s="3144"/>
      <c r="AA826" s="3144"/>
      <c r="AB826" s="3144"/>
      <c r="AC826" s="3144"/>
      <c r="AD826" s="3144"/>
      <c r="AE826" s="3144"/>
      <c r="AF826" s="3144"/>
      <c r="AG826" s="3144"/>
      <c r="AH826" s="3144"/>
      <c r="AI826" s="3144"/>
      <c r="AJ826" s="3144"/>
      <c r="AK826" s="3144"/>
      <c r="AL826" s="3144"/>
      <c r="AM826" s="3144"/>
    </row>
    <row r="827" spans="2:39">
      <c r="C827" t="s">
        <v>12</v>
      </c>
      <c r="D827"/>
      <c r="E827" s="6"/>
      <c r="F827"/>
      <c r="G827"/>
      <c r="H827"/>
      <c r="P827"/>
      <c r="Q827" s="544"/>
      <c r="R827" s="106"/>
      <c r="S827" s="794"/>
      <c r="T827" s="121"/>
      <c r="U827" s="121"/>
      <c r="V827" s="3144"/>
      <c r="W827" s="3144"/>
      <c r="X827" s="3144"/>
      <c r="Y827" s="3144"/>
      <c r="Z827" s="3144"/>
      <c r="AA827" s="3144"/>
      <c r="AB827" s="3144"/>
      <c r="AC827" s="3144"/>
      <c r="AD827" s="3144"/>
      <c r="AE827" s="3144"/>
      <c r="AF827" s="3144"/>
      <c r="AG827" s="3144"/>
      <c r="AH827" s="3144"/>
      <c r="AI827" s="3144"/>
      <c r="AJ827" s="3144"/>
      <c r="AK827" s="3144"/>
      <c r="AL827" s="3144"/>
      <c r="AM827" s="3144"/>
    </row>
    <row r="828" spans="2:39">
      <c r="B828" s="67">
        <v>1</v>
      </c>
      <c r="C828" s="67" t="s">
        <v>13</v>
      </c>
      <c r="D828" s="66"/>
      <c r="E828" s="71"/>
      <c r="F828" s="66" t="s">
        <v>14</v>
      </c>
      <c r="G828" s="66"/>
      <c r="H828" s="66"/>
      <c r="P828"/>
      <c r="Q828" s="544"/>
      <c r="R828" s="106"/>
      <c r="S828" s="806"/>
      <c r="T828" s="795"/>
      <c r="U828" s="180"/>
      <c r="V828" s="3144"/>
      <c r="W828" s="3144"/>
      <c r="X828" s="3144"/>
      <c r="Y828" s="3144"/>
      <c r="Z828" s="3144"/>
      <c r="AA828" s="3144"/>
      <c r="AB828" s="3144"/>
      <c r="AC828" s="3144"/>
      <c r="AD828" s="3144"/>
      <c r="AE828" s="3144"/>
      <c r="AF828" s="3144"/>
      <c r="AG828" s="3144"/>
      <c r="AH828" s="3144"/>
      <c r="AI828" s="3144"/>
      <c r="AJ828" s="3144"/>
      <c r="AK828" s="3144"/>
      <c r="AL828" s="3144"/>
      <c r="AM828" s="3144"/>
    </row>
    <row r="829" spans="2:39" ht="15.75">
      <c r="B829" s="67"/>
      <c r="C829" s="67" t="s">
        <v>15</v>
      </c>
      <c r="D829" s="66"/>
      <c r="E829" s="71"/>
      <c r="F829" s="66"/>
      <c r="G829" s="70"/>
      <c r="H829" s="66"/>
      <c r="P829"/>
      <c r="Q829" s="544"/>
      <c r="R829" s="106"/>
      <c r="S829" s="471"/>
      <c r="T829" s="795"/>
      <c r="U829" s="576"/>
      <c r="V829" s="3144"/>
      <c r="W829" s="3144"/>
      <c r="X829" s="3144"/>
      <c r="Y829" s="3144"/>
      <c r="Z829" s="3144"/>
      <c r="AA829" s="3144"/>
      <c r="AB829" s="3144"/>
      <c r="AC829" s="3144"/>
      <c r="AD829" s="3144"/>
      <c r="AE829" s="3144"/>
      <c r="AF829" s="3144"/>
      <c r="AG829" s="3144"/>
      <c r="AH829" s="3144"/>
      <c r="AI829" s="3144"/>
      <c r="AJ829" s="3144"/>
      <c r="AK829" s="3144"/>
      <c r="AL829" s="3144"/>
      <c r="AM829" s="3144"/>
    </row>
    <row r="830" spans="2:39">
      <c r="B830">
        <v>2</v>
      </c>
      <c r="C830" s="544" t="s">
        <v>360</v>
      </c>
      <c r="D830" s="66"/>
      <c r="E830" s="71"/>
      <c r="F830" s="66"/>
      <c r="G830" s="66"/>
      <c r="H830" s="66"/>
      <c r="P830"/>
      <c r="Q830" s="544"/>
      <c r="R830" s="106"/>
      <c r="S830" s="796"/>
      <c r="T830" s="121"/>
      <c r="U830" s="121"/>
      <c r="V830" s="3144"/>
      <c r="W830" s="3144"/>
      <c r="X830" s="3144"/>
      <c r="Y830" s="3144"/>
      <c r="Z830" s="3144"/>
      <c r="AA830" s="3144"/>
      <c r="AB830" s="3144"/>
      <c r="AC830" s="3144"/>
      <c r="AD830" s="3144"/>
      <c r="AE830" s="3144"/>
      <c r="AF830" s="3144"/>
      <c r="AG830" s="3144"/>
      <c r="AH830" s="3144"/>
      <c r="AI830" s="3144"/>
      <c r="AJ830" s="3144"/>
      <c r="AK830" s="3144"/>
      <c r="AL830" s="3144"/>
      <c r="AM830" s="3144"/>
    </row>
    <row r="831" spans="2:39">
      <c r="C831" s="544" t="s">
        <v>361</v>
      </c>
      <c r="D831" s="66"/>
      <c r="E831" s="71"/>
      <c r="F831" s="66"/>
      <c r="G831" s="70"/>
      <c r="H831" s="66"/>
      <c r="P831"/>
      <c r="Q831" s="544"/>
      <c r="R831" s="106"/>
      <c r="S831" s="329"/>
      <c r="T831" s="797"/>
      <c r="U831" s="798"/>
      <c r="V831" s="3144"/>
      <c r="W831" s="3144"/>
      <c r="X831" s="3144"/>
      <c r="Y831" s="3144"/>
      <c r="Z831" s="3144"/>
      <c r="AA831" s="3144"/>
      <c r="AB831" s="3144"/>
      <c r="AC831" s="3144"/>
      <c r="AD831" s="3144"/>
      <c r="AE831" s="3144"/>
      <c r="AF831" s="3144"/>
      <c r="AG831" s="3144"/>
      <c r="AH831" s="3144"/>
      <c r="AI831" s="3144"/>
      <c r="AJ831" s="3144"/>
      <c r="AK831" s="3144"/>
      <c r="AL831" s="3144"/>
      <c r="AM831" s="3144"/>
    </row>
    <row r="832" spans="2:39">
      <c r="B832">
        <v>3</v>
      </c>
      <c r="C832" s="2" t="s">
        <v>735</v>
      </c>
      <c r="D832"/>
      <c r="E832"/>
      <c r="F832"/>
      <c r="G832"/>
      <c r="H832"/>
      <c r="I832"/>
      <c r="J832"/>
      <c r="P832"/>
      <c r="Q832" s="544"/>
      <c r="R832" s="106"/>
      <c r="S832" s="353"/>
      <c r="T832" s="795"/>
      <c r="U832" s="530"/>
      <c r="V832" s="3144"/>
      <c r="W832" s="3144"/>
      <c r="X832" s="3144"/>
      <c r="Y832" s="3144"/>
      <c r="Z832" s="3144"/>
      <c r="AA832" s="3144"/>
      <c r="AB832" s="3144"/>
      <c r="AC832" s="3144"/>
      <c r="AD832" s="3144"/>
      <c r="AE832" s="3144"/>
      <c r="AF832" s="3144"/>
      <c r="AG832" s="3144"/>
      <c r="AH832" s="3144"/>
      <c r="AI832" s="3144"/>
      <c r="AJ832" s="3144"/>
      <c r="AK832" s="3144"/>
      <c r="AL832" s="3144"/>
      <c r="AM832" s="3144"/>
    </row>
    <row r="833" spans="2:39">
      <c r="C833" s="544" t="s">
        <v>736</v>
      </c>
      <c r="D833"/>
      <c r="E833"/>
      <c r="F833"/>
      <c r="G833"/>
      <c r="H833"/>
      <c r="I833"/>
      <c r="J833"/>
      <c r="P833"/>
      <c r="Q833" s="544"/>
      <c r="R833" s="106"/>
      <c r="S833" s="801"/>
      <c r="T833" s="800"/>
      <c r="U833" s="353"/>
      <c r="V833" s="3144"/>
      <c r="W833" s="3144"/>
      <c r="X833" s="3144"/>
      <c r="Y833" s="3144"/>
      <c r="Z833" s="3144"/>
      <c r="AA833" s="3144"/>
      <c r="AB833" s="3144"/>
      <c r="AC833" s="3144"/>
      <c r="AD833" s="3144"/>
      <c r="AE833" s="3144"/>
      <c r="AF833" s="3144"/>
      <c r="AG833" s="3144"/>
      <c r="AH833" s="3144"/>
      <c r="AI833" s="3144"/>
      <c r="AJ833" s="3144"/>
      <c r="AK833" s="3144"/>
      <c r="AL833" s="3144"/>
      <c r="AM833" s="3144"/>
    </row>
    <row r="834" spans="2:39">
      <c r="C834" t="s">
        <v>737</v>
      </c>
      <c r="D834"/>
      <c r="E834"/>
      <c r="F834"/>
      <c r="G834"/>
      <c r="H834"/>
      <c r="I834"/>
      <c r="J834"/>
      <c r="P834"/>
      <c r="Q834" s="544"/>
      <c r="R834" s="106"/>
      <c r="S834" s="213"/>
      <c r="T834" s="802"/>
      <c r="U834" s="805"/>
      <c r="V834" s="3144"/>
      <c r="W834" s="3144"/>
      <c r="X834" s="3144"/>
      <c r="Y834" s="3144"/>
      <c r="Z834" s="3144"/>
      <c r="AA834" s="3144"/>
      <c r="AB834" s="3144"/>
      <c r="AC834" s="3144"/>
      <c r="AD834" s="3144"/>
      <c r="AE834" s="3144"/>
      <c r="AF834" s="3144"/>
      <c r="AG834" s="3144"/>
      <c r="AH834" s="3144"/>
      <c r="AI834" s="3144"/>
      <c r="AJ834" s="3144"/>
      <c r="AK834" s="3144"/>
      <c r="AL834" s="3144"/>
      <c r="AM834" s="3144"/>
    </row>
    <row r="835" spans="2:39">
      <c r="C835" t="s">
        <v>738</v>
      </c>
      <c r="D835"/>
      <c r="E835"/>
      <c r="F835"/>
      <c r="G835"/>
      <c r="H835"/>
      <c r="I835"/>
      <c r="J835"/>
      <c r="P835"/>
      <c r="Q835" s="544"/>
      <c r="R835" s="106"/>
      <c r="S835" s="3144"/>
      <c r="T835" s="357"/>
      <c r="U835" s="151"/>
      <c r="V835" s="3144"/>
      <c r="W835" s="3144"/>
      <c r="X835" s="3144"/>
      <c r="Y835" s="3144"/>
      <c r="Z835" s="3144"/>
      <c r="AA835" s="3144"/>
      <c r="AB835" s="3144"/>
      <c r="AC835" s="3144"/>
      <c r="AD835" s="3144"/>
      <c r="AE835" s="3144"/>
      <c r="AF835" s="3144"/>
      <c r="AG835" s="3144"/>
      <c r="AH835" s="3144"/>
      <c r="AI835" s="3144"/>
      <c r="AJ835" s="3144"/>
      <c r="AK835" s="3144"/>
      <c r="AL835" s="3144"/>
      <c r="AM835" s="3144"/>
    </row>
    <row r="836" spans="2:39">
      <c r="B836">
        <v>4</v>
      </c>
      <c r="C836" s="544" t="s">
        <v>321</v>
      </c>
      <c r="D836" s="544"/>
      <c r="E836" s="544"/>
      <c r="F836" s="544"/>
      <c r="G836" s="544"/>
      <c r="H836" s="544"/>
      <c r="I836" s="544"/>
      <c r="J836" s="544"/>
      <c r="P836"/>
      <c r="Q836" s="544"/>
      <c r="R836" s="106"/>
      <c r="S836" s="794"/>
      <c r="T836" s="121"/>
      <c r="U836" s="121"/>
      <c r="V836" s="3144"/>
      <c r="W836" s="3144"/>
      <c r="X836" s="3144"/>
      <c r="Y836" s="3144"/>
      <c r="Z836" s="3144"/>
      <c r="AA836" s="3144"/>
      <c r="AB836" s="3144"/>
      <c r="AC836" s="3144"/>
      <c r="AD836" s="3144"/>
      <c r="AE836" s="3144"/>
      <c r="AF836" s="3144"/>
      <c r="AG836" s="3144"/>
      <c r="AH836" s="3144"/>
      <c r="AI836" s="3144"/>
      <c r="AJ836" s="3144"/>
      <c r="AK836" s="3144"/>
      <c r="AL836" s="3144"/>
      <c r="AM836" s="3144"/>
    </row>
    <row r="837" spans="2:39">
      <c r="C837" s="544" t="s">
        <v>322</v>
      </c>
      <c r="D837" s="544"/>
      <c r="E837" s="544"/>
      <c r="F837" s="544"/>
      <c r="G837" s="544"/>
      <c r="H837" s="544"/>
      <c r="I837" s="544"/>
      <c r="P837"/>
      <c r="Q837" s="544"/>
      <c r="R837" s="106"/>
      <c r="S837" s="3144"/>
      <c r="T837" s="807"/>
      <c r="U837" s="180"/>
      <c r="V837" s="3144"/>
      <c r="W837" s="3144"/>
      <c r="X837" s="3144"/>
      <c r="Y837" s="3144"/>
      <c r="Z837" s="3144"/>
      <c r="AA837" s="3144"/>
      <c r="AB837" s="3144"/>
      <c r="AC837" s="3144"/>
      <c r="AD837" s="3144"/>
      <c r="AE837" s="3144"/>
      <c r="AF837" s="3144"/>
      <c r="AG837" s="3144"/>
      <c r="AH837" s="3144"/>
      <c r="AI837" s="3144"/>
      <c r="AJ837" s="3144"/>
      <c r="AK837" s="3144"/>
      <c r="AL837" s="3144"/>
      <c r="AM837" s="3144"/>
    </row>
    <row r="838" spans="2:39" ht="15.75">
      <c r="C838" s="544" t="s">
        <v>323</v>
      </c>
      <c r="D838" s="544"/>
      <c r="E838" s="544"/>
      <c r="F838" s="544"/>
      <c r="G838" s="544"/>
      <c r="H838" s="544"/>
      <c r="P838"/>
      <c r="Q838" s="544"/>
      <c r="S838" s="471"/>
      <c r="T838" s="795"/>
      <c r="U838" s="576"/>
      <c r="V838" s="3144"/>
      <c r="W838" s="3144"/>
      <c r="X838" s="3144"/>
      <c r="Y838" s="3144"/>
      <c r="Z838" s="3144"/>
      <c r="AA838" s="3144"/>
      <c r="AB838" s="3144"/>
      <c r="AC838" s="3144"/>
      <c r="AD838" s="3144"/>
      <c r="AE838" s="3144"/>
      <c r="AF838" s="3144"/>
      <c r="AG838" s="3144"/>
      <c r="AH838" s="3144"/>
      <c r="AI838" s="3144"/>
      <c r="AJ838" s="3144"/>
      <c r="AK838" s="3144"/>
      <c r="AL838" s="3144"/>
      <c r="AM838" s="3144"/>
    </row>
    <row r="839" spans="2:39">
      <c r="B839">
        <v>5</v>
      </c>
      <c r="C839" s="544" t="s">
        <v>324</v>
      </c>
      <c r="D839" s="544"/>
      <c r="E839" s="544"/>
      <c r="F839" s="544"/>
      <c r="G839" s="544"/>
      <c r="H839" s="544"/>
      <c r="P839"/>
      <c r="Q839" s="544"/>
      <c r="S839" s="796"/>
      <c r="T839" s="121"/>
      <c r="U839" s="121"/>
      <c r="V839" s="3144"/>
      <c r="W839" s="3144"/>
      <c r="X839" s="3144"/>
      <c r="Y839" s="3144"/>
      <c r="Z839" s="3144"/>
      <c r="AA839" s="3144"/>
      <c r="AB839" s="3144"/>
      <c r="AC839" s="3144"/>
      <c r="AD839" s="3144"/>
      <c r="AE839" s="3144"/>
      <c r="AF839" s="3144"/>
      <c r="AG839" s="3144"/>
      <c r="AH839" s="3144"/>
      <c r="AI839" s="3144"/>
      <c r="AJ839" s="3144"/>
      <c r="AK839" s="3144"/>
      <c r="AL839" s="3144"/>
      <c r="AM839" s="3144"/>
    </row>
    <row r="840" spans="2:39">
      <c r="C840" s="544" t="s">
        <v>325</v>
      </c>
      <c r="D840" s="544"/>
      <c r="E840" s="544"/>
      <c r="F840" s="544"/>
      <c r="G840" s="544"/>
      <c r="H840" s="544"/>
      <c r="P840"/>
      <c r="Q840" s="544"/>
      <c r="S840" s="329"/>
      <c r="T840" s="797"/>
      <c r="U840" s="798"/>
      <c r="V840" s="3144"/>
      <c r="W840" s="3144"/>
      <c r="X840" s="3144"/>
      <c r="Y840" s="3144"/>
      <c r="Z840" s="3144"/>
      <c r="AA840" s="3144"/>
      <c r="AB840" s="3144"/>
      <c r="AC840" s="3144"/>
      <c r="AD840" s="3144"/>
      <c r="AE840" s="3144"/>
      <c r="AF840" s="3144"/>
      <c r="AG840" s="3144"/>
      <c r="AH840" s="3144"/>
      <c r="AI840" s="3144"/>
      <c r="AJ840" s="3144"/>
      <c r="AK840" s="3144"/>
      <c r="AL840" s="3144"/>
      <c r="AM840" s="3144"/>
    </row>
    <row r="841" spans="2:39">
      <c r="K841" s="528"/>
      <c r="L841" s="529"/>
      <c r="M841" s="581"/>
      <c r="N841" s="581"/>
      <c r="O841" s="581"/>
      <c r="P841" s="581"/>
      <c r="Q841" s="544"/>
      <c r="S841" s="808"/>
      <c r="T841" s="795"/>
      <c r="U841" s="530"/>
      <c r="V841" s="3144"/>
      <c r="W841" s="3144"/>
      <c r="X841" s="3144"/>
      <c r="Y841" s="3144"/>
      <c r="Z841" s="3144"/>
      <c r="AA841" s="3144"/>
      <c r="AB841" s="3144"/>
      <c r="AC841" s="3144"/>
      <c r="AD841" s="3144"/>
      <c r="AE841" s="3144"/>
      <c r="AF841" s="3144"/>
      <c r="AG841" s="3144"/>
      <c r="AH841" s="3144"/>
      <c r="AI841" s="3144"/>
      <c r="AJ841" s="3144"/>
      <c r="AK841" s="3144"/>
      <c r="AL841" s="3144"/>
      <c r="AM841" s="3144"/>
    </row>
    <row r="842" spans="2:39">
      <c r="K842" s="530"/>
      <c r="L842" s="530"/>
      <c r="M842" s="530"/>
      <c r="N842" s="530"/>
      <c r="O842" s="530"/>
      <c r="P842" s="530"/>
      <c r="Q842" s="544"/>
      <c r="S842" s="801"/>
      <c r="T842" s="3144"/>
      <c r="U842" s="353"/>
      <c r="V842" s="3144"/>
      <c r="W842" s="3144"/>
      <c r="X842" s="3144"/>
      <c r="Y842" s="3144"/>
      <c r="Z842" s="3144"/>
      <c r="AA842" s="3144"/>
      <c r="AB842" s="3144"/>
      <c r="AC842" s="3144"/>
      <c r="AD842" s="3144"/>
      <c r="AE842" s="3144"/>
      <c r="AF842" s="3144"/>
      <c r="AG842" s="3144"/>
      <c r="AH842" s="3144"/>
      <c r="AI842" s="3144"/>
      <c r="AJ842" s="3144"/>
      <c r="AK842" s="3144"/>
      <c r="AL842" s="3144"/>
      <c r="AM842" s="3144"/>
    </row>
    <row r="843" spans="2:39">
      <c r="Q843" s="544"/>
      <c r="S843" s="213"/>
      <c r="T843" s="802"/>
      <c r="U843" s="805"/>
      <c r="V843" s="3144"/>
      <c r="W843" s="3144"/>
      <c r="X843" s="3144"/>
      <c r="Y843" s="3144"/>
      <c r="Z843" s="3144"/>
      <c r="AA843" s="3144"/>
      <c r="AB843" s="3144"/>
      <c r="AC843" s="3144"/>
      <c r="AD843" s="3144"/>
      <c r="AE843" s="3144"/>
      <c r="AF843" s="3144"/>
      <c r="AG843" s="3144"/>
      <c r="AH843" s="3144"/>
      <c r="AI843" s="3144"/>
      <c r="AJ843" s="3144"/>
      <c r="AK843" s="3144"/>
      <c r="AL843" s="3144"/>
      <c r="AM843" s="3144"/>
    </row>
    <row r="844" spans="2:39">
      <c r="Q844" s="544"/>
      <c r="S844" s="3144"/>
      <c r="T844" s="357"/>
      <c r="U844" s="151"/>
      <c r="V844" s="3144"/>
      <c r="W844" s="3144"/>
      <c r="X844" s="3144"/>
      <c r="Y844" s="3144"/>
      <c r="Z844" s="3144"/>
      <c r="AA844" s="3144"/>
      <c r="AB844" s="3144"/>
      <c r="AC844" s="3144"/>
      <c r="AD844" s="3144"/>
      <c r="AE844" s="3144"/>
      <c r="AF844" s="3144"/>
      <c r="AG844" s="3144"/>
      <c r="AH844" s="3144"/>
      <c r="AI844" s="3144"/>
      <c r="AJ844" s="3144"/>
      <c r="AK844" s="3144"/>
      <c r="AL844" s="3144"/>
      <c r="AM844" s="3144"/>
    </row>
    <row r="845" spans="2:39">
      <c r="Q845" s="544"/>
      <c r="S845" s="3144"/>
      <c r="T845" s="3144"/>
      <c r="U845" s="3144"/>
      <c r="V845" s="3144"/>
      <c r="W845" s="3144"/>
      <c r="X845" s="3144"/>
      <c r="Y845" s="3144"/>
      <c r="Z845" s="3144"/>
      <c r="AA845" s="3144"/>
      <c r="AB845" s="3144"/>
      <c r="AC845" s="3144"/>
      <c r="AD845" s="3144"/>
      <c r="AE845" s="3144"/>
      <c r="AF845" s="3144"/>
      <c r="AG845" s="3144"/>
      <c r="AH845" s="3144"/>
      <c r="AI845" s="3144"/>
      <c r="AJ845" s="3144"/>
      <c r="AK845" s="3144"/>
      <c r="AL845" s="3144"/>
      <c r="AM845" s="3144"/>
    </row>
    <row r="846" spans="2:39">
      <c r="B846" s="92"/>
      <c r="C846" s="92"/>
      <c r="D846" s="559"/>
      <c r="E846" s="559"/>
      <c r="F846" s="559"/>
      <c r="G846" s="559"/>
      <c r="H846" s="559"/>
      <c r="I846" s="559"/>
      <c r="J846" s="559"/>
      <c r="K846" s="559"/>
      <c r="L846" s="559"/>
      <c r="M846" s="559"/>
      <c r="N846" s="559"/>
      <c r="O846" s="559"/>
      <c r="P846" s="559"/>
      <c r="Q846" s="544"/>
      <c r="S846" s="3144"/>
      <c r="T846" s="3144"/>
      <c r="U846" s="3144"/>
      <c r="V846" s="3144"/>
      <c r="W846" s="3144"/>
      <c r="X846" s="3144"/>
      <c r="Y846" s="3144"/>
      <c r="Z846" s="3144"/>
      <c r="AA846" s="3144"/>
      <c r="AB846" s="3144"/>
      <c r="AC846" s="3144"/>
      <c r="AD846" s="3144"/>
      <c r="AE846" s="3144"/>
      <c r="AF846" s="3144"/>
      <c r="AG846" s="3144"/>
      <c r="AH846" s="3144"/>
      <c r="AI846" s="3144"/>
      <c r="AJ846" s="3144"/>
      <c r="AK846" s="3144"/>
      <c r="AL846" s="3144"/>
      <c r="AM846" s="3144"/>
    </row>
    <row r="847" spans="2:39">
      <c r="B847" s="92"/>
      <c r="C847" s="92"/>
      <c r="D847" s="559"/>
      <c r="E847" s="1860"/>
      <c r="F847" s="1860"/>
      <c r="G847" s="1860"/>
      <c r="H847" s="1860"/>
      <c r="I847" s="576"/>
      <c r="J847" s="576"/>
      <c r="K847" s="576"/>
      <c r="L847" s="346"/>
      <c r="M847" s="346"/>
      <c r="N847" s="346"/>
      <c r="O847" s="346"/>
      <c r="P847" s="346"/>
      <c r="Q847" s="1666"/>
      <c r="S847" s="3144"/>
      <c r="T847" s="3144"/>
      <c r="U847" s="3144"/>
      <c r="V847" s="3144"/>
      <c r="W847" s="3144"/>
      <c r="X847" s="3144"/>
      <c r="Y847" s="3144"/>
      <c r="Z847" s="3144"/>
      <c r="AA847" s="3144"/>
      <c r="AB847" s="3144"/>
      <c r="AC847" s="3144"/>
      <c r="AD847" s="3144"/>
      <c r="AE847" s="3144"/>
      <c r="AF847" s="3144"/>
      <c r="AG847" s="3144"/>
      <c r="AH847" s="3144"/>
      <c r="AI847" s="3144"/>
      <c r="AJ847" s="3144"/>
      <c r="AK847" s="3144"/>
      <c r="AL847" s="3144"/>
      <c r="AM847" s="3144"/>
    </row>
    <row r="848" spans="2:39">
      <c r="I848" s="1667"/>
      <c r="J848" s="1667"/>
      <c r="K848" s="1667"/>
      <c r="L848" s="1667"/>
      <c r="M848" s="1667"/>
      <c r="N848" s="1667"/>
      <c r="O848" s="1667"/>
      <c r="P848" s="1667"/>
      <c r="Q848" s="189"/>
      <c r="S848" s="3144"/>
      <c r="T848" s="3144"/>
      <c r="U848" s="3144"/>
      <c r="V848" s="3144"/>
      <c r="W848" s="3144"/>
      <c r="X848" s="3144"/>
      <c r="Y848" s="3144"/>
      <c r="Z848" s="3144"/>
      <c r="AA848" s="3144"/>
      <c r="AB848" s="3144"/>
      <c r="AC848" s="3144"/>
      <c r="AD848" s="3144"/>
      <c r="AE848" s="3144"/>
      <c r="AF848" s="3144"/>
      <c r="AG848" s="3144"/>
      <c r="AH848" s="3144"/>
      <c r="AI848" s="3144"/>
      <c r="AJ848" s="3144"/>
      <c r="AK848" s="3144"/>
      <c r="AL848" s="3144"/>
      <c r="AM848" s="3144"/>
    </row>
    <row r="849" spans="3:39">
      <c r="I849" s="121"/>
      <c r="J849" s="121"/>
      <c r="K849" s="121"/>
      <c r="L849" s="121"/>
      <c r="M849" s="121"/>
      <c r="N849" s="121"/>
      <c r="O849" s="121"/>
      <c r="P849" s="106"/>
      <c r="Q849" s="189"/>
      <c r="S849" s="3144"/>
      <c r="T849" s="3144"/>
      <c r="U849" s="3144"/>
      <c r="V849" s="3144"/>
      <c r="W849" s="3144"/>
      <c r="X849" s="3144"/>
      <c r="Y849" s="3144"/>
      <c r="Z849" s="3144"/>
      <c r="AA849" s="3144"/>
      <c r="AB849" s="3144"/>
      <c r="AC849" s="3144"/>
      <c r="AD849" s="3144"/>
      <c r="AE849" s="3144"/>
      <c r="AF849" s="3144"/>
      <c r="AG849" s="3144"/>
      <c r="AH849" s="3144"/>
      <c r="AI849" s="3144"/>
      <c r="AJ849" s="3144"/>
      <c r="AK849" s="3144"/>
      <c r="AL849" s="3144"/>
      <c r="AM849" s="3144"/>
    </row>
    <row r="850" spans="3:39">
      <c r="P850"/>
      <c r="Q850" s="544"/>
      <c r="S850" s="3144"/>
      <c r="T850" s="3144"/>
      <c r="U850" s="3144"/>
      <c r="V850" s="3144"/>
      <c r="W850" s="3144"/>
      <c r="X850" s="3144"/>
      <c r="Y850" s="3144"/>
      <c r="Z850" s="3144"/>
      <c r="AA850" s="3144"/>
      <c r="AB850" s="3144"/>
      <c r="AC850" s="3144"/>
      <c r="AD850" s="3144"/>
      <c r="AE850" s="3144"/>
      <c r="AF850" s="3144"/>
      <c r="AG850" s="3144"/>
      <c r="AH850" s="3144"/>
      <c r="AI850" s="3144"/>
      <c r="AJ850" s="3144"/>
      <c r="AK850" s="3144"/>
      <c r="AL850" s="3144"/>
      <c r="AM850" s="3144"/>
    </row>
    <row r="851" spans="3:39">
      <c r="Q851" s="544"/>
      <c r="S851" s="3144"/>
      <c r="T851" s="3144"/>
      <c r="U851" s="3144"/>
      <c r="V851" s="3144"/>
      <c r="W851" s="3144"/>
      <c r="X851" s="3144"/>
      <c r="Y851" s="3144"/>
      <c r="Z851" s="3144"/>
      <c r="AA851" s="3144"/>
      <c r="AB851" s="3144"/>
      <c r="AC851" s="3144"/>
      <c r="AD851" s="3144"/>
      <c r="AE851" s="3144"/>
      <c r="AF851" s="3144"/>
      <c r="AG851" s="3144"/>
      <c r="AH851" s="3144"/>
      <c r="AI851" s="3144"/>
      <c r="AJ851" s="3144"/>
      <c r="AK851" s="3144"/>
      <c r="AL851" s="3144"/>
      <c r="AM851" s="3144"/>
    </row>
    <row r="852" spans="3:39">
      <c r="Q852" s="544"/>
      <c r="S852" s="3144"/>
      <c r="T852" s="3144"/>
      <c r="U852" s="3144"/>
      <c r="V852" s="3144"/>
      <c r="W852" s="3144"/>
      <c r="X852" s="3144"/>
      <c r="Y852" s="3144"/>
      <c r="Z852" s="3144"/>
      <c r="AA852" s="3144"/>
      <c r="AB852" s="3144"/>
      <c r="AC852" s="3144"/>
      <c r="AD852" s="3144"/>
      <c r="AE852" s="3144"/>
      <c r="AF852" s="3144"/>
      <c r="AG852" s="3144"/>
      <c r="AH852" s="3144"/>
      <c r="AI852" s="3144"/>
      <c r="AJ852" s="3144"/>
      <c r="AK852" s="3144"/>
      <c r="AL852" s="3144"/>
      <c r="AM852" s="3144"/>
    </row>
    <row r="853" spans="3:39">
      <c r="Q853" s="544"/>
      <c r="S853" s="3144"/>
      <c r="T853" s="3144"/>
      <c r="U853" s="3144"/>
      <c r="V853" s="3144"/>
      <c r="W853" s="3144"/>
      <c r="X853" s="3144"/>
      <c r="Y853" s="3144"/>
      <c r="Z853" s="3144"/>
      <c r="AA853" s="3144"/>
      <c r="AB853" s="3144"/>
      <c r="AC853" s="3144"/>
      <c r="AD853" s="3144"/>
      <c r="AE853" s="3144"/>
      <c r="AF853" s="3144"/>
      <c r="AG853" s="3144"/>
      <c r="AH853" s="3144"/>
      <c r="AI853" s="3144"/>
      <c r="AJ853" s="3144"/>
      <c r="AK853" s="3144"/>
      <c r="AL853" s="3144"/>
      <c r="AM853" s="3144"/>
    </row>
    <row r="854" spans="3:39">
      <c r="Q854" s="544"/>
      <c r="S854" s="3144"/>
      <c r="T854" s="3144"/>
      <c r="U854" s="3144"/>
      <c r="V854" s="3144"/>
      <c r="W854" s="3144"/>
      <c r="X854" s="3144"/>
      <c r="Y854" s="3144"/>
      <c r="Z854" s="3144"/>
      <c r="AA854" s="3144"/>
      <c r="AB854" s="3144"/>
      <c r="AC854" s="3144"/>
      <c r="AD854" s="3144"/>
      <c r="AE854" s="3144"/>
      <c r="AF854" s="3144"/>
      <c r="AG854" s="3144"/>
      <c r="AH854" s="3144"/>
      <c r="AI854" s="3144"/>
      <c r="AJ854" s="3144"/>
      <c r="AK854" s="3144"/>
      <c r="AL854" s="3144"/>
      <c r="AM854" s="3144"/>
    </row>
    <row r="855" spans="3:39">
      <c r="Q855" s="544"/>
      <c r="S855" s="3144"/>
      <c r="T855" s="3144"/>
      <c r="U855" s="3144"/>
      <c r="V855" s="3144"/>
      <c r="W855" s="3144"/>
      <c r="X855" s="3144"/>
      <c r="Y855" s="3144"/>
      <c r="Z855" s="3144"/>
      <c r="AA855" s="3144"/>
      <c r="AB855" s="3144"/>
      <c r="AC855" s="3144"/>
      <c r="AD855" s="3144"/>
      <c r="AE855" s="3144"/>
      <c r="AF855" s="3144"/>
      <c r="AG855" s="3144"/>
      <c r="AH855" s="3144"/>
      <c r="AI855" s="3144"/>
      <c r="AJ855" s="3144"/>
      <c r="AK855" s="3144"/>
      <c r="AL855" s="3144"/>
      <c r="AM855" s="3144"/>
    </row>
    <row r="856" spans="3:39">
      <c r="Q856" s="544"/>
      <c r="S856" s="3144"/>
      <c r="T856" s="3144"/>
      <c r="U856" s="3144"/>
      <c r="V856" s="3144"/>
      <c r="W856" s="3144"/>
      <c r="X856" s="3144"/>
      <c r="Y856" s="3144"/>
      <c r="Z856" s="3144"/>
      <c r="AA856" s="3144"/>
      <c r="AB856" s="3144"/>
      <c r="AC856" s="3144"/>
      <c r="AD856" s="3144"/>
      <c r="AE856" s="3144"/>
      <c r="AF856" s="3144"/>
      <c r="AG856" s="3144"/>
      <c r="AH856" s="3144"/>
      <c r="AI856" s="3144"/>
      <c r="AJ856" s="3144"/>
      <c r="AK856" s="3144"/>
      <c r="AL856" s="3144"/>
      <c r="AM856" s="3144"/>
    </row>
    <row r="857" spans="3:39">
      <c r="Q857" s="544"/>
      <c r="S857" s="3144"/>
      <c r="T857" s="3144"/>
      <c r="U857" s="3144"/>
      <c r="V857" s="3144"/>
      <c r="W857" s="3144"/>
      <c r="X857" s="3144"/>
      <c r="Y857" s="3144"/>
      <c r="Z857" s="3144"/>
      <c r="AA857" s="3144"/>
      <c r="AB857" s="3144"/>
      <c r="AC857" s="3144"/>
      <c r="AD857" s="3144"/>
      <c r="AE857" s="3144"/>
      <c r="AF857" s="3144"/>
      <c r="AG857" s="3144"/>
      <c r="AH857" s="3144"/>
      <c r="AI857" s="3144"/>
      <c r="AJ857" s="3144"/>
      <c r="AK857" s="3144"/>
      <c r="AL857" s="3144"/>
      <c r="AM857" s="3144"/>
    </row>
    <row r="858" spans="3:39">
      <c r="Q858" s="544"/>
      <c r="S858" s="3144"/>
      <c r="T858" s="3144"/>
      <c r="U858" s="3144"/>
      <c r="V858" s="3144"/>
      <c r="W858" s="3144"/>
      <c r="X858" s="3144"/>
      <c r="Y858" s="3144"/>
      <c r="Z858" s="3144"/>
      <c r="AA858" s="3144"/>
      <c r="AB858" s="3144"/>
      <c r="AC858" s="3144"/>
      <c r="AD858" s="3144"/>
      <c r="AE858" s="3144"/>
      <c r="AF858" s="3144"/>
      <c r="AG858" s="3144"/>
      <c r="AH858" s="3144"/>
      <c r="AI858" s="3144"/>
      <c r="AJ858" s="3144"/>
      <c r="AK858" s="3144"/>
      <c r="AL858" s="3144"/>
      <c r="AM858" s="3144"/>
    </row>
    <row r="859" spans="3:39">
      <c r="Q859" s="544"/>
      <c r="S859" s="3144"/>
      <c r="T859" s="3144"/>
      <c r="U859" s="3144"/>
      <c r="V859" s="3144"/>
      <c r="W859" s="3144"/>
      <c r="X859" s="3144"/>
      <c r="Y859" s="3144"/>
      <c r="Z859" s="3144"/>
      <c r="AA859" s="3144"/>
      <c r="AB859" s="3144"/>
      <c r="AC859" s="3144"/>
      <c r="AD859" s="3144"/>
      <c r="AE859" s="3144"/>
      <c r="AF859" s="3144"/>
      <c r="AG859" s="3144"/>
      <c r="AH859" s="3144"/>
      <c r="AI859" s="3144"/>
      <c r="AJ859" s="3144"/>
      <c r="AK859" s="3144"/>
      <c r="AL859" s="3144"/>
      <c r="AM859" s="3144"/>
    </row>
    <row r="860" spans="3:39">
      <c r="Q860" s="544"/>
      <c r="S860" s="3144"/>
      <c r="T860" s="3144"/>
      <c r="U860" s="3144"/>
      <c r="V860" s="3144"/>
      <c r="W860" s="3144"/>
      <c r="X860" s="3144"/>
      <c r="Y860" s="3144"/>
      <c r="Z860" s="3144"/>
      <c r="AA860" s="3144"/>
      <c r="AB860" s="3144"/>
      <c r="AC860" s="3144"/>
      <c r="AD860" s="3144"/>
      <c r="AE860" s="3144"/>
      <c r="AF860" s="3144"/>
      <c r="AG860" s="3144"/>
      <c r="AH860" s="3144"/>
      <c r="AI860" s="3144"/>
      <c r="AJ860" s="3144"/>
      <c r="AK860" s="3144"/>
      <c r="AL860" s="3144"/>
      <c r="AM860" s="3144"/>
    </row>
    <row r="861" spans="3:39">
      <c r="Q861" s="544"/>
      <c r="S861" s="3144"/>
      <c r="T861" s="3144"/>
      <c r="U861" s="3144"/>
      <c r="V861" s="3144"/>
      <c r="W861" s="3144"/>
      <c r="X861" s="3144"/>
      <c r="Y861" s="3144"/>
      <c r="Z861" s="3144"/>
      <c r="AA861" s="3144"/>
      <c r="AB861" s="3144"/>
      <c r="AC861" s="3144"/>
      <c r="AD861" s="3144"/>
      <c r="AE861" s="3144"/>
      <c r="AF861" s="3144"/>
      <c r="AG861" s="3144"/>
      <c r="AH861" s="3144"/>
      <c r="AI861" s="3144"/>
      <c r="AJ861" s="3144"/>
      <c r="AK861" s="3144"/>
      <c r="AL861" s="3144"/>
      <c r="AM861" s="3144"/>
    </row>
    <row r="862" spans="3:39">
      <c r="Q862" s="544"/>
      <c r="S862" s="3144"/>
      <c r="T862" s="3144"/>
      <c r="U862" s="3144"/>
      <c r="V862" s="3144"/>
      <c r="W862" s="3144"/>
      <c r="X862" s="3144"/>
      <c r="Y862" s="3144"/>
      <c r="Z862" s="3144"/>
      <c r="AA862" s="3144"/>
      <c r="AB862" s="3144"/>
      <c r="AC862" s="3144"/>
      <c r="AD862" s="3144"/>
      <c r="AE862" s="3144"/>
      <c r="AF862" s="3144"/>
      <c r="AG862" s="3144"/>
      <c r="AH862" s="3144"/>
      <c r="AI862" s="3144"/>
      <c r="AJ862" s="3144"/>
      <c r="AK862" s="3144"/>
      <c r="AL862" s="3144"/>
      <c r="AM862" s="3144"/>
    </row>
    <row r="863" spans="3:39">
      <c r="Q863" s="544"/>
      <c r="S863" s="3144"/>
      <c r="T863" s="3144"/>
      <c r="U863" s="3144"/>
      <c r="V863" s="3144"/>
      <c r="W863" s="3144"/>
      <c r="X863" s="3144"/>
      <c r="Y863" s="3144"/>
      <c r="Z863" s="3144"/>
      <c r="AA863" s="3144"/>
      <c r="AB863" s="3144"/>
      <c r="AC863" s="3144"/>
      <c r="AD863" s="3144"/>
      <c r="AE863" s="3144"/>
      <c r="AF863" s="3144"/>
      <c r="AG863" s="3144"/>
      <c r="AH863" s="3144"/>
      <c r="AI863" s="3144"/>
      <c r="AJ863" s="3144"/>
      <c r="AK863" s="3144"/>
      <c r="AL863" s="3144"/>
      <c r="AM863" s="3144"/>
    </row>
    <row r="864" spans="3:39">
      <c r="C864" s="66"/>
      <c r="D864" s="66"/>
      <c r="E864" s="71"/>
      <c r="F864" s="66"/>
      <c r="G864" s="66"/>
      <c r="H864" s="66"/>
      <c r="P864"/>
      <c r="Q864" s="544"/>
      <c r="S864" s="3144"/>
      <c r="T864" s="3144"/>
      <c r="U864" s="3144"/>
      <c r="V864" s="3144"/>
      <c r="W864" s="3144"/>
      <c r="X864" s="3144"/>
      <c r="Y864" s="3144"/>
      <c r="Z864" s="3144"/>
      <c r="AA864" s="3144"/>
      <c r="AB864" s="3144"/>
      <c r="AC864" s="3144"/>
      <c r="AD864" s="3144"/>
      <c r="AE864" s="3144"/>
      <c r="AF864" s="3144"/>
      <c r="AG864" s="3144"/>
      <c r="AH864" s="3144"/>
      <c r="AI864" s="3144"/>
      <c r="AJ864" s="3144"/>
      <c r="AK864" s="3144"/>
      <c r="AL864" s="3144"/>
      <c r="AM864" s="3144"/>
    </row>
    <row r="865" spans="3:39">
      <c r="C865" s="66"/>
      <c r="D865" s="66"/>
      <c r="E865" s="71"/>
      <c r="F865" s="66"/>
      <c r="G865" s="70"/>
      <c r="H865" s="66"/>
      <c r="P865"/>
      <c r="Q865" s="544"/>
      <c r="S865" s="3144"/>
      <c r="T865" s="3144"/>
      <c r="U865" s="3144"/>
      <c r="V865" s="3144"/>
      <c r="W865" s="3144"/>
      <c r="X865" s="3144"/>
      <c r="Y865" s="3144"/>
      <c r="Z865" s="3144"/>
      <c r="AA865" s="3144"/>
      <c r="AB865" s="3144"/>
      <c r="AC865" s="3144"/>
      <c r="AD865" s="3144"/>
      <c r="AE865" s="3144"/>
      <c r="AF865" s="3144"/>
      <c r="AG865" s="3144"/>
      <c r="AH865" s="3144"/>
      <c r="AI865" s="3144"/>
      <c r="AJ865" s="3144"/>
      <c r="AK865" s="3144"/>
      <c r="AL865" s="3144"/>
      <c r="AM865" s="3144"/>
    </row>
    <row r="866" spans="3:39">
      <c r="P866"/>
      <c r="Q866" s="544"/>
      <c r="S866" s="3144"/>
      <c r="T866" s="3144"/>
      <c r="U866" s="3144"/>
      <c r="V866" s="3144"/>
      <c r="W866" s="3144"/>
      <c r="X866" s="3144"/>
      <c r="Y866" s="3144"/>
      <c r="Z866" s="3144"/>
      <c r="AA866" s="3144"/>
      <c r="AB866" s="3144"/>
      <c r="AC866" s="3144"/>
      <c r="AD866" s="3144"/>
      <c r="AE866" s="3144"/>
      <c r="AF866" s="3144"/>
      <c r="AG866" s="3144"/>
      <c r="AH866" s="3144"/>
      <c r="AI866" s="3144"/>
      <c r="AJ866" s="3144"/>
      <c r="AK866" s="3144"/>
      <c r="AL866" s="3144"/>
      <c r="AM866" s="3144"/>
    </row>
    <row r="867" spans="3:39">
      <c r="P867"/>
      <c r="Q867" s="544"/>
      <c r="S867" s="3144"/>
      <c r="T867" s="3144"/>
      <c r="U867" s="3144"/>
      <c r="V867" s="3144"/>
      <c r="W867" s="3144"/>
      <c r="X867" s="3144"/>
      <c r="Y867" s="3144"/>
      <c r="Z867" s="3144"/>
      <c r="AA867" s="3144"/>
      <c r="AB867" s="3144"/>
      <c r="AC867" s="3144"/>
      <c r="AD867" s="3144"/>
      <c r="AE867" s="3144"/>
      <c r="AF867" s="3144"/>
      <c r="AG867" s="3144"/>
      <c r="AH867" s="3144"/>
      <c r="AI867" s="3144"/>
      <c r="AJ867" s="3144"/>
      <c r="AK867" s="3144"/>
      <c r="AL867" s="3144"/>
      <c r="AM867" s="3144"/>
    </row>
    <row r="868" spans="3:39">
      <c r="P868"/>
      <c r="Q868" s="544"/>
      <c r="S868" s="3144"/>
      <c r="T868" s="3144"/>
      <c r="U868" s="3144"/>
      <c r="V868" s="3144"/>
      <c r="W868" s="3144"/>
      <c r="X868" s="3144"/>
      <c r="Y868" s="3144"/>
      <c r="Z868" s="3144"/>
      <c r="AA868" s="3144"/>
      <c r="AB868" s="3144"/>
      <c r="AC868" s="3144"/>
      <c r="AD868" s="3144"/>
      <c r="AE868" s="3144"/>
      <c r="AF868" s="3144"/>
      <c r="AG868" s="3144"/>
      <c r="AH868" s="3144"/>
      <c r="AI868" s="3144"/>
      <c r="AJ868" s="3144"/>
      <c r="AK868" s="3144"/>
      <c r="AL868" s="3144"/>
      <c r="AM868" s="3144"/>
    </row>
    <row r="869" spans="3:39">
      <c r="P869"/>
      <c r="Q869" s="544"/>
      <c r="S869" s="3144"/>
      <c r="T869" s="3144"/>
      <c r="U869" s="3144"/>
      <c r="V869" s="3144"/>
      <c r="W869" s="3144"/>
      <c r="X869" s="3144"/>
      <c r="Y869" s="3144"/>
      <c r="Z869" s="3144"/>
      <c r="AA869" s="3144"/>
      <c r="AB869" s="3144"/>
      <c r="AC869" s="3144"/>
      <c r="AD869" s="3144"/>
      <c r="AE869" s="3144"/>
      <c r="AF869" s="3144"/>
      <c r="AG869" s="3144"/>
      <c r="AH869" s="3144"/>
      <c r="AI869" s="3144"/>
      <c r="AJ869" s="3144"/>
      <c r="AK869" s="3144"/>
      <c r="AL869" s="3144"/>
      <c r="AM869" s="3144"/>
    </row>
    <row r="870" spans="3:39">
      <c r="P870"/>
      <c r="Q870" s="544"/>
      <c r="S870" s="3144"/>
      <c r="T870" s="3144"/>
      <c r="U870" s="3144"/>
      <c r="V870" s="3144"/>
      <c r="W870" s="3144"/>
      <c r="X870" s="3144"/>
      <c r="Y870" s="3144"/>
      <c r="Z870" s="3144"/>
      <c r="AA870" s="3144"/>
      <c r="AB870" s="3144"/>
      <c r="AC870" s="3144"/>
      <c r="AD870" s="3144"/>
      <c r="AE870" s="3144"/>
      <c r="AF870" s="3144"/>
      <c r="AG870" s="3144"/>
      <c r="AH870" s="3144"/>
      <c r="AI870" s="3144"/>
      <c r="AJ870" s="3144"/>
      <c r="AK870" s="3144"/>
      <c r="AL870" s="3144"/>
      <c r="AM870" s="3144"/>
    </row>
    <row r="871" spans="3:39">
      <c r="P871"/>
      <c r="Q871" s="544"/>
      <c r="S871" s="3144"/>
      <c r="T871" s="3144"/>
      <c r="U871" s="3144"/>
      <c r="V871" s="3144"/>
      <c r="W871" s="3144"/>
      <c r="X871" s="3144"/>
      <c r="Y871" s="3144"/>
      <c r="Z871" s="3144"/>
      <c r="AA871" s="3144"/>
      <c r="AB871" s="3144"/>
      <c r="AC871" s="3144"/>
      <c r="AD871" s="3144"/>
      <c r="AE871" s="3144"/>
      <c r="AF871" s="3144"/>
      <c r="AG871" s="3144"/>
      <c r="AH871" s="3144"/>
      <c r="AI871" s="3144"/>
      <c r="AJ871" s="3144"/>
      <c r="AK871" s="3144"/>
      <c r="AL871" s="3144"/>
      <c r="AM871" s="3144"/>
    </row>
    <row r="872" spans="3:39">
      <c r="P872"/>
      <c r="Q872" s="544"/>
      <c r="S872" s="3144"/>
      <c r="T872" s="3144"/>
      <c r="U872" s="3144"/>
      <c r="V872" s="3144"/>
      <c r="W872" s="3144"/>
      <c r="X872" s="3144"/>
      <c r="Y872" s="3144"/>
      <c r="Z872" s="3144"/>
      <c r="AA872" s="3144"/>
      <c r="AB872" s="3144"/>
      <c r="AC872" s="3144"/>
      <c r="AD872" s="3144"/>
      <c r="AE872" s="3144"/>
      <c r="AF872" s="3144"/>
      <c r="AG872" s="3144"/>
      <c r="AH872" s="3144"/>
      <c r="AI872" s="3144"/>
      <c r="AJ872" s="3144"/>
      <c r="AK872" s="3144"/>
      <c r="AL872" s="3144"/>
      <c r="AM872" s="3144"/>
    </row>
    <row r="873" spans="3:39">
      <c r="P873"/>
      <c r="Q873" s="544"/>
      <c r="S873" s="3144"/>
      <c r="T873" s="3144"/>
      <c r="U873" s="3144"/>
      <c r="V873" s="3144"/>
      <c r="W873" s="3144"/>
      <c r="X873" s="3144"/>
      <c r="Y873" s="3144"/>
      <c r="Z873" s="3144"/>
      <c r="AA873" s="3144"/>
      <c r="AB873" s="3144"/>
      <c r="AC873" s="3144"/>
      <c r="AD873" s="3144"/>
      <c r="AE873" s="3144"/>
      <c r="AF873" s="3144"/>
      <c r="AG873" s="3144"/>
      <c r="AH873" s="3144"/>
      <c r="AI873" s="3144"/>
      <c r="AJ873" s="3144"/>
      <c r="AK873" s="3144"/>
      <c r="AL873" s="3144"/>
      <c r="AM873" s="3144"/>
    </row>
    <row r="874" spans="3:39">
      <c r="J874" s="6"/>
      <c r="P874"/>
      <c r="Q874" s="544"/>
      <c r="S874" s="3144"/>
      <c r="T874" s="3144"/>
      <c r="U874" s="3144"/>
      <c r="V874" s="3144"/>
      <c r="W874" s="3144"/>
      <c r="X874" s="3144"/>
      <c r="Y874" s="3144"/>
      <c r="Z874" s="3144"/>
      <c r="AA874" s="3144"/>
      <c r="AB874" s="3144"/>
      <c r="AC874" s="3144"/>
      <c r="AD874" s="3144"/>
      <c r="AE874" s="3144"/>
      <c r="AF874" s="3144"/>
      <c r="AG874" s="3144"/>
      <c r="AH874" s="3144"/>
      <c r="AI874" s="3144"/>
      <c r="AJ874" s="3144"/>
      <c r="AK874" s="3144"/>
      <c r="AL874" s="3144"/>
      <c r="AM874" s="3144"/>
    </row>
    <row r="875" spans="3:39">
      <c r="J875" s="6"/>
      <c r="P875"/>
      <c r="Q875" s="544"/>
      <c r="S875" s="3144"/>
      <c r="T875" s="3144"/>
      <c r="U875" s="3144"/>
      <c r="V875" s="3144"/>
      <c r="W875" s="3144"/>
      <c r="X875" s="3144"/>
      <c r="Y875" s="3144"/>
      <c r="Z875" s="3144"/>
      <c r="AA875" s="3144"/>
      <c r="AB875" s="3144"/>
      <c r="AC875" s="3144"/>
      <c r="AD875" s="3144"/>
      <c r="AE875" s="3144"/>
      <c r="AF875" s="3144"/>
      <c r="AG875" s="3144"/>
      <c r="AH875" s="3144"/>
      <c r="AI875" s="3144"/>
      <c r="AJ875" s="3144"/>
      <c r="AK875" s="3144"/>
      <c r="AL875" s="3144"/>
      <c r="AM875" s="3144"/>
    </row>
    <row r="876" spans="3:39">
      <c r="C876" s="106"/>
      <c r="D876" s="121"/>
      <c r="E876" s="572"/>
      <c r="F876" s="572"/>
      <c r="G876" s="121"/>
      <c r="H876" s="121"/>
      <c r="I876" s="121"/>
      <c r="J876" s="159"/>
      <c r="K876" s="121"/>
      <c r="L876" s="121"/>
      <c r="M876" s="121"/>
      <c r="N876" s="121"/>
      <c r="O876" s="121"/>
      <c r="P876"/>
      <c r="Q876" s="544"/>
      <c r="S876" s="3144"/>
      <c r="T876" s="3144"/>
      <c r="U876" s="3144"/>
      <c r="V876" s="3144"/>
      <c r="W876" s="3144"/>
      <c r="X876" s="3144"/>
      <c r="Y876" s="3144"/>
      <c r="Z876" s="3144"/>
      <c r="AA876" s="3144"/>
      <c r="AB876" s="3144"/>
      <c r="AC876" s="3144"/>
      <c r="AD876" s="3144"/>
      <c r="AE876" s="3144"/>
      <c r="AF876" s="3144"/>
      <c r="AG876" s="3144"/>
      <c r="AH876" s="3144"/>
      <c r="AI876" s="3144"/>
      <c r="AJ876" s="3144"/>
      <c r="AK876" s="3144"/>
      <c r="AL876" s="3144"/>
      <c r="AM876" s="3144"/>
    </row>
    <row r="877" spans="3:39">
      <c r="C877" s="106"/>
      <c r="D877" s="121"/>
      <c r="E877" s="178"/>
      <c r="F877" s="178"/>
      <c r="G877" s="121"/>
      <c r="H877" s="121"/>
      <c r="I877" s="121"/>
      <c r="J877" s="159"/>
      <c r="K877" s="121"/>
      <c r="L877" s="121"/>
      <c r="M877" s="121"/>
      <c r="N877" s="121"/>
      <c r="O877" s="121"/>
      <c r="P877"/>
      <c r="Q877" s="544"/>
      <c r="S877" s="3144"/>
      <c r="T877" s="3144"/>
      <c r="U877" s="3144"/>
      <c r="V877" s="3144"/>
      <c r="W877" s="3144"/>
      <c r="X877" s="3144"/>
      <c r="Y877" s="3144"/>
      <c r="Z877" s="3144"/>
      <c r="AA877" s="3144"/>
      <c r="AB877" s="3144"/>
      <c r="AC877" s="3144"/>
      <c r="AD877" s="3144"/>
      <c r="AE877" s="3144"/>
      <c r="AF877" s="3144"/>
      <c r="AG877" s="3144"/>
      <c r="AH877" s="3144"/>
      <c r="AI877" s="3144"/>
      <c r="AJ877" s="3144"/>
      <c r="AK877" s="3144"/>
      <c r="AL877" s="3144"/>
      <c r="AM877" s="3144"/>
    </row>
    <row r="878" spans="3:39">
      <c r="C878" s="106"/>
      <c r="D878" s="572"/>
      <c r="E878" s="206"/>
      <c r="F878" s="206"/>
      <c r="G878" s="121"/>
      <c r="H878" s="121"/>
      <c r="I878" s="121"/>
      <c r="J878" s="159"/>
      <c r="K878" s="121"/>
      <c r="L878" s="121"/>
      <c r="M878" s="121"/>
      <c r="N878" s="121"/>
      <c r="O878" s="121"/>
      <c r="P878"/>
      <c r="Q878" s="544"/>
      <c r="S878" s="3144"/>
      <c r="T878" s="3144"/>
      <c r="U878" s="3144"/>
      <c r="V878" s="3144"/>
      <c r="W878" s="3144"/>
      <c r="X878" s="3144"/>
      <c r="Y878" s="3144"/>
      <c r="Z878" s="3144"/>
      <c r="AA878" s="3144"/>
      <c r="AB878" s="3144"/>
      <c r="AC878" s="3144"/>
      <c r="AD878" s="3144"/>
      <c r="AE878" s="3144"/>
      <c r="AF878" s="3144"/>
      <c r="AG878" s="3144"/>
      <c r="AH878" s="3144"/>
      <c r="AI878" s="3144"/>
      <c r="AJ878" s="3144"/>
      <c r="AK878" s="3144"/>
      <c r="AL878" s="3144"/>
      <c r="AM878" s="3144"/>
    </row>
    <row r="879" spans="3:39">
      <c r="C879" s="106"/>
      <c r="D879" s="178"/>
      <c r="E879" s="121"/>
      <c r="F879" s="1212"/>
      <c r="G879" s="213"/>
      <c r="H879" s="357"/>
      <c r="I879" s="121"/>
      <c r="J879" s="159"/>
      <c r="K879" s="121"/>
      <c r="L879" s="121"/>
      <c r="M879" s="121"/>
      <c r="N879" s="121"/>
      <c r="O879" s="121"/>
      <c r="P879"/>
      <c r="Q879" s="544"/>
      <c r="S879" s="3144"/>
      <c r="T879" s="3144"/>
      <c r="U879" s="3144"/>
      <c r="V879" s="3144"/>
      <c r="W879" s="3144"/>
      <c r="X879" s="3144"/>
      <c r="Y879" s="3144"/>
      <c r="Z879" s="3144"/>
      <c r="AA879" s="3144"/>
      <c r="AB879" s="3144"/>
      <c r="AC879" s="3144"/>
      <c r="AD879" s="3144"/>
      <c r="AE879" s="3144"/>
      <c r="AF879" s="3144"/>
      <c r="AG879" s="3144"/>
      <c r="AH879" s="3144"/>
      <c r="AI879" s="3144"/>
      <c r="AJ879" s="3144"/>
      <c r="AK879" s="3144"/>
      <c r="AL879" s="3144"/>
      <c r="AM879" s="3144"/>
    </row>
    <row r="880" spans="3:39">
      <c r="C880" s="106"/>
      <c r="D880" s="1211"/>
      <c r="E880" s="159"/>
      <c r="F880" s="1213"/>
      <c r="G880" s="121"/>
      <c r="H880" s="121"/>
      <c r="I880" s="121"/>
      <c r="J880" s="159"/>
      <c r="K880" s="121"/>
      <c r="L880" s="121"/>
      <c r="M880" s="121"/>
      <c r="N880" s="121"/>
      <c r="O880" s="121"/>
      <c r="P880"/>
      <c r="Q880" s="544"/>
      <c r="S880" s="3144"/>
      <c r="T880" s="3144"/>
      <c r="U880" s="3144"/>
      <c r="V880" s="3144"/>
      <c r="W880" s="3144"/>
      <c r="X880" s="3144"/>
      <c r="Y880" s="3144"/>
      <c r="Z880" s="3144"/>
      <c r="AA880" s="3144"/>
      <c r="AB880" s="3144"/>
      <c r="AC880" s="3144"/>
      <c r="AD880" s="3144"/>
      <c r="AE880" s="3144"/>
      <c r="AF880" s="3144"/>
      <c r="AG880" s="3144"/>
      <c r="AH880" s="3144"/>
      <c r="AI880" s="3144"/>
      <c r="AJ880" s="3144"/>
      <c r="AK880" s="3144"/>
      <c r="AL880" s="3144"/>
      <c r="AM880" s="3144"/>
    </row>
    <row r="881" spans="3:39">
      <c r="C881" s="106"/>
      <c r="D881" s="1211"/>
      <c r="E881" s="159"/>
      <c r="F881" s="1213"/>
      <c r="G881" s="121"/>
      <c r="H881" s="121"/>
      <c r="I881" s="121"/>
      <c r="J881" s="159"/>
      <c r="K881" s="121"/>
      <c r="L881" s="121"/>
      <c r="M881" s="121"/>
      <c r="N881" s="121"/>
      <c r="O881" s="121"/>
      <c r="P881"/>
      <c r="Q881" s="544"/>
      <c r="S881" s="3144"/>
      <c r="T881" s="3144"/>
      <c r="U881" s="3144"/>
      <c r="V881" s="3144"/>
      <c r="W881" s="3144"/>
      <c r="X881" s="3144"/>
      <c r="Y881" s="3144"/>
      <c r="Z881" s="3144"/>
      <c r="AA881" s="3144"/>
      <c r="AB881" s="3144"/>
      <c r="AC881" s="3144"/>
      <c r="AD881" s="3144"/>
      <c r="AE881" s="3144"/>
      <c r="AF881" s="3144"/>
      <c r="AG881" s="3144"/>
      <c r="AH881" s="3144"/>
      <c r="AI881" s="3144"/>
      <c r="AJ881" s="3144"/>
      <c r="AK881" s="3144"/>
      <c r="AL881" s="3144"/>
      <c r="AM881" s="3144"/>
    </row>
    <row r="882" spans="3:39">
      <c r="C882" s="106"/>
      <c r="D882" s="1211"/>
      <c r="E882" s="159"/>
      <c r="F882" s="1213"/>
      <c r="G882" s="121"/>
      <c r="H882" s="121"/>
      <c r="I882" s="121"/>
      <c r="J882" s="159"/>
      <c r="K882" s="121"/>
      <c r="L882" s="121"/>
      <c r="M882" s="121"/>
      <c r="N882" s="121"/>
      <c r="O882" s="121"/>
      <c r="P882"/>
      <c r="Q882" s="544"/>
      <c r="S882" s="3144"/>
      <c r="T882" s="3144"/>
      <c r="U882" s="3144"/>
      <c r="V882" s="3144"/>
      <c r="W882" s="3144"/>
      <c r="X882" s="3144"/>
      <c r="Y882" s="3144"/>
      <c r="Z882" s="3144"/>
      <c r="AA882" s="3144"/>
      <c r="AB882" s="3144"/>
      <c r="AC882" s="3144"/>
      <c r="AD882" s="3144"/>
      <c r="AE882" s="3144"/>
      <c r="AF882" s="3144"/>
      <c r="AG882" s="3144"/>
      <c r="AH882" s="3144"/>
      <c r="AI882" s="3144"/>
      <c r="AJ882" s="3144"/>
      <c r="AK882" s="3144"/>
      <c r="AL882" s="3144"/>
      <c r="AM882" s="3144"/>
    </row>
    <row r="883" spans="3:39">
      <c r="C883" s="106"/>
      <c r="D883" s="1211"/>
      <c r="E883" s="159"/>
      <c r="F883" s="1213"/>
      <c r="G883" s="121"/>
      <c r="H883" s="121"/>
      <c r="I883" s="121"/>
      <c r="J883" s="159"/>
      <c r="K883" s="121"/>
      <c r="L883" s="121"/>
      <c r="M883" s="121"/>
      <c r="N883" s="121"/>
      <c r="O883" s="121"/>
      <c r="P883"/>
      <c r="Q883" s="544"/>
      <c r="S883" s="3144"/>
      <c r="T883" s="3144"/>
      <c r="U883" s="3144"/>
      <c r="V883" s="3144"/>
      <c r="W883" s="3144"/>
      <c r="X883" s="3144"/>
      <c r="Y883" s="3144"/>
      <c r="Z883" s="3144"/>
      <c r="AA883" s="3144"/>
      <c r="AB883" s="3144"/>
      <c r="AC883" s="3144"/>
      <c r="AD883" s="3144"/>
      <c r="AE883" s="3144"/>
      <c r="AF883" s="3144"/>
      <c r="AG883" s="3144"/>
      <c r="AH883" s="3144"/>
      <c r="AI883" s="3144"/>
      <c r="AJ883" s="3144"/>
      <c r="AK883" s="3144"/>
      <c r="AL883" s="3144"/>
      <c r="AM883" s="3144"/>
    </row>
    <row r="884" spans="3:39">
      <c r="C884" s="106"/>
      <c r="D884" s="1211"/>
      <c r="E884" s="159"/>
      <c r="F884" s="1213"/>
      <c r="G884" s="121"/>
      <c r="H884" s="121"/>
      <c r="I884" s="121"/>
      <c r="J884" s="159"/>
      <c r="K884" s="121"/>
      <c r="L884" s="121"/>
      <c r="M884" s="121"/>
      <c r="N884" s="121"/>
      <c r="O884" s="121"/>
      <c r="P884"/>
      <c r="Q884" s="544"/>
      <c r="S884" s="3144"/>
      <c r="T884" s="3144"/>
      <c r="U884" s="3144"/>
      <c r="V884" s="3144"/>
      <c r="W884" s="3144"/>
      <c r="X884" s="3144"/>
      <c r="Y884" s="3144"/>
      <c r="Z884" s="3144"/>
      <c r="AA884" s="3144"/>
      <c r="AB884" s="3144"/>
      <c r="AC884" s="3144"/>
      <c r="AD884" s="3144"/>
      <c r="AE884" s="3144"/>
      <c r="AF884" s="3144"/>
      <c r="AG884" s="3144"/>
      <c r="AH884" s="3144"/>
      <c r="AI884" s="3144"/>
      <c r="AJ884" s="3144"/>
      <c r="AK884" s="3144"/>
      <c r="AL884" s="3144"/>
      <c r="AM884" s="3144"/>
    </row>
    <row r="885" spans="3:39">
      <c r="C885" s="106"/>
      <c r="D885" s="1211"/>
      <c r="E885" s="159"/>
      <c r="F885" s="1213"/>
      <c r="G885" s="121"/>
      <c r="H885" s="121"/>
      <c r="I885" s="121"/>
      <c r="J885" s="159"/>
      <c r="K885" s="121"/>
      <c r="L885" s="121"/>
      <c r="M885" s="121"/>
      <c r="N885" s="121"/>
      <c r="O885" s="121"/>
      <c r="P885"/>
      <c r="Q885" s="544"/>
      <c r="S885" s="3144"/>
      <c r="T885" s="3144"/>
      <c r="U885" s="3144"/>
      <c r="V885" s="3144"/>
      <c r="W885" s="3144"/>
      <c r="X885" s="3144"/>
      <c r="Y885" s="3144"/>
      <c r="Z885" s="3144"/>
      <c r="AA885" s="3144"/>
      <c r="AB885" s="3144"/>
      <c r="AC885" s="3144"/>
      <c r="AD885" s="3144"/>
      <c r="AE885" s="3144"/>
      <c r="AF885" s="3144"/>
      <c r="AG885" s="3144"/>
      <c r="AH885" s="3144"/>
      <c r="AI885" s="3144"/>
      <c r="AJ885" s="3144"/>
      <c r="AK885" s="3144"/>
      <c r="AL885" s="3144"/>
      <c r="AM885" s="3144"/>
    </row>
    <row r="886" spans="3:39">
      <c r="C886" s="106"/>
      <c r="D886" s="121"/>
      <c r="E886" s="121"/>
      <c r="F886" s="121"/>
      <c r="G886" s="121"/>
      <c r="H886" s="121"/>
      <c r="I886" s="121"/>
      <c r="J886" s="159"/>
      <c r="K886" s="121"/>
      <c r="L886" s="121"/>
      <c r="M886" s="121"/>
      <c r="N886" s="121"/>
      <c r="O886" s="121"/>
      <c r="P886"/>
      <c r="Q886" s="544"/>
      <c r="S886" s="3144"/>
      <c r="T886" s="3144"/>
      <c r="U886" s="3144"/>
      <c r="V886" s="3144"/>
      <c r="W886" s="3144"/>
      <c r="X886" s="3144"/>
      <c r="Y886" s="3144"/>
      <c r="Z886" s="3144"/>
      <c r="AA886" s="3144"/>
      <c r="AB886" s="3144"/>
      <c r="AC886" s="3144"/>
      <c r="AD886" s="3144"/>
      <c r="AE886" s="3144"/>
      <c r="AF886" s="3144"/>
      <c r="AG886" s="3144"/>
      <c r="AH886" s="3144"/>
      <c r="AI886" s="3144"/>
      <c r="AJ886" s="3144"/>
      <c r="AK886" s="3144"/>
      <c r="AL886" s="3144"/>
      <c r="AM886" s="3144"/>
    </row>
    <row r="887" spans="3:39">
      <c r="J887" s="6"/>
      <c r="P887"/>
      <c r="Q887" s="544"/>
      <c r="S887" s="3144"/>
      <c r="T887" s="3144"/>
      <c r="U887" s="3144"/>
      <c r="V887" s="3144"/>
      <c r="W887" s="3144"/>
      <c r="X887" s="3144"/>
      <c r="Y887" s="3144"/>
      <c r="Z887" s="3144"/>
      <c r="AA887" s="3144"/>
      <c r="AB887" s="3144"/>
      <c r="AC887" s="3144"/>
      <c r="AD887" s="3144"/>
      <c r="AE887" s="3144"/>
      <c r="AF887" s="3144"/>
      <c r="AG887" s="3144"/>
      <c r="AH887" s="3144"/>
      <c r="AI887" s="3144"/>
      <c r="AJ887" s="3144"/>
      <c r="AK887" s="3144"/>
      <c r="AL887" s="3144"/>
      <c r="AM887" s="3144"/>
    </row>
    <row r="888" spans="3:39">
      <c r="J888" s="6"/>
      <c r="P888"/>
      <c r="Q888" s="544"/>
      <c r="S888" s="3144"/>
      <c r="T888" s="3144"/>
      <c r="U888" s="3144"/>
      <c r="V888" s="3144"/>
      <c r="W888" s="3144"/>
      <c r="X888" s="3144"/>
      <c r="Y888" s="3144"/>
      <c r="Z888" s="3144"/>
      <c r="AA888" s="3144"/>
      <c r="AB888" s="3144"/>
      <c r="AC888" s="3144"/>
      <c r="AD888" s="3144"/>
      <c r="AE888" s="3144"/>
      <c r="AF888" s="3144"/>
      <c r="AG888" s="3144"/>
      <c r="AH888" s="3144"/>
      <c r="AI888" s="3144"/>
      <c r="AJ888" s="3144"/>
      <c r="AK888" s="3144"/>
      <c r="AL888" s="3144"/>
      <c r="AM888" s="3144"/>
    </row>
    <row r="889" spans="3:39">
      <c r="J889" s="6"/>
      <c r="P889"/>
      <c r="Q889" s="544"/>
      <c r="S889" s="3144"/>
      <c r="T889" s="3144"/>
      <c r="U889" s="3144"/>
      <c r="V889" s="3144"/>
      <c r="W889" s="3144"/>
      <c r="X889" s="3144"/>
      <c r="Y889" s="3144"/>
      <c r="Z889" s="3144"/>
      <c r="AA889" s="3144"/>
      <c r="AB889" s="3144"/>
      <c r="AC889" s="3144"/>
      <c r="AD889" s="3144"/>
      <c r="AE889" s="3144"/>
      <c r="AF889" s="3144"/>
      <c r="AG889" s="3144"/>
      <c r="AH889" s="3144"/>
      <c r="AI889" s="3144"/>
      <c r="AJ889" s="3144"/>
      <c r="AK889" s="3144"/>
      <c r="AL889" s="3144"/>
      <c r="AM889" s="3144"/>
    </row>
    <row r="890" spans="3:39">
      <c r="J890" s="6"/>
      <c r="P890"/>
      <c r="Q890" s="544"/>
      <c r="S890" s="3144"/>
      <c r="T890" s="3144"/>
      <c r="U890" s="3144"/>
      <c r="V890" s="3144"/>
      <c r="W890" s="3144"/>
      <c r="X890" s="3144"/>
      <c r="Y890" s="3144"/>
      <c r="Z890" s="3144"/>
      <c r="AA890" s="3144"/>
      <c r="AB890" s="3144"/>
      <c r="AC890" s="3144"/>
      <c r="AD890" s="3144"/>
      <c r="AE890" s="3144"/>
      <c r="AF890" s="3144"/>
      <c r="AG890" s="3144"/>
      <c r="AH890" s="3144"/>
      <c r="AI890" s="3144"/>
      <c r="AJ890" s="3144"/>
      <c r="AK890" s="3144"/>
      <c r="AL890" s="3144"/>
      <c r="AM890" s="3144"/>
    </row>
    <row r="891" spans="3:39">
      <c r="J891" s="6"/>
      <c r="P891"/>
      <c r="Q891" s="544"/>
      <c r="S891" s="3144"/>
      <c r="T891" s="3144"/>
      <c r="U891" s="3144"/>
      <c r="V891" s="3144"/>
      <c r="W891" s="3144"/>
      <c r="X891" s="3144"/>
      <c r="Y891" s="3144"/>
      <c r="Z891" s="3144"/>
      <c r="AA891" s="3144"/>
      <c r="AB891" s="3144"/>
      <c r="AC891" s="3144"/>
      <c r="AD891" s="3144"/>
      <c r="AE891" s="3144"/>
      <c r="AF891" s="3144"/>
      <c r="AG891" s="3144"/>
      <c r="AH891" s="3144"/>
      <c r="AI891" s="3144"/>
      <c r="AJ891" s="3144"/>
      <c r="AK891" s="3144"/>
      <c r="AL891" s="3144"/>
      <c r="AM891" s="3144"/>
    </row>
    <row r="892" spans="3:39">
      <c r="S892" s="3144"/>
      <c r="T892" s="3144"/>
      <c r="U892" s="3144"/>
      <c r="V892" s="3144"/>
      <c r="W892" s="3144"/>
      <c r="X892" s="3144"/>
      <c r="Y892" s="3144"/>
      <c r="Z892" s="3144"/>
      <c r="AA892" s="3144"/>
      <c r="AB892" s="3144"/>
      <c r="AC892" s="3144"/>
      <c r="AD892" s="3144"/>
      <c r="AE892" s="3144"/>
      <c r="AF892" s="3144"/>
      <c r="AG892" s="3144"/>
      <c r="AH892" s="3144"/>
      <c r="AI892" s="3144"/>
      <c r="AJ892" s="3144"/>
      <c r="AK892" s="3144"/>
      <c r="AL892" s="3144"/>
      <c r="AM892" s="3144"/>
    </row>
    <row r="893" spans="3:39">
      <c r="S893" s="3144"/>
      <c r="T893" s="3144"/>
      <c r="U893" s="3144"/>
      <c r="V893" s="3144"/>
      <c r="W893" s="3144"/>
      <c r="X893" s="3144"/>
      <c r="Y893" s="3144"/>
      <c r="Z893" s="3144"/>
      <c r="AA893" s="3144"/>
      <c r="AB893" s="3144"/>
      <c r="AC893" s="3144"/>
      <c r="AD893" s="3144"/>
      <c r="AE893" s="3144"/>
      <c r="AF893" s="3144"/>
      <c r="AG893" s="3144"/>
      <c r="AH893" s="3144"/>
      <c r="AI893" s="3144"/>
      <c r="AJ893" s="3144"/>
      <c r="AK893" s="3144"/>
      <c r="AL893" s="3144"/>
      <c r="AM893" s="3144"/>
    </row>
    <row r="894" spans="3:39">
      <c r="S894" s="3144"/>
      <c r="T894" s="3144"/>
      <c r="U894" s="3144"/>
      <c r="V894" s="3144"/>
      <c r="W894" s="3144"/>
      <c r="X894" s="3144"/>
      <c r="Y894" s="3144"/>
      <c r="Z894" s="3144"/>
      <c r="AA894" s="3144"/>
      <c r="AB894" s="3144"/>
      <c r="AC894" s="3144"/>
      <c r="AD894" s="3144"/>
      <c r="AE894" s="3144"/>
      <c r="AF894" s="3144"/>
      <c r="AG894" s="3144"/>
      <c r="AH894" s="3144"/>
      <c r="AI894" s="3144"/>
      <c r="AJ894" s="3144"/>
      <c r="AK894" s="3144"/>
      <c r="AL894" s="3144"/>
      <c r="AM894" s="3144"/>
    </row>
    <row r="895" spans="3:39">
      <c r="S895" s="3144"/>
      <c r="T895" s="3144"/>
      <c r="U895" s="3144"/>
      <c r="V895" s="3144"/>
      <c r="W895" s="3144"/>
      <c r="X895" s="3144"/>
      <c r="Y895" s="3144"/>
      <c r="Z895" s="3144"/>
      <c r="AA895" s="3144"/>
      <c r="AB895" s="3144"/>
      <c r="AC895" s="3144"/>
      <c r="AD895" s="3144"/>
      <c r="AE895" s="3144"/>
      <c r="AF895" s="3144"/>
      <c r="AG895" s="3144"/>
      <c r="AH895" s="3144"/>
      <c r="AI895" s="3144"/>
      <c r="AJ895" s="3144"/>
      <c r="AK895" s="3144"/>
      <c r="AL895" s="3144"/>
      <c r="AM895" s="3144"/>
    </row>
    <row r="896" spans="3:39">
      <c r="S896" s="3144"/>
      <c r="T896" s="3144"/>
      <c r="U896" s="3144"/>
      <c r="V896" s="3144"/>
      <c r="W896" s="3144"/>
      <c r="X896" s="3144"/>
      <c r="Y896" s="3144"/>
      <c r="Z896" s="3144"/>
      <c r="AA896" s="3144"/>
      <c r="AB896" s="3144"/>
      <c r="AC896" s="3144"/>
      <c r="AD896" s="3144"/>
      <c r="AE896" s="3144"/>
      <c r="AF896" s="3144"/>
      <c r="AG896" s="3144"/>
      <c r="AH896" s="3144"/>
      <c r="AI896" s="3144"/>
      <c r="AJ896" s="3144"/>
      <c r="AK896" s="3144"/>
      <c r="AL896" s="3144"/>
      <c r="AM896" s="3144"/>
    </row>
    <row r="897" spans="19:39">
      <c r="S897" s="3144"/>
      <c r="T897" s="3144"/>
      <c r="U897" s="3144"/>
      <c r="V897" s="3144"/>
      <c r="W897" s="3144"/>
      <c r="X897" s="3144"/>
      <c r="Y897" s="3144"/>
      <c r="Z897" s="3144"/>
      <c r="AA897" s="3144"/>
      <c r="AB897" s="3144"/>
      <c r="AC897" s="3144"/>
      <c r="AD897" s="3144"/>
      <c r="AE897" s="3144"/>
      <c r="AF897" s="3144"/>
      <c r="AG897" s="3144"/>
      <c r="AH897" s="3144"/>
      <c r="AI897" s="3144"/>
      <c r="AJ897" s="3144"/>
      <c r="AK897" s="3144"/>
      <c r="AL897" s="3144"/>
      <c r="AM897" s="3144"/>
    </row>
    <row r="898" spans="19:39">
      <c r="S898" s="3144"/>
      <c r="T898" s="3144"/>
      <c r="U898" s="3144"/>
      <c r="V898" s="3144"/>
      <c r="W898" s="3144"/>
      <c r="X898" s="3144"/>
      <c r="Y898" s="3144"/>
      <c r="Z898" s="3144"/>
      <c r="AA898" s="3144"/>
      <c r="AB898" s="3144"/>
      <c r="AC898" s="3144"/>
      <c r="AD898" s="3144"/>
      <c r="AE898" s="3144"/>
      <c r="AF898" s="3144"/>
      <c r="AG898" s="3144"/>
      <c r="AH898" s="3144"/>
      <c r="AI898" s="3144"/>
      <c r="AJ898" s="3144"/>
      <c r="AK898" s="3144"/>
      <c r="AL898" s="3144"/>
      <c r="AM898" s="3144"/>
    </row>
    <row r="899" spans="19:39">
      <c r="S899" s="3144"/>
      <c r="T899" s="3144"/>
      <c r="U899" s="3144"/>
      <c r="V899" s="3144"/>
      <c r="W899" s="3144"/>
      <c r="X899" s="3144"/>
      <c r="Y899" s="3144"/>
      <c r="Z899" s="3144"/>
      <c r="AA899" s="3144"/>
      <c r="AB899" s="3144"/>
      <c r="AC899" s="3144"/>
      <c r="AD899" s="3144"/>
      <c r="AE899" s="3144"/>
      <c r="AF899" s="3144"/>
      <c r="AG899" s="3144"/>
      <c r="AH899" s="3144"/>
      <c r="AI899" s="3144"/>
      <c r="AJ899" s="3144"/>
      <c r="AK899" s="3144"/>
      <c r="AL899" s="3144"/>
      <c r="AM899" s="3144"/>
    </row>
    <row r="900" spans="19:39">
      <c r="S900" s="3144"/>
      <c r="T900" s="3144"/>
      <c r="U900" s="3144"/>
      <c r="V900" s="3144"/>
      <c r="W900" s="3144"/>
      <c r="X900" s="3144"/>
      <c r="Y900" s="3144"/>
      <c r="Z900" s="3144"/>
      <c r="AA900" s="3144"/>
      <c r="AB900" s="3144"/>
      <c r="AC900" s="3144"/>
      <c r="AD900" s="3144"/>
      <c r="AE900" s="3144"/>
      <c r="AF900" s="3144"/>
      <c r="AG900" s="3144"/>
      <c r="AH900" s="3144"/>
      <c r="AI900" s="3144"/>
      <c r="AJ900" s="3144"/>
      <c r="AK900" s="3144"/>
      <c r="AL900" s="3144"/>
      <c r="AM900" s="3144"/>
    </row>
    <row r="901" spans="19:39">
      <c r="S901" s="3144"/>
      <c r="T901" s="3144"/>
      <c r="U901" s="3144"/>
      <c r="V901" s="3144"/>
      <c r="W901" s="3144"/>
      <c r="X901" s="3144"/>
      <c r="Y901" s="3144"/>
      <c r="Z901" s="3144"/>
      <c r="AA901" s="3144"/>
      <c r="AB901" s="3144"/>
      <c r="AC901" s="3144"/>
      <c r="AD901" s="3144"/>
      <c r="AE901" s="3144"/>
      <c r="AF901" s="3144"/>
      <c r="AG901" s="3144"/>
      <c r="AH901" s="3144"/>
      <c r="AI901" s="3144"/>
      <c r="AJ901" s="3144"/>
      <c r="AK901" s="3144"/>
      <c r="AL901" s="3144"/>
      <c r="AM901" s="3144"/>
    </row>
    <row r="902" spans="19:39">
      <c r="S902" s="3144"/>
      <c r="T902" s="3144"/>
      <c r="U902" s="3144"/>
      <c r="V902" s="3144"/>
      <c r="W902" s="3144"/>
      <c r="X902" s="3144"/>
      <c r="Y902" s="3144"/>
      <c r="Z902" s="3144"/>
      <c r="AA902" s="3144"/>
      <c r="AB902" s="3144"/>
      <c r="AC902" s="3144"/>
      <c r="AD902" s="3144"/>
      <c r="AE902" s="3144"/>
      <c r="AF902" s="3144"/>
      <c r="AG902" s="3144"/>
      <c r="AH902" s="3144"/>
      <c r="AI902" s="3144"/>
      <c r="AJ902" s="3144"/>
      <c r="AK902" s="3144"/>
      <c r="AL902" s="3144"/>
      <c r="AM902" s="3144"/>
    </row>
    <row r="903" spans="19:39">
      <c r="S903" s="3144"/>
      <c r="T903" s="3144"/>
      <c r="U903" s="3144"/>
      <c r="V903" s="3144"/>
      <c r="W903" s="3144"/>
      <c r="X903" s="3144"/>
      <c r="Y903" s="3144"/>
      <c r="Z903" s="3144"/>
      <c r="AA903" s="3144"/>
      <c r="AB903" s="3144"/>
      <c r="AC903" s="3144"/>
      <c r="AD903" s="3144"/>
      <c r="AE903" s="3144"/>
      <c r="AF903" s="3144"/>
      <c r="AG903" s="3144"/>
      <c r="AH903" s="3144"/>
      <c r="AI903" s="3144"/>
      <c r="AJ903" s="3144"/>
      <c r="AK903" s="3144"/>
      <c r="AL903" s="3144"/>
      <c r="AM903" s="3144"/>
    </row>
    <row r="904" spans="19:39">
      <c r="S904" s="3144"/>
      <c r="T904" s="3144"/>
      <c r="U904" s="3144"/>
      <c r="V904" s="3144"/>
      <c r="W904" s="3144"/>
      <c r="X904" s="3144"/>
      <c r="Y904" s="3144"/>
      <c r="Z904" s="3144"/>
      <c r="AA904" s="3144"/>
      <c r="AB904" s="3144"/>
      <c r="AC904" s="3144"/>
      <c r="AD904" s="3144"/>
      <c r="AE904" s="3144"/>
      <c r="AF904" s="3144"/>
      <c r="AG904" s="3144"/>
      <c r="AH904" s="3144"/>
      <c r="AI904" s="3144"/>
      <c r="AJ904" s="3144"/>
      <c r="AK904" s="3144"/>
      <c r="AL904" s="3144"/>
      <c r="AM904" s="3144"/>
    </row>
    <row r="905" spans="19:39">
      <c r="S905" s="3144"/>
      <c r="T905" s="3144"/>
      <c r="U905" s="3144"/>
      <c r="V905" s="3144"/>
      <c r="W905" s="3144"/>
      <c r="X905" s="3144"/>
      <c r="Y905" s="3144"/>
      <c r="Z905" s="3144"/>
      <c r="AA905" s="3144"/>
      <c r="AB905" s="3144"/>
      <c r="AC905" s="3144"/>
      <c r="AD905" s="3144"/>
      <c r="AE905" s="3144"/>
      <c r="AF905" s="3144"/>
      <c r="AG905" s="3144"/>
      <c r="AH905" s="3144"/>
      <c r="AI905" s="3144"/>
      <c r="AJ905" s="3144"/>
      <c r="AK905" s="3144"/>
      <c r="AL905" s="3144"/>
      <c r="AM905" s="3144"/>
    </row>
    <row r="906" spans="19:39">
      <c r="S906" s="3144"/>
      <c r="T906" s="3144"/>
      <c r="U906" s="3144"/>
      <c r="V906" s="3144"/>
      <c r="W906" s="3144"/>
      <c r="X906" s="3144"/>
      <c r="Y906" s="3144"/>
      <c r="Z906" s="3144"/>
      <c r="AA906" s="3144"/>
      <c r="AB906" s="3144"/>
      <c r="AC906" s="3144"/>
      <c r="AD906" s="3144"/>
      <c r="AE906" s="3144"/>
      <c r="AF906" s="3144"/>
      <c r="AG906" s="3144"/>
      <c r="AH906" s="3144"/>
      <c r="AI906" s="3144"/>
      <c r="AJ906" s="3144"/>
      <c r="AK906" s="3144"/>
      <c r="AL906" s="3144"/>
      <c r="AM906" s="3144"/>
    </row>
    <row r="907" spans="19:39">
      <c r="S907" s="3144"/>
      <c r="T907" s="3144"/>
      <c r="U907" s="3144"/>
      <c r="V907" s="3144"/>
      <c r="W907" s="3144"/>
      <c r="X907" s="3144"/>
      <c r="Y907" s="3144"/>
      <c r="Z907" s="3144"/>
      <c r="AA907" s="3144"/>
      <c r="AB907" s="3144"/>
      <c r="AC907" s="3144"/>
      <c r="AD907" s="3144"/>
      <c r="AE907" s="3144"/>
      <c r="AF907" s="3144"/>
      <c r="AG907" s="3144"/>
      <c r="AH907" s="3144"/>
      <c r="AI907" s="3144"/>
      <c r="AJ907" s="3144"/>
      <c r="AK907" s="3144"/>
      <c r="AL907" s="3144"/>
      <c r="AM907" s="3144"/>
    </row>
    <row r="908" spans="19:39">
      <c r="S908" s="3144"/>
      <c r="T908" s="3144"/>
      <c r="U908" s="3144"/>
      <c r="V908" s="3144"/>
      <c r="W908" s="3144"/>
      <c r="X908" s="3144"/>
      <c r="Y908" s="3144"/>
      <c r="Z908" s="3144"/>
      <c r="AA908" s="3144"/>
      <c r="AB908" s="3144"/>
      <c r="AC908" s="3144"/>
      <c r="AD908" s="3144"/>
      <c r="AE908" s="3144"/>
      <c r="AF908" s="3144"/>
      <c r="AG908" s="3144"/>
      <c r="AH908" s="3144"/>
      <c r="AI908" s="3144"/>
      <c r="AJ908" s="3144"/>
      <c r="AK908" s="3144"/>
      <c r="AL908" s="3144"/>
      <c r="AM908" s="3144"/>
    </row>
    <row r="909" spans="19:39">
      <c r="S909" s="3144"/>
      <c r="T909" s="3144"/>
      <c r="U909" s="3144"/>
      <c r="V909" s="3144"/>
      <c r="W909" s="3144"/>
      <c r="X909" s="3144"/>
      <c r="Y909" s="3144"/>
      <c r="Z909" s="3144"/>
      <c r="AA909" s="3144"/>
      <c r="AB909" s="3144"/>
      <c r="AC909" s="3144"/>
      <c r="AD909" s="3144"/>
      <c r="AE909" s="3144"/>
      <c r="AF909" s="3144"/>
      <c r="AG909" s="3144"/>
      <c r="AH909" s="3144"/>
      <c r="AI909" s="3144"/>
      <c r="AJ909" s="3144"/>
      <c r="AK909" s="3144"/>
      <c r="AL909" s="3144"/>
      <c r="AM909" s="3144"/>
    </row>
    <row r="910" spans="19:39">
      <c r="S910" s="3144"/>
      <c r="T910" s="3144"/>
      <c r="U910" s="3144"/>
      <c r="V910" s="3144"/>
      <c r="W910" s="3144"/>
      <c r="X910" s="3144"/>
      <c r="Y910" s="3144"/>
      <c r="Z910" s="3144"/>
      <c r="AA910" s="3144"/>
      <c r="AB910" s="3144"/>
      <c r="AC910" s="3144"/>
      <c r="AD910" s="3144"/>
      <c r="AE910" s="3144"/>
      <c r="AF910" s="3144"/>
      <c r="AG910" s="3144"/>
      <c r="AH910" s="3144"/>
      <c r="AI910" s="3144"/>
      <c r="AJ910" s="3144"/>
      <c r="AK910" s="3144"/>
      <c r="AL910" s="3144"/>
      <c r="AM910" s="3144"/>
    </row>
    <row r="911" spans="19:39">
      <c r="S911" s="3144"/>
      <c r="T911" s="3144"/>
      <c r="U911" s="3144"/>
      <c r="V911" s="3144"/>
      <c r="W911" s="3144"/>
      <c r="X911" s="3144"/>
      <c r="Y911" s="3144"/>
      <c r="Z911" s="3144"/>
      <c r="AA911" s="3144"/>
      <c r="AB911" s="3144"/>
      <c r="AC911" s="3144"/>
      <c r="AD911" s="3144"/>
      <c r="AE911" s="3144"/>
      <c r="AF911" s="3144"/>
      <c r="AG911" s="3144"/>
      <c r="AH911" s="3144"/>
      <c r="AI911" s="3144"/>
      <c r="AJ911" s="3144"/>
      <c r="AK911" s="3144"/>
      <c r="AL911" s="3144"/>
      <c r="AM911" s="3144"/>
    </row>
    <row r="912" spans="19:39">
      <c r="S912" s="3144"/>
      <c r="T912" s="3144"/>
      <c r="U912" s="3144"/>
      <c r="V912" s="3144"/>
      <c r="W912" s="3144"/>
      <c r="X912" s="3144"/>
      <c r="Y912" s="3144"/>
      <c r="Z912" s="3144"/>
      <c r="AA912" s="3144"/>
      <c r="AB912" s="3144"/>
      <c r="AC912" s="3144"/>
      <c r="AD912" s="3144"/>
      <c r="AE912" s="3144"/>
      <c r="AF912" s="3144"/>
      <c r="AG912" s="3144"/>
      <c r="AH912" s="3144"/>
      <c r="AI912" s="3144"/>
      <c r="AJ912" s="3144"/>
      <c r="AK912" s="3144"/>
      <c r="AL912" s="3144"/>
      <c r="AM912" s="3144"/>
    </row>
    <row r="913" spans="19:39">
      <c r="S913" s="3144"/>
      <c r="T913" s="3144"/>
      <c r="U913" s="3144"/>
      <c r="V913" s="3144"/>
      <c r="W913" s="3144"/>
      <c r="X913" s="3144"/>
      <c r="Y913" s="3144"/>
      <c r="Z913" s="3144"/>
      <c r="AA913" s="3144"/>
      <c r="AB913" s="3144"/>
      <c r="AC913" s="3144"/>
      <c r="AD913" s="3144"/>
      <c r="AE913" s="3144"/>
      <c r="AF913" s="3144"/>
      <c r="AG913" s="3144"/>
      <c r="AH913" s="3144"/>
      <c r="AI913" s="3144"/>
      <c r="AJ913" s="3144"/>
      <c r="AK913" s="3144"/>
      <c r="AL913" s="3144"/>
      <c r="AM913" s="3144"/>
    </row>
    <row r="914" spans="19:39">
      <c r="S914" s="3144"/>
      <c r="T914" s="3144"/>
      <c r="U914" s="3144"/>
      <c r="V914" s="3144"/>
      <c r="W914" s="3144"/>
      <c r="X914" s="3144"/>
      <c r="Y914" s="3144"/>
      <c r="Z914" s="3144"/>
      <c r="AA914" s="3144"/>
      <c r="AB914" s="3144"/>
      <c r="AC914" s="3144"/>
      <c r="AD914" s="3144"/>
      <c r="AE914" s="3144"/>
      <c r="AF914" s="3144"/>
      <c r="AG914" s="3144"/>
      <c r="AH914" s="3144"/>
      <c r="AI914" s="3144"/>
      <c r="AJ914" s="3144"/>
      <c r="AK914" s="3144"/>
      <c r="AL914" s="3144"/>
      <c r="AM914" s="3144"/>
    </row>
    <row r="915" spans="19:39">
      <c r="S915" s="3144"/>
      <c r="T915" s="3144"/>
      <c r="U915" s="3144"/>
      <c r="V915" s="3144"/>
      <c r="W915" s="3144"/>
      <c r="X915" s="3144"/>
      <c r="Y915" s="3144"/>
      <c r="Z915" s="3144"/>
      <c r="AA915" s="3144"/>
      <c r="AB915" s="3144"/>
      <c r="AC915" s="3144"/>
      <c r="AD915" s="3144"/>
      <c r="AE915" s="3144"/>
      <c r="AF915" s="3144"/>
      <c r="AG915" s="3144"/>
      <c r="AH915" s="3144"/>
      <c r="AI915" s="3144"/>
      <c r="AJ915" s="3144"/>
      <c r="AK915" s="3144"/>
      <c r="AL915" s="3144"/>
      <c r="AM915" s="3144"/>
    </row>
    <row r="916" spans="19:39">
      <c r="S916" s="3144"/>
      <c r="T916" s="3144"/>
      <c r="U916" s="3144"/>
      <c r="V916" s="3144"/>
      <c r="W916" s="3144"/>
      <c r="X916" s="3144"/>
      <c r="Y916" s="3144"/>
      <c r="Z916" s="3144"/>
      <c r="AA916" s="3144"/>
      <c r="AB916" s="3144"/>
      <c r="AC916" s="3144"/>
      <c r="AD916" s="3144"/>
      <c r="AE916" s="3144"/>
      <c r="AF916" s="3144"/>
      <c r="AG916" s="3144"/>
      <c r="AH916" s="3144"/>
      <c r="AI916" s="3144"/>
      <c r="AJ916" s="3144"/>
      <c r="AK916" s="3144"/>
      <c r="AL916" s="3144"/>
      <c r="AM916" s="3144"/>
    </row>
    <row r="917" spans="19:39">
      <c r="S917" s="3144"/>
      <c r="T917" s="3144"/>
      <c r="U917" s="3144"/>
      <c r="V917" s="3144"/>
      <c r="W917" s="3144"/>
      <c r="X917" s="3144"/>
      <c r="Y917" s="3144"/>
      <c r="Z917" s="3144"/>
      <c r="AA917" s="3144"/>
      <c r="AB917" s="3144"/>
      <c r="AC917" s="3144"/>
      <c r="AD917" s="3144"/>
      <c r="AE917" s="3144"/>
      <c r="AF917" s="3144"/>
      <c r="AG917" s="3144"/>
      <c r="AH917" s="3144"/>
      <c r="AI917" s="3144"/>
      <c r="AJ917" s="3144"/>
      <c r="AK917" s="3144"/>
      <c r="AL917" s="3144"/>
      <c r="AM917" s="3144"/>
    </row>
    <row r="918" spans="19:39">
      <c r="S918" s="3144"/>
      <c r="T918" s="3144"/>
      <c r="U918" s="3144"/>
      <c r="V918" s="3144"/>
      <c r="W918" s="3144"/>
      <c r="X918" s="3144"/>
      <c r="Y918" s="3144"/>
      <c r="Z918" s="3144"/>
      <c r="AA918" s="3144"/>
      <c r="AB918" s="3144"/>
      <c r="AC918" s="3144"/>
      <c r="AD918" s="3144"/>
      <c r="AE918" s="3144"/>
      <c r="AF918" s="3144"/>
      <c r="AG918" s="3144"/>
      <c r="AH918" s="3144"/>
      <c r="AI918" s="3144"/>
      <c r="AJ918" s="3144"/>
      <c r="AK918" s="3144"/>
      <c r="AL918" s="3144"/>
      <c r="AM918" s="3144"/>
    </row>
    <row r="919" spans="19:39">
      <c r="S919" s="3144"/>
      <c r="T919" s="3144"/>
      <c r="U919" s="3144"/>
      <c r="V919" s="3144"/>
      <c r="W919" s="3144"/>
      <c r="X919" s="3144"/>
      <c r="Y919" s="3144"/>
      <c r="Z919" s="3144"/>
      <c r="AA919" s="3144"/>
      <c r="AB919" s="3144"/>
      <c r="AC919" s="3144"/>
      <c r="AD919" s="3144"/>
      <c r="AE919" s="3144"/>
      <c r="AF919" s="3144"/>
      <c r="AG919" s="3144"/>
      <c r="AH919" s="3144"/>
      <c r="AI919" s="3144"/>
      <c r="AJ919" s="3144"/>
      <c r="AK919" s="3144"/>
      <c r="AL919" s="3144"/>
      <c r="AM919" s="3144"/>
    </row>
    <row r="920" spans="19:39">
      <c r="S920" s="3144"/>
      <c r="T920" s="3144"/>
      <c r="U920" s="3144"/>
      <c r="V920" s="3144"/>
      <c r="W920" s="3144"/>
      <c r="X920" s="3144"/>
      <c r="Y920" s="3144"/>
      <c r="Z920" s="3144"/>
      <c r="AA920" s="3144"/>
      <c r="AB920" s="3144"/>
      <c r="AC920" s="3144"/>
      <c r="AD920" s="3144"/>
      <c r="AE920" s="3144"/>
      <c r="AF920" s="3144"/>
      <c r="AG920" s="3144"/>
      <c r="AH920" s="3144"/>
      <c r="AI920" s="3144"/>
      <c r="AJ920" s="3144"/>
      <c r="AK920" s="3144"/>
      <c r="AL920" s="3144"/>
      <c r="AM920" s="3144"/>
    </row>
    <row r="921" spans="19:39">
      <c r="S921" s="3144"/>
      <c r="T921" s="3144"/>
      <c r="U921" s="3144"/>
      <c r="V921" s="3144"/>
      <c r="W921" s="3144"/>
      <c r="X921" s="3144"/>
      <c r="Y921" s="3144"/>
      <c r="Z921" s="3144"/>
      <c r="AA921" s="3144"/>
      <c r="AB921" s="3144"/>
      <c r="AC921" s="3144"/>
      <c r="AD921" s="3144"/>
      <c r="AE921" s="3144"/>
      <c r="AF921" s="3144"/>
      <c r="AG921" s="3144"/>
      <c r="AH921" s="3144"/>
      <c r="AI921" s="3144"/>
      <c r="AJ921" s="3144"/>
      <c r="AK921" s="3144"/>
      <c r="AL921" s="3144"/>
      <c r="AM921" s="3144"/>
    </row>
    <row r="922" spans="19:39">
      <c r="S922" s="3144"/>
      <c r="T922" s="3144"/>
      <c r="U922" s="3144"/>
      <c r="V922" s="3144"/>
      <c r="W922" s="3144"/>
      <c r="X922" s="3144"/>
      <c r="Y922" s="3144"/>
      <c r="Z922" s="3144"/>
      <c r="AA922" s="3144"/>
      <c r="AB922" s="3144"/>
      <c r="AC922" s="3144"/>
      <c r="AD922" s="3144"/>
      <c r="AE922" s="3144"/>
      <c r="AF922" s="3144"/>
      <c r="AG922" s="3144"/>
      <c r="AH922" s="3144"/>
      <c r="AI922" s="3144"/>
      <c r="AJ922" s="3144"/>
      <c r="AK922" s="3144"/>
      <c r="AL922" s="3144"/>
      <c r="AM922" s="3144"/>
    </row>
    <row r="923" spans="19:39">
      <c r="S923" s="3144"/>
      <c r="T923" s="3144"/>
      <c r="U923" s="3144"/>
      <c r="V923" s="3144"/>
      <c r="W923" s="3144"/>
      <c r="X923" s="3144"/>
      <c r="Y923" s="3144"/>
      <c r="Z923" s="3144"/>
      <c r="AA923" s="3144"/>
      <c r="AB923" s="3144"/>
      <c r="AC923" s="3144"/>
      <c r="AD923" s="3144"/>
      <c r="AE923" s="3144"/>
      <c r="AF923" s="3144"/>
      <c r="AG923" s="3144"/>
      <c r="AH923" s="3144"/>
      <c r="AI923" s="3144"/>
      <c r="AJ923" s="3144"/>
      <c r="AK923" s="3144"/>
      <c r="AL923" s="3144"/>
      <c r="AM923" s="3144"/>
    </row>
    <row r="924" spans="19:39">
      <c r="S924" s="3144"/>
      <c r="T924" s="3144"/>
      <c r="U924" s="3144"/>
      <c r="V924" s="3144"/>
      <c r="W924" s="3144"/>
      <c r="X924" s="3144"/>
      <c r="Y924" s="3144"/>
      <c r="Z924" s="3144"/>
      <c r="AA924" s="3144"/>
      <c r="AB924" s="3144"/>
      <c r="AC924" s="3144"/>
      <c r="AD924" s="3144"/>
      <c r="AE924" s="3144"/>
      <c r="AF924" s="3144"/>
      <c r="AG924" s="3144"/>
      <c r="AH924" s="3144"/>
      <c r="AI924" s="3144"/>
      <c r="AJ924" s="3144"/>
      <c r="AK924" s="3144"/>
      <c r="AL924" s="3144"/>
      <c r="AM924" s="3144"/>
    </row>
    <row r="925" spans="19:39">
      <c r="S925" s="3144"/>
      <c r="T925" s="3144"/>
      <c r="U925" s="3144"/>
      <c r="V925" s="3144"/>
      <c r="W925" s="3144"/>
      <c r="X925" s="3144"/>
      <c r="Y925" s="3144"/>
      <c r="Z925" s="3144"/>
      <c r="AA925" s="3144"/>
      <c r="AB925" s="3144"/>
      <c r="AC925" s="3144"/>
      <c r="AD925" s="3144"/>
      <c r="AE925" s="3144"/>
      <c r="AF925" s="3144"/>
      <c r="AG925" s="3144"/>
      <c r="AH925" s="3144"/>
      <c r="AI925" s="3144"/>
      <c r="AJ925" s="3144"/>
      <c r="AK925" s="3144"/>
      <c r="AL925" s="3144"/>
      <c r="AM925" s="3144"/>
    </row>
    <row r="926" spans="19:39">
      <c r="S926" s="3144"/>
      <c r="T926" s="3144"/>
      <c r="U926" s="3144"/>
      <c r="V926" s="3144"/>
      <c r="W926" s="3144"/>
      <c r="X926" s="3144"/>
      <c r="Y926" s="3144"/>
      <c r="Z926" s="3144"/>
      <c r="AA926" s="3144"/>
      <c r="AB926" s="3144"/>
      <c r="AC926" s="3144"/>
      <c r="AD926" s="3144"/>
      <c r="AE926" s="3144"/>
      <c r="AF926" s="3144"/>
      <c r="AG926" s="3144"/>
      <c r="AH926" s="3144"/>
      <c r="AI926" s="3144"/>
      <c r="AJ926" s="3144"/>
      <c r="AK926" s="3144"/>
      <c r="AL926" s="3144"/>
      <c r="AM926" s="3144"/>
    </row>
    <row r="927" spans="19:39">
      <c r="S927" s="3144"/>
      <c r="T927" s="3144"/>
      <c r="U927" s="3144"/>
      <c r="V927" s="3144"/>
      <c r="W927" s="3144"/>
      <c r="X927" s="3144"/>
      <c r="Y927" s="3144"/>
      <c r="Z927" s="3144"/>
      <c r="AA927" s="3144"/>
      <c r="AB927" s="3144"/>
      <c r="AC927" s="3144"/>
      <c r="AD927" s="3144"/>
      <c r="AE927" s="3144"/>
      <c r="AF927" s="3144"/>
      <c r="AG927" s="3144"/>
      <c r="AH927" s="3144"/>
      <c r="AI927" s="3144"/>
      <c r="AJ927" s="3144"/>
      <c r="AK927" s="3144"/>
      <c r="AL927" s="3144"/>
      <c r="AM927" s="3144"/>
    </row>
    <row r="928" spans="19:39">
      <c r="S928" s="3144"/>
      <c r="T928" s="3144"/>
      <c r="U928" s="3144"/>
      <c r="V928" s="3144"/>
      <c r="W928" s="3144"/>
      <c r="X928" s="3144"/>
      <c r="Y928" s="3144"/>
      <c r="Z928" s="3144"/>
      <c r="AA928" s="3144"/>
      <c r="AB928" s="3144"/>
      <c r="AC928" s="3144"/>
      <c r="AD928" s="3144"/>
      <c r="AE928" s="3144"/>
      <c r="AF928" s="3144"/>
      <c r="AG928" s="3144"/>
      <c r="AH928" s="3144"/>
      <c r="AI928" s="3144"/>
      <c r="AJ928" s="3144"/>
      <c r="AK928" s="3144"/>
      <c r="AL928" s="3144"/>
      <c r="AM928" s="3144"/>
    </row>
    <row r="929" spans="19:39">
      <c r="S929" s="3144"/>
      <c r="T929" s="3144"/>
      <c r="U929" s="3144"/>
      <c r="V929" s="3144"/>
      <c r="W929" s="3144"/>
      <c r="X929" s="3144"/>
      <c r="Y929" s="3144"/>
      <c r="Z929" s="3144"/>
      <c r="AA929" s="3144"/>
      <c r="AB929" s="3144"/>
      <c r="AC929" s="3144"/>
      <c r="AD929" s="3144"/>
      <c r="AE929" s="3144"/>
      <c r="AF929" s="3144"/>
      <c r="AG929" s="3144"/>
      <c r="AH929" s="3144"/>
      <c r="AI929" s="3144"/>
      <c r="AJ929" s="3144"/>
      <c r="AK929" s="3144"/>
      <c r="AL929" s="3144"/>
      <c r="AM929" s="3144"/>
    </row>
    <row r="930" spans="19:39">
      <c r="S930" s="3144"/>
      <c r="T930" s="3144"/>
      <c r="U930" s="3144"/>
      <c r="V930" s="3144"/>
      <c r="W930" s="3144"/>
      <c r="X930" s="3144"/>
      <c r="Y930" s="3144"/>
      <c r="Z930" s="3144"/>
      <c r="AA930" s="3144"/>
      <c r="AB930" s="3144"/>
      <c r="AC930" s="3144"/>
      <c r="AD930" s="3144"/>
      <c r="AE930" s="3144"/>
      <c r="AF930" s="3144"/>
      <c r="AG930" s="3144"/>
      <c r="AH930" s="3144"/>
      <c r="AI930" s="3144"/>
      <c r="AJ930" s="3144"/>
      <c r="AK930" s="3144"/>
      <c r="AL930" s="3144"/>
      <c r="AM930" s="3144"/>
    </row>
    <row r="931" spans="19:39">
      <c r="S931" s="3144"/>
      <c r="T931" s="3144"/>
      <c r="U931" s="3144"/>
      <c r="V931" s="3144"/>
      <c r="W931" s="3144"/>
      <c r="X931" s="3144"/>
      <c r="Y931" s="3144"/>
      <c r="Z931" s="3144"/>
      <c r="AA931" s="3144"/>
      <c r="AB931" s="3144"/>
      <c r="AC931" s="3144"/>
      <c r="AD931" s="3144"/>
      <c r="AE931" s="3144"/>
      <c r="AF931" s="3144"/>
      <c r="AG931" s="3144"/>
      <c r="AH931" s="3144"/>
      <c r="AI931" s="3144"/>
      <c r="AJ931" s="3144"/>
      <c r="AK931" s="3144"/>
      <c r="AL931" s="3144"/>
      <c r="AM931" s="3144"/>
    </row>
    <row r="932" spans="19:39">
      <c r="S932" s="3144"/>
      <c r="T932" s="3144"/>
      <c r="U932" s="3144"/>
      <c r="V932" s="3144"/>
      <c r="W932" s="3144"/>
      <c r="X932" s="3144"/>
      <c r="Y932" s="3144"/>
      <c r="Z932" s="3144"/>
      <c r="AA932" s="3144"/>
      <c r="AB932" s="3144"/>
      <c r="AC932" s="3144"/>
      <c r="AD932" s="3144"/>
      <c r="AE932" s="3144"/>
      <c r="AF932" s="3144"/>
      <c r="AG932" s="3144"/>
      <c r="AH932" s="3144"/>
      <c r="AI932" s="3144"/>
      <c r="AJ932" s="3144"/>
      <c r="AK932" s="3144"/>
      <c r="AL932" s="3144"/>
      <c r="AM932" s="3144"/>
    </row>
    <row r="933" spans="19:39">
      <c r="S933" s="3144"/>
      <c r="T933" s="3144"/>
      <c r="U933" s="3144"/>
      <c r="V933" s="3144"/>
      <c r="W933" s="3144"/>
      <c r="X933" s="3144"/>
      <c r="Y933" s="3144"/>
      <c r="Z933" s="3144"/>
      <c r="AA933" s="3144"/>
      <c r="AB933" s="3144"/>
      <c r="AC933" s="3144"/>
      <c r="AD933" s="3144"/>
      <c r="AE933" s="3144"/>
      <c r="AF933" s="3144"/>
      <c r="AG933" s="3144"/>
      <c r="AH933" s="3144"/>
      <c r="AI933" s="3144"/>
      <c r="AJ933" s="3144"/>
      <c r="AK933" s="3144"/>
      <c r="AL933" s="3144"/>
      <c r="AM933" s="3144"/>
    </row>
    <row r="934" spans="19:39">
      <c r="S934" s="3144"/>
      <c r="T934" s="3144"/>
      <c r="U934" s="3144"/>
      <c r="V934" s="3144"/>
      <c r="W934" s="3144"/>
      <c r="X934" s="3144"/>
      <c r="Y934" s="3144"/>
      <c r="Z934" s="3144"/>
      <c r="AA934" s="3144"/>
      <c r="AB934" s="3144"/>
      <c r="AC934" s="3144"/>
      <c r="AD934" s="3144"/>
      <c r="AE934" s="3144"/>
      <c r="AF934" s="3144"/>
      <c r="AG934" s="3144"/>
      <c r="AH934" s="3144"/>
      <c r="AI934" s="3144"/>
      <c r="AJ934" s="3144"/>
      <c r="AK934" s="3144"/>
      <c r="AL934" s="3144"/>
      <c r="AM934" s="3144"/>
    </row>
    <row r="935" spans="19:39">
      <c r="S935" s="3144"/>
      <c r="T935" s="3144"/>
      <c r="U935" s="3144"/>
      <c r="V935" s="3144"/>
      <c r="W935" s="3144"/>
      <c r="X935" s="3144"/>
      <c r="Y935" s="3144"/>
      <c r="Z935" s="3144"/>
      <c r="AA935" s="3144"/>
      <c r="AB935" s="3144"/>
      <c r="AC935" s="3144"/>
      <c r="AD935" s="3144"/>
      <c r="AE935" s="3144"/>
      <c r="AF935" s="3144"/>
      <c r="AG935" s="3144"/>
      <c r="AH935" s="3144"/>
      <c r="AI935" s="3144"/>
      <c r="AJ935" s="3144"/>
      <c r="AK935" s="3144"/>
      <c r="AL935" s="3144"/>
      <c r="AM935" s="3144"/>
    </row>
    <row r="936" spans="19:39">
      <c r="S936" s="3144"/>
      <c r="T936" s="3144"/>
      <c r="U936" s="3144"/>
      <c r="V936" s="3144"/>
      <c r="W936" s="3144"/>
      <c r="X936" s="3144"/>
      <c r="Y936" s="3144"/>
      <c r="Z936" s="3144"/>
      <c r="AA936" s="3144"/>
      <c r="AB936" s="3144"/>
      <c r="AC936" s="3144"/>
      <c r="AD936" s="3144"/>
      <c r="AE936" s="3144"/>
      <c r="AF936" s="3144"/>
      <c r="AG936" s="3144"/>
      <c r="AH936" s="3144"/>
      <c r="AI936" s="3144"/>
      <c r="AJ936" s="3144"/>
      <c r="AK936" s="3144"/>
      <c r="AL936" s="3144"/>
      <c r="AM936" s="3144"/>
    </row>
    <row r="937" spans="19:39">
      <c r="S937" s="3144"/>
      <c r="T937" s="3144"/>
      <c r="U937" s="3144"/>
      <c r="V937" s="3144"/>
      <c r="W937" s="3144"/>
      <c r="X937" s="3144"/>
      <c r="Y937" s="3144"/>
      <c r="Z937" s="3144"/>
      <c r="AA937" s="3144"/>
      <c r="AB937" s="3144"/>
      <c r="AC937" s="3144"/>
      <c r="AD937" s="3144"/>
      <c r="AE937" s="3144"/>
      <c r="AF937" s="3144"/>
      <c r="AG937" s="3144"/>
      <c r="AH937" s="3144"/>
      <c r="AI937" s="3144"/>
      <c r="AJ937" s="3144"/>
      <c r="AK937" s="3144"/>
      <c r="AL937" s="3144"/>
      <c r="AM937" s="3144"/>
    </row>
    <row r="938" spans="19:39">
      <c r="S938" s="3144"/>
      <c r="T938" s="3144"/>
      <c r="U938" s="3144"/>
      <c r="V938" s="3144"/>
      <c r="W938" s="3144"/>
      <c r="X938" s="3144"/>
      <c r="Y938" s="3144"/>
      <c r="Z938" s="3144"/>
      <c r="AA938" s="3144"/>
      <c r="AB938" s="3144"/>
      <c r="AC938" s="3144"/>
      <c r="AD938" s="3144"/>
      <c r="AE938" s="3144"/>
      <c r="AF938" s="3144"/>
      <c r="AG938" s="3144"/>
      <c r="AH938" s="3144"/>
      <c r="AI938" s="3144"/>
      <c r="AJ938" s="3144"/>
      <c r="AK938" s="3144"/>
      <c r="AL938" s="3144"/>
      <c r="AM938" s="3144"/>
    </row>
    <row r="939" spans="19:39">
      <c r="S939" s="3144"/>
      <c r="T939" s="3144"/>
      <c r="U939" s="3144"/>
      <c r="V939" s="3144"/>
      <c r="W939" s="3144"/>
      <c r="X939" s="3144"/>
      <c r="Y939" s="3144"/>
      <c r="Z939" s="3144"/>
      <c r="AA939" s="3144"/>
      <c r="AB939" s="3144"/>
      <c r="AC939" s="3144"/>
      <c r="AD939" s="3144"/>
      <c r="AE939" s="3144"/>
      <c r="AF939" s="3144"/>
      <c r="AG939" s="3144"/>
      <c r="AH939" s="3144"/>
      <c r="AI939" s="3144"/>
      <c r="AJ939" s="3144"/>
      <c r="AK939" s="3144"/>
      <c r="AL939" s="3144"/>
      <c r="AM939" s="3144"/>
    </row>
    <row r="940" spans="19:39">
      <c r="S940" s="3144"/>
      <c r="T940" s="3144"/>
      <c r="U940" s="3144"/>
      <c r="V940" s="3144"/>
      <c r="W940" s="3144"/>
      <c r="X940" s="3144"/>
      <c r="Y940" s="3144"/>
      <c r="Z940" s="3144"/>
      <c r="AA940" s="3144"/>
      <c r="AB940" s="3144"/>
      <c r="AC940" s="3144"/>
      <c r="AD940" s="3144"/>
      <c r="AE940" s="3144"/>
      <c r="AF940" s="3144"/>
      <c r="AG940" s="3144"/>
      <c r="AH940" s="3144"/>
      <c r="AI940" s="3144"/>
      <c r="AJ940" s="3144"/>
      <c r="AK940" s="3144"/>
      <c r="AL940" s="3144"/>
      <c r="AM940" s="3144"/>
    </row>
    <row r="941" spans="19:39">
      <c r="S941" s="3144"/>
      <c r="T941" s="3144"/>
      <c r="U941" s="3144"/>
      <c r="V941" s="3144"/>
      <c r="W941" s="3144"/>
      <c r="X941" s="3144"/>
      <c r="Y941" s="3144"/>
      <c r="Z941" s="3144"/>
      <c r="AA941" s="3144"/>
      <c r="AB941" s="3144"/>
      <c r="AC941" s="3144"/>
      <c r="AD941" s="3144"/>
      <c r="AE941" s="3144"/>
      <c r="AF941" s="3144"/>
      <c r="AG941" s="3144"/>
      <c r="AH941" s="3144"/>
      <c r="AI941" s="3144"/>
      <c r="AJ941" s="3144"/>
      <c r="AK941" s="3144"/>
      <c r="AL941" s="3144"/>
      <c r="AM941" s="3144"/>
    </row>
    <row r="942" spans="19:39">
      <c r="S942" s="3144"/>
      <c r="T942" s="3144"/>
      <c r="U942" s="3144"/>
      <c r="V942" s="3144"/>
      <c r="W942" s="3144"/>
      <c r="X942" s="3144"/>
      <c r="Y942" s="3144"/>
      <c r="Z942" s="3144"/>
      <c r="AA942" s="3144"/>
      <c r="AB942" s="3144"/>
      <c r="AC942" s="3144"/>
      <c r="AD942" s="3144"/>
      <c r="AE942" s="3144"/>
      <c r="AF942" s="3144"/>
      <c r="AG942" s="3144"/>
      <c r="AH942" s="3144"/>
      <c r="AI942" s="3144"/>
      <c r="AJ942" s="3144"/>
      <c r="AK942" s="3144"/>
      <c r="AL942" s="3144"/>
      <c r="AM942" s="3144"/>
    </row>
    <row r="943" spans="19:39">
      <c r="S943" s="3144"/>
      <c r="T943" s="3144"/>
      <c r="U943" s="3144"/>
      <c r="V943" s="3144"/>
      <c r="W943" s="3144"/>
      <c r="X943" s="3144"/>
      <c r="Y943" s="3144"/>
      <c r="Z943" s="3144"/>
      <c r="AA943" s="3144"/>
      <c r="AB943" s="3144"/>
      <c r="AC943" s="3144"/>
      <c r="AD943" s="3144"/>
      <c r="AE943" s="3144"/>
      <c r="AF943" s="3144"/>
      <c r="AG943" s="3144"/>
      <c r="AH943" s="3144"/>
      <c r="AI943" s="3144"/>
      <c r="AJ943" s="3144"/>
      <c r="AK943" s="3144"/>
      <c r="AL943" s="3144"/>
      <c r="AM943" s="3144"/>
    </row>
    <row r="944" spans="19:39">
      <c r="S944" s="3144"/>
      <c r="T944" s="3144"/>
      <c r="U944" s="3144"/>
      <c r="V944" s="3144"/>
      <c r="W944" s="3144"/>
      <c r="X944" s="3144"/>
      <c r="Y944" s="3144"/>
      <c r="Z944" s="3144"/>
      <c r="AA944" s="3144"/>
      <c r="AB944" s="3144"/>
      <c r="AC944" s="3144"/>
      <c r="AD944" s="3144"/>
      <c r="AE944" s="3144"/>
      <c r="AF944" s="3144"/>
      <c r="AG944" s="3144"/>
      <c r="AH944" s="3144"/>
      <c r="AI944" s="3144"/>
      <c r="AJ944" s="3144"/>
      <c r="AK944" s="3144"/>
      <c r="AL944" s="3144"/>
      <c r="AM944" s="3144"/>
    </row>
    <row r="945" spans="10:39">
      <c r="S945" s="3144"/>
      <c r="T945" s="3144"/>
      <c r="U945" s="3144"/>
      <c r="V945" s="3144"/>
      <c r="W945" s="3144"/>
      <c r="X945" s="3144"/>
      <c r="Y945" s="3144"/>
      <c r="Z945" s="3144"/>
      <c r="AA945" s="3144"/>
      <c r="AB945" s="3144"/>
      <c r="AC945" s="3144"/>
      <c r="AD945" s="3144"/>
      <c r="AE945" s="3144"/>
      <c r="AF945" s="3144"/>
      <c r="AG945" s="3144"/>
      <c r="AH945" s="3144"/>
      <c r="AI945" s="3144"/>
      <c r="AJ945" s="3144"/>
      <c r="AK945" s="3144"/>
      <c r="AL945" s="3144"/>
      <c r="AM945" s="3144"/>
    </row>
    <row r="946" spans="10:39">
      <c r="S946" s="3144"/>
      <c r="T946" s="3144"/>
      <c r="U946" s="3144"/>
      <c r="V946" s="3144"/>
      <c r="W946" s="3144"/>
      <c r="X946" s="3144"/>
      <c r="Y946" s="3144"/>
      <c r="Z946" s="3144"/>
      <c r="AA946" s="3144"/>
      <c r="AB946" s="3144"/>
      <c r="AC946" s="3144"/>
      <c r="AD946" s="3144"/>
      <c r="AE946" s="3144"/>
      <c r="AF946" s="3144"/>
      <c r="AG946" s="3144"/>
      <c r="AH946" s="3144"/>
      <c r="AI946" s="3144"/>
      <c r="AJ946" s="3144"/>
      <c r="AK946" s="3144"/>
      <c r="AL946" s="3144"/>
      <c r="AM946" s="3144"/>
    </row>
    <row r="947" spans="10:39">
      <c r="S947" s="3144"/>
      <c r="T947" s="3144"/>
      <c r="U947" s="3144"/>
      <c r="V947" s="3144"/>
      <c r="W947" s="3144"/>
      <c r="X947" s="3144"/>
      <c r="Y947" s="3144"/>
      <c r="Z947" s="3144"/>
      <c r="AA947" s="3144"/>
      <c r="AB947" s="3144"/>
      <c r="AC947" s="3144"/>
      <c r="AD947" s="3144"/>
      <c r="AE947" s="3144"/>
      <c r="AF947" s="3144"/>
      <c r="AG947" s="3144"/>
      <c r="AH947" s="3144"/>
      <c r="AI947" s="3144"/>
      <c r="AJ947" s="3144"/>
      <c r="AK947" s="3144"/>
      <c r="AL947" s="3144"/>
      <c r="AM947" s="3144"/>
    </row>
    <row r="948" spans="10:39">
      <c r="S948" s="3144"/>
      <c r="T948" s="3144"/>
      <c r="U948" s="3144"/>
      <c r="V948" s="3144"/>
      <c r="W948" s="3144"/>
      <c r="X948" s="3144"/>
      <c r="Y948" s="3144"/>
      <c r="Z948" s="3144"/>
      <c r="AA948" s="3144"/>
      <c r="AB948" s="3144"/>
      <c r="AC948" s="3144"/>
      <c r="AD948" s="3144"/>
      <c r="AE948" s="3144"/>
      <c r="AF948" s="3144"/>
      <c r="AG948" s="3144"/>
      <c r="AH948" s="3144"/>
      <c r="AI948" s="3144"/>
      <c r="AJ948" s="3144"/>
      <c r="AK948" s="3144"/>
      <c r="AL948" s="3144"/>
      <c r="AM948" s="3144"/>
    </row>
    <row r="949" spans="10:39">
      <c r="S949" s="3144"/>
      <c r="T949" s="3144"/>
      <c r="U949" s="3144"/>
      <c r="V949" s="3144"/>
      <c r="W949" s="3144"/>
      <c r="X949" s="3144"/>
      <c r="Y949" s="3144"/>
      <c r="Z949" s="3144"/>
      <c r="AA949" s="3144"/>
      <c r="AB949" s="3144"/>
      <c r="AC949" s="3144"/>
      <c r="AD949" s="3144"/>
      <c r="AE949" s="3144"/>
      <c r="AF949" s="3144"/>
      <c r="AG949" s="3144"/>
      <c r="AH949" s="3144"/>
      <c r="AI949" s="3144"/>
      <c r="AJ949" s="3144"/>
      <c r="AK949" s="3144"/>
      <c r="AL949" s="3144"/>
      <c r="AM949" s="3144"/>
    </row>
    <row r="950" spans="10:39">
      <c r="J950" s="6"/>
      <c r="P950"/>
      <c r="Q950" s="544"/>
      <c r="S950" s="3144"/>
      <c r="T950" s="3144"/>
      <c r="U950" s="3144"/>
      <c r="V950" s="3144"/>
      <c r="W950" s="3144"/>
      <c r="X950" s="3144"/>
      <c r="Y950" s="3144"/>
      <c r="Z950" s="3144"/>
      <c r="AA950" s="3144"/>
      <c r="AB950" s="3144"/>
      <c r="AC950" s="3144"/>
      <c r="AD950" s="3144"/>
      <c r="AE950" s="3144"/>
      <c r="AF950" s="3144"/>
      <c r="AG950" s="3144"/>
      <c r="AH950" s="3144"/>
      <c r="AI950" s="3144"/>
      <c r="AJ950" s="3144"/>
      <c r="AK950" s="3144"/>
      <c r="AL950" s="3144"/>
      <c r="AM950" s="3144"/>
    </row>
    <row r="951" spans="10:39">
      <c r="J951" s="6"/>
      <c r="P951"/>
      <c r="Q951" s="544"/>
      <c r="S951" s="3144"/>
      <c r="T951" s="3144"/>
      <c r="U951" s="3144"/>
      <c r="V951" s="3144"/>
      <c r="W951" s="3144"/>
      <c r="X951" s="3144"/>
      <c r="Y951" s="3144"/>
      <c r="Z951" s="3144"/>
      <c r="AA951" s="3144"/>
      <c r="AB951" s="3144"/>
      <c r="AC951" s="3144"/>
      <c r="AD951" s="3144"/>
      <c r="AE951" s="3144"/>
      <c r="AF951" s="3144"/>
      <c r="AG951" s="3144"/>
      <c r="AH951" s="3144"/>
      <c r="AI951" s="3144"/>
      <c r="AJ951" s="3144"/>
      <c r="AK951" s="3144"/>
      <c r="AL951" s="3144"/>
      <c r="AM951" s="3144"/>
    </row>
    <row r="952" spans="10:39">
      <c r="J952" s="6"/>
      <c r="P952"/>
      <c r="Q952" s="544"/>
      <c r="S952" s="3144"/>
      <c r="T952" s="3144"/>
      <c r="U952" s="3144"/>
      <c r="V952" s="3144"/>
      <c r="W952" s="3144"/>
      <c r="X952" s="3144"/>
      <c r="Y952" s="3144"/>
      <c r="Z952" s="3144"/>
      <c r="AA952" s="3144"/>
      <c r="AB952" s="3144"/>
      <c r="AC952" s="3144"/>
      <c r="AD952" s="3144"/>
      <c r="AE952" s="3144"/>
      <c r="AF952" s="3144"/>
      <c r="AG952" s="3144"/>
      <c r="AH952" s="3144"/>
      <c r="AI952" s="3144"/>
      <c r="AJ952" s="3144"/>
      <c r="AK952" s="3144"/>
      <c r="AL952" s="3144"/>
      <c r="AM952" s="3144"/>
    </row>
    <row r="953" spans="10:39">
      <c r="J953" s="6"/>
      <c r="P953"/>
      <c r="Q953" s="544"/>
      <c r="S953" s="3144"/>
      <c r="T953" s="3144"/>
      <c r="U953" s="3144"/>
      <c r="V953" s="3144"/>
      <c r="W953" s="3144"/>
      <c r="X953" s="3144"/>
      <c r="Y953" s="3144"/>
      <c r="Z953" s="3144"/>
      <c r="AA953" s="3144"/>
      <c r="AB953" s="3144"/>
      <c r="AC953" s="3144"/>
      <c r="AD953" s="3144"/>
      <c r="AE953" s="3144"/>
      <c r="AF953" s="3144"/>
      <c r="AG953" s="3144"/>
      <c r="AH953" s="3144"/>
      <c r="AI953" s="3144"/>
      <c r="AJ953" s="3144"/>
      <c r="AK953" s="3144"/>
      <c r="AL953" s="3144"/>
      <c r="AM953" s="3144"/>
    </row>
    <row r="954" spans="10:39">
      <c r="J954" s="6"/>
      <c r="P954"/>
      <c r="Q954" s="544"/>
      <c r="S954" s="3144"/>
      <c r="T954" s="3144"/>
      <c r="U954" s="3144"/>
      <c r="V954" s="3144"/>
      <c r="W954" s="3144"/>
      <c r="X954" s="3144"/>
      <c r="Y954" s="3144"/>
      <c r="Z954" s="3144"/>
      <c r="AA954" s="3144"/>
      <c r="AB954" s="3144"/>
      <c r="AC954" s="3144"/>
      <c r="AD954" s="3144"/>
      <c r="AE954" s="3144"/>
      <c r="AF954" s="3144"/>
      <c r="AG954" s="3144"/>
      <c r="AH954" s="3144"/>
      <c r="AI954" s="3144"/>
      <c r="AJ954" s="3144"/>
      <c r="AK954" s="3144"/>
      <c r="AL954" s="3144"/>
      <c r="AM954" s="3144"/>
    </row>
    <row r="955" spans="10:39">
      <c r="J955" s="6"/>
      <c r="P955"/>
      <c r="Q955" s="544"/>
      <c r="S955" s="3144"/>
      <c r="T955" s="3144"/>
      <c r="U955" s="3144"/>
      <c r="V955" s="3144"/>
      <c r="W955" s="3144"/>
      <c r="X955" s="3144"/>
      <c r="Y955" s="3144"/>
      <c r="Z955" s="3144"/>
      <c r="AA955" s="3144"/>
      <c r="AB955" s="3144"/>
      <c r="AC955" s="3144"/>
      <c r="AD955" s="3144"/>
      <c r="AE955" s="3144"/>
      <c r="AF955" s="3144"/>
      <c r="AG955" s="3144"/>
      <c r="AH955" s="3144"/>
      <c r="AI955" s="3144"/>
      <c r="AJ955" s="3144"/>
      <c r="AK955" s="3144"/>
      <c r="AL955" s="3144"/>
      <c r="AM955" s="3144"/>
    </row>
    <row r="956" spans="10:39">
      <c r="J956" s="6"/>
      <c r="P956"/>
      <c r="Q956" s="544"/>
      <c r="S956" s="3144"/>
      <c r="T956" s="3144"/>
      <c r="U956" s="3144"/>
      <c r="V956" s="3144"/>
      <c r="W956" s="3144"/>
      <c r="X956" s="3144"/>
      <c r="Y956" s="3144"/>
      <c r="Z956" s="3144"/>
      <c r="AA956" s="3144"/>
      <c r="AB956" s="3144"/>
      <c r="AC956" s="3144"/>
      <c r="AD956" s="3144"/>
      <c r="AE956" s="3144"/>
      <c r="AF956" s="3144"/>
      <c r="AG956" s="3144"/>
      <c r="AH956" s="3144"/>
      <c r="AI956" s="3144"/>
      <c r="AJ956" s="3144"/>
      <c r="AK956" s="3144"/>
      <c r="AL956" s="3144"/>
      <c r="AM956" s="3144"/>
    </row>
    <row r="957" spans="10:39">
      <c r="J957" s="6"/>
      <c r="P957"/>
      <c r="Q957" s="544"/>
      <c r="S957" s="3144"/>
      <c r="T957" s="3144"/>
      <c r="U957" s="3144"/>
      <c r="V957" s="3144"/>
      <c r="W957" s="3144"/>
      <c r="X957" s="3144"/>
      <c r="Y957" s="3144"/>
      <c r="Z957" s="3144"/>
      <c r="AA957" s="3144"/>
      <c r="AB957" s="3144"/>
      <c r="AC957" s="3144"/>
      <c r="AD957" s="3144"/>
      <c r="AE957" s="3144"/>
      <c r="AF957" s="3144"/>
      <c r="AG957" s="3144"/>
      <c r="AH957" s="3144"/>
      <c r="AI957" s="3144"/>
      <c r="AJ957" s="3144"/>
      <c r="AK957" s="3144"/>
      <c r="AL957" s="3144"/>
      <c r="AM957" s="3144"/>
    </row>
    <row r="958" spans="10:39">
      <c r="J958" s="6"/>
      <c r="P958"/>
      <c r="Q958" s="544"/>
      <c r="S958" s="3144"/>
      <c r="T958" s="3144"/>
      <c r="U958" s="3144"/>
      <c r="V958" s="3144"/>
      <c r="W958" s="3144"/>
      <c r="X958" s="3144"/>
      <c r="Y958" s="3144"/>
      <c r="Z958" s="3144"/>
      <c r="AA958" s="3144"/>
      <c r="AB958" s="3144"/>
      <c r="AC958" s="3144"/>
      <c r="AD958" s="3144"/>
      <c r="AE958" s="3144"/>
      <c r="AF958" s="3144"/>
      <c r="AG958" s="3144"/>
      <c r="AH958" s="3144"/>
      <c r="AI958" s="3144"/>
      <c r="AJ958" s="3144"/>
      <c r="AK958" s="3144"/>
      <c r="AL958" s="3144"/>
      <c r="AM958" s="3144"/>
    </row>
    <row r="959" spans="10:39">
      <c r="J959" s="6"/>
      <c r="P959"/>
      <c r="Q959" s="544"/>
      <c r="S959" s="3144"/>
      <c r="T959" s="3144"/>
      <c r="U959" s="3144"/>
      <c r="V959" s="3144"/>
      <c r="W959" s="3144"/>
      <c r="X959" s="3144"/>
      <c r="Y959" s="3144"/>
      <c r="Z959" s="3144"/>
      <c r="AA959" s="3144"/>
      <c r="AB959" s="3144"/>
      <c r="AC959" s="3144"/>
      <c r="AD959" s="3144"/>
      <c r="AE959" s="3144"/>
      <c r="AF959" s="3144"/>
      <c r="AG959" s="3144"/>
      <c r="AH959" s="3144"/>
      <c r="AI959" s="3144"/>
      <c r="AJ959" s="3144"/>
      <c r="AK959" s="3144"/>
      <c r="AL959" s="3144"/>
      <c r="AM959" s="3144"/>
    </row>
    <row r="960" spans="10:39">
      <c r="J960" s="6"/>
      <c r="P960"/>
      <c r="Q960" s="544"/>
      <c r="S960" s="3144"/>
      <c r="T960" s="3144"/>
      <c r="U960" s="3144"/>
      <c r="V960" s="3144"/>
      <c r="W960" s="3144"/>
      <c r="X960" s="3144"/>
      <c r="Y960" s="3144"/>
      <c r="Z960" s="3144"/>
      <c r="AA960" s="3144"/>
      <c r="AB960" s="3144"/>
      <c r="AC960" s="3144"/>
      <c r="AD960" s="3144"/>
      <c r="AE960" s="3144"/>
      <c r="AF960" s="3144"/>
      <c r="AG960" s="3144"/>
      <c r="AH960" s="3144"/>
      <c r="AI960" s="3144"/>
      <c r="AJ960" s="3144"/>
      <c r="AK960" s="3144"/>
      <c r="AL960" s="3144"/>
      <c r="AM960" s="3144"/>
    </row>
    <row r="961" spans="10:39">
      <c r="J961" s="6"/>
      <c r="P961"/>
      <c r="Q961" s="544"/>
      <c r="S961" s="3144"/>
      <c r="T961" s="3144"/>
      <c r="U961" s="3144"/>
      <c r="V961" s="3144"/>
      <c r="W961" s="3144"/>
      <c r="X961" s="3144"/>
      <c r="Y961" s="3144"/>
      <c r="Z961" s="3144"/>
      <c r="AA961" s="3144"/>
      <c r="AB961" s="3144"/>
      <c r="AC961" s="3144"/>
      <c r="AD961" s="3144"/>
      <c r="AE961" s="3144"/>
      <c r="AF961" s="3144"/>
      <c r="AG961" s="3144"/>
      <c r="AH961" s="3144"/>
      <c r="AI961" s="3144"/>
      <c r="AJ961" s="3144"/>
      <c r="AK961" s="3144"/>
      <c r="AL961" s="3144"/>
      <c r="AM961" s="3144"/>
    </row>
    <row r="962" spans="10:39">
      <c r="J962" s="6"/>
      <c r="P962"/>
      <c r="S962" s="3144"/>
      <c r="T962" s="3144"/>
      <c r="U962" s="3144"/>
      <c r="V962" s="3144"/>
      <c r="W962" s="3144"/>
      <c r="X962" s="3144"/>
      <c r="Y962" s="3144"/>
      <c r="Z962" s="3144"/>
      <c r="AA962" s="3144"/>
      <c r="AB962" s="3144"/>
      <c r="AC962" s="3144"/>
      <c r="AD962" s="3144"/>
      <c r="AE962" s="3144"/>
      <c r="AF962" s="3144"/>
      <c r="AG962" s="3144"/>
      <c r="AH962" s="3144"/>
      <c r="AI962" s="3144"/>
      <c r="AJ962" s="3144"/>
      <c r="AK962" s="3144"/>
      <c r="AL962" s="3144"/>
      <c r="AM962" s="3144"/>
    </row>
    <row r="963" spans="10:39">
      <c r="J963" s="6"/>
      <c r="P963"/>
      <c r="S963" s="3144"/>
      <c r="T963" s="3144"/>
      <c r="U963" s="3144"/>
      <c r="V963" s="3144"/>
      <c r="W963" s="3144"/>
      <c r="X963" s="3144"/>
      <c r="Y963" s="3144"/>
      <c r="Z963" s="3144"/>
      <c r="AA963" s="3144"/>
      <c r="AB963" s="3144"/>
      <c r="AC963" s="3144"/>
      <c r="AD963" s="3144"/>
      <c r="AE963" s="3144"/>
      <c r="AF963" s="3144"/>
      <c r="AG963" s="3144"/>
      <c r="AH963" s="3144"/>
      <c r="AI963" s="3144"/>
      <c r="AJ963" s="3144"/>
      <c r="AK963" s="3144"/>
      <c r="AL963" s="3144"/>
      <c r="AM963" s="3144"/>
    </row>
    <row r="964" spans="10:39">
      <c r="J964" s="6"/>
      <c r="P964"/>
      <c r="S964" s="3144"/>
      <c r="T964" s="3144"/>
      <c r="U964" s="3144"/>
      <c r="V964" s="3144"/>
      <c r="W964" s="3144"/>
      <c r="X964" s="3144"/>
      <c r="Y964" s="3144"/>
      <c r="Z964" s="3144"/>
      <c r="AA964" s="3144"/>
      <c r="AB964" s="3144"/>
      <c r="AC964" s="3144"/>
      <c r="AD964" s="3144"/>
      <c r="AE964" s="3144"/>
      <c r="AF964" s="3144"/>
      <c r="AG964" s="3144"/>
      <c r="AH964" s="3144"/>
      <c r="AI964" s="3144"/>
      <c r="AJ964" s="3144"/>
      <c r="AK964" s="3144"/>
      <c r="AL964" s="3144"/>
      <c r="AM964" s="3144"/>
    </row>
    <row r="965" spans="10:39">
      <c r="J965" s="6"/>
      <c r="P965"/>
      <c r="S965" s="3144"/>
      <c r="T965" s="3144"/>
      <c r="U965" s="3144"/>
      <c r="V965" s="3144"/>
      <c r="W965" s="3144"/>
      <c r="X965" s="3144"/>
      <c r="Y965" s="3144"/>
      <c r="Z965" s="3144"/>
      <c r="AA965" s="3144"/>
      <c r="AB965" s="3144"/>
      <c r="AC965" s="3144"/>
      <c r="AD965" s="3144"/>
      <c r="AE965" s="3144"/>
      <c r="AF965" s="3144"/>
      <c r="AG965" s="3144"/>
      <c r="AH965" s="3144"/>
      <c r="AI965" s="3144"/>
      <c r="AJ965" s="3144"/>
      <c r="AK965" s="3144"/>
      <c r="AL965" s="3144"/>
      <c r="AM965" s="3144"/>
    </row>
    <row r="966" spans="10:39">
      <c r="J966" s="6"/>
      <c r="P966"/>
      <c r="S966" s="3144"/>
      <c r="T966" s="3144"/>
      <c r="U966" s="3144"/>
      <c r="V966" s="3144"/>
      <c r="W966" s="3144"/>
      <c r="X966" s="3144"/>
      <c r="Y966" s="3144"/>
      <c r="Z966" s="3144"/>
      <c r="AA966" s="3144"/>
      <c r="AB966" s="3144"/>
      <c r="AC966" s="3144"/>
      <c r="AD966" s="3144"/>
      <c r="AE966" s="3144"/>
      <c r="AF966" s="3144"/>
      <c r="AG966" s="3144"/>
      <c r="AH966" s="3144"/>
      <c r="AI966" s="3144"/>
      <c r="AJ966" s="3144"/>
      <c r="AK966" s="3144"/>
      <c r="AL966" s="3144"/>
      <c r="AM966" s="3144"/>
    </row>
    <row r="967" spans="10:39">
      <c r="J967" s="6"/>
      <c r="P967"/>
      <c r="S967" s="3144"/>
      <c r="T967" s="3144"/>
      <c r="U967" s="3144"/>
      <c r="V967" s="3144"/>
      <c r="W967" s="3144"/>
      <c r="X967" s="3144"/>
      <c r="Y967" s="3144"/>
      <c r="Z967" s="3144"/>
      <c r="AA967" s="3144"/>
      <c r="AB967" s="3144"/>
      <c r="AC967" s="3144"/>
      <c r="AD967" s="3144"/>
      <c r="AE967" s="3144"/>
      <c r="AF967" s="3144"/>
      <c r="AG967" s="3144"/>
      <c r="AH967" s="3144"/>
      <c r="AI967" s="3144"/>
      <c r="AJ967" s="3144"/>
      <c r="AK967" s="3144"/>
      <c r="AL967" s="3144"/>
      <c r="AM967" s="3144"/>
    </row>
    <row r="968" spans="10:39">
      <c r="J968" s="6"/>
      <c r="P968"/>
      <c r="S968" s="3144"/>
      <c r="T968" s="3144"/>
      <c r="U968" s="3144"/>
      <c r="V968" s="3144"/>
      <c r="W968" s="3144"/>
      <c r="X968" s="3144"/>
      <c r="Y968" s="3144"/>
      <c r="Z968" s="3144"/>
      <c r="AA968" s="3144"/>
      <c r="AB968" s="3144"/>
      <c r="AC968" s="3144"/>
      <c r="AD968" s="3144"/>
      <c r="AE968" s="3144"/>
      <c r="AF968" s="3144"/>
      <c r="AG968" s="3144"/>
      <c r="AH968" s="3144"/>
      <c r="AI968" s="3144"/>
      <c r="AJ968" s="3144"/>
      <c r="AK968" s="3144"/>
      <c r="AL968" s="3144"/>
      <c r="AM968" s="3144"/>
    </row>
    <row r="969" spans="10:39">
      <c r="J969" s="6"/>
      <c r="P969"/>
      <c r="S969" s="3144"/>
      <c r="T969" s="3144"/>
      <c r="U969" s="3144"/>
      <c r="V969" s="3144"/>
      <c r="W969" s="3144"/>
      <c r="X969" s="3144"/>
      <c r="Y969" s="3144"/>
      <c r="Z969" s="3144"/>
      <c r="AA969" s="3144"/>
      <c r="AB969" s="3144"/>
      <c r="AC969" s="3144"/>
      <c r="AD969" s="3144"/>
      <c r="AE969" s="3144"/>
      <c r="AF969" s="3144"/>
      <c r="AG969" s="3144"/>
      <c r="AH969" s="3144"/>
      <c r="AI969" s="3144"/>
      <c r="AJ969" s="3144"/>
      <c r="AK969" s="3144"/>
      <c r="AL969" s="3144"/>
      <c r="AM969" s="3144"/>
    </row>
    <row r="970" spans="10:39">
      <c r="J970" s="6"/>
      <c r="P970"/>
      <c r="S970" s="3144"/>
      <c r="T970" s="3144"/>
      <c r="U970" s="3144"/>
      <c r="V970" s="3144"/>
      <c r="W970" s="3144"/>
      <c r="X970" s="3144"/>
      <c r="Y970" s="3144"/>
      <c r="Z970" s="3144"/>
      <c r="AA970" s="3144"/>
      <c r="AB970" s="3144"/>
      <c r="AC970" s="3144"/>
      <c r="AD970" s="3144"/>
      <c r="AE970" s="3144"/>
      <c r="AF970" s="3144"/>
      <c r="AG970" s="3144"/>
      <c r="AH970" s="3144"/>
      <c r="AI970" s="3144"/>
      <c r="AJ970" s="3144"/>
      <c r="AK970" s="3144"/>
      <c r="AL970" s="3144"/>
      <c r="AM970" s="3144"/>
    </row>
    <row r="971" spans="10:39">
      <c r="J971" s="6"/>
      <c r="P971"/>
      <c r="S971" s="3144"/>
      <c r="T971" s="3144"/>
      <c r="U971" s="3144"/>
      <c r="V971" s="3144"/>
      <c r="W971" s="3144"/>
      <c r="X971" s="3144"/>
      <c r="Y971" s="3144"/>
      <c r="Z971" s="3144"/>
      <c r="AA971" s="3144"/>
      <c r="AB971" s="3144"/>
      <c r="AC971" s="3144"/>
      <c r="AD971" s="3144"/>
      <c r="AE971" s="3144"/>
      <c r="AF971" s="3144"/>
      <c r="AG971" s="3144"/>
      <c r="AH971" s="3144"/>
      <c r="AI971" s="3144"/>
      <c r="AJ971" s="3144"/>
      <c r="AK971" s="3144"/>
      <c r="AL971" s="3144"/>
      <c r="AM971" s="3144"/>
    </row>
    <row r="972" spans="10:39">
      <c r="J972" s="6"/>
      <c r="P972"/>
      <c r="S972" s="3144"/>
      <c r="T972" s="3144"/>
      <c r="U972" s="3144"/>
      <c r="V972" s="3144"/>
      <c r="W972" s="3144"/>
      <c r="X972" s="3144"/>
      <c r="Y972" s="3144"/>
      <c r="Z972" s="3144"/>
      <c r="AA972" s="3144"/>
      <c r="AB972" s="3144"/>
      <c r="AC972" s="3144"/>
      <c r="AD972" s="3144"/>
      <c r="AE972" s="3144"/>
      <c r="AF972" s="3144"/>
      <c r="AG972" s="3144"/>
      <c r="AH972" s="3144"/>
      <c r="AI972" s="3144"/>
      <c r="AJ972" s="3144"/>
      <c r="AK972" s="3144"/>
      <c r="AL972" s="3144"/>
      <c r="AM972" s="3144"/>
    </row>
    <row r="973" spans="10:39">
      <c r="J973" s="6"/>
      <c r="P973"/>
      <c r="S973" s="3144"/>
      <c r="T973" s="3144"/>
      <c r="U973" s="3144"/>
      <c r="V973" s="3144"/>
      <c r="W973" s="3144"/>
      <c r="X973" s="3144"/>
      <c r="Y973" s="3144"/>
      <c r="Z973" s="3144"/>
      <c r="AA973" s="3144"/>
      <c r="AB973" s="3144"/>
      <c r="AC973" s="3144"/>
      <c r="AD973" s="3144"/>
      <c r="AE973" s="3144"/>
      <c r="AF973" s="3144"/>
      <c r="AG973" s="3144"/>
      <c r="AH973" s="3144"/>
      <c r="AI973" s="3144"/>
      <c r="AJ973" s="3144"/>
      <c r="AK973" s="3144"/>
      <c r="AL973" s="3144"/>
      <c r="AM973" s="3144"/>
    </row>
    <row r="974" spans="10:39">
      <c r="J974" s="6"/>
      <c r="P974"/>
      <c r="S974" s="3144"/>
      <c r="T974" s="3144"/>
      <c r="U974" s="3144"/>
      <c r="V974" s="3144"/>
      <c r="W974" s="3144"/>
      <c r="X974" s="3144"/>
      <c r="Y974" s="3144"/>
      <c r="Z974" s="3144"/>
      <c r="AA974" s="3144"/>
      <c r="AB974" s="3144"/>
      <c r="AC974" s="3144"/>
      <c r="AD974" s="3144"/>
      <c r="AE974" s="3144"/>
      <c r="AF974" s="3144"/>
      <c r="AG974" s="3144"/>
      <c r="AH974" s="3144"/>
      <c r="AI974" s="3144"/>
      <c r="AJ974" s="3144"/>
      <c r="AK974" s="3144"/>
      <c r="AL974" s="3144"/>
      <c r="AM974" s="3144"/>
    </row>
    <row r="975" spans="10:39">
      <c r="J975" s="6"/>
      <c r="P975"/>
      <c r="S975" s="3144"/>
      <c r="T975" s="3144"/>
      <c r="U975" s="3144"/>
      <c r="V975" s="3144"/>
      <c r="W975" s="3144"/>
      <c r="X975" s="3144"/>
      <c r="Y975" s="3144"/>
      <c r="Z975" s="3144"/>
      <c r="AA975" s="3144"/>
      <c r="AB975" s="3144"/>
      <c r="AC975" s="3144"/>
      <c r="AD975" s="3144"/>
      <c r="AE975" s="3144"/>
      <c r="AF975" s="3144"/>
      <c r="AG975" s="3144"/>
      <c r="AH975" s="3144"/>
      <c r="AI975" s="3144"/>
      <c r="AJ975" s="3144"/>
      <c r="AK975" s="3144"/>
      <c r="AL975" s="3144"/>
      <c r="AM975" s="3144"/>
    </row>
    <row r="976" spans="10:39">
      <c r="J976" s="6"/>
      <c r="P976"/>
      <c r="S976" s="3144"/>
      <c r="T976" s="3144"/>
      <c r="U976" s="3144"/>
      <c r="V976" s="3144"/>
      <c r="W976" s="3144"/>
      <c r="X976" s="3144"/>
      <c r="Y976" s="3144"/>
      <c r="Z976" s="3144"/>
      <c r="AA976" s="3144"/>
      <c r="AB976" s="3144"/>
      <c r="AC976" s="3144"/>
      <c r="AD976" s="3144"/>
      <c r="AE976" s="3144"/>
      <c r="AF976" s="3144"/>
      <c r="AG976" s="3144"/>
      <c r="AH976" s="3144"/>
      <c r="AI976" s="3144"/>
      <c r="AJ976" s="3144"/>
      <c r="AK976" s="3144"/>
      <c r="AL976" s="3144"/>
      <c r="AM976" s="3144"/>
    </row>
    <row r="977" spans="10:39">
      <c r="J977" s="6"/>
      <c r="P977"/>
      <c r="S977" s="3144"/>
      <c r="T977" s="3144"/>
      <c r="U977" s="3144"/>
      <c r="V977" s="3144"/>
      <c r="W977" s="3144"/>
      <c r="X977" s="3144"/>
      <c r="Y977" s="3144"/>
      <c r="Z977" s="3144"/>
      <c r="AA977" s="3144"/>
      <c r="AB977" s="3144"/>
      <c r="AC977" s="3144"/>
      <c r="AD977" s="3144"/>
      <c r="AE977" s="3144"/>
      <c r="AF977" s="3144"/>
      <c r="AG977" s="3144"/>
      <c r="AH977" s="3144"/>
      <c r="AI977" s="3144"/>
      <c r="AJ977" s="3144"/>
      <c r="AK977" s="3144"/>
      <c r="AL977" s="3144"/>
      <c r="AM977" s="3144"/>
    </row>
    <row r="978" spans="10:39">
      <c r="J978" s="6"/>
      <c r="P978"/>
      <c r="S978" s="3144"/>
      <c r="T978" s="3144"/>
      <c r="U978" s="3144"/>
      <c r="V978" s="3144"/>
      <c r="W978" s="3144"/>
      <c r="X978" s="3144"/>
      <c r="Y978" s="3144"/>
      <c r="Z978" s="3144"/>
      <c r="AA978" s="3144"/>
      <c r="AB978" s="3144"/>
      <c r="AC978" s="3144"/>
      <c r="AD978" s="3144"/>
      <c r="AE978" s="3144"/>
      <c r="AF978" s="3144"/>
      <c r="AG978" s="3144"/>
      <c r="AH978" s="3144"/>
      <c r="AI978" s="3144"/>
      <c r="AJ978" s="3144"/>
      <c r="AK978" s="3144"/>
      <c r="AL978" s="3144"/>
      <c r="AM978" s="3144"/>
    </row>
    <row r="979" spans="10:39">
      <c r="J979" s="6"/>
      <c r="P979"/>
      <c r="S979" s="3144"/>
      <c r="T979" s="3144"/>
      <c r="U979" s="3144"/>
      <c r="V979" s="3144"/>
      <c r="W979" s="3144"/>
      <c r="X979" s="3144"/>
      <c r="Y979" s="3144"/>
      <c r="Z979" s="3144"/>
      <c r="AA979" s="3144"/>
      <c r="AB979" s="3144"/>
      <c r="AC979" s="3144"/>
      <c r="AD979" s="3144"/>
      <c r="AE979" s="3144"/>
      <c r="AF979" s="3144"/>
      <c r="AG979" s="3144"/>
      <c r="AH979" s="3144"/>
      <c r="AI979" s="3144"/>
      <c r="AJ979" s="3144"/>
      <c r="AK979" s="3144"/>
      <c r="AL979" s="3144"/>
      <c r="AM979" s="3144"/>
    </row>
    <row r="980" spans="10:39">
      <c r="J980" s="6"/>
      <c r="P980"/>
      <c r="S980" s="3144"/>
      <c r="T980" s="3144"/>
      <c r="U980" s="3144"/>
      <c r="V980" s="3144"/>
      <c r="W980" s="3144"/>
      <c r="X980" s="3144"/>
      <c r="Y980" s="3144"/>
      <c r="Z980" s="3144"/>
      <c r="AA980" s="3144"/>
      <c r="AB980" s="3144"/>
      <c r="AC980" s="3144"/>
      <c r="AD980" s="3144"/>
      <c r="AE980" s="3144"/>
      <c r="AF980" s="3144"/>
      <c r="AG980" s="3144"/>
      <c r="AH980" s="3144"/>
      <c r="AI980" s="3144"/>
      <c r="AJ980" s="3144"/>
      <c r="AK980" s="3144"/>
      <c r="AL980" s="3144"/>
      <c r="AM980" s="3144"/>
    </row>
    <row r="981" spans="10:39">
      <c r="J981" s="6"/>
      <c r="P981"/>
      <c r="S981" s="3144"/>
      <c r="T981" s="3144"/>
      <c r="U981" s="3144"/>
      <c r="V981" s="3144"/>
      <c r="W981" s="3144"/>
      <c r="X981" s="3144"/>
      <c r="Y981" s="3144"/>
      <c r="Z981" s="3144"/>
      <c r="AA981" s="3144"/>
      <c r="AB981" s="3144"/>
      <c r="AC981" s="3144"/>
      <c r="AD981" s="3144"/>
      <c r="AE981" s="3144"/>
      <c r="AF981" s="3144"/>
      <c r="AG981" s="3144"/>
      <c r="AH981" s="3144"/>
      <c r="AI981" s="3144"/>
      <c r="AJ981" s="3144"/>
      <c r="AK981" s="3144"/>
      <c r="AL981" s="3144"/>
      <c r="AM981" s="3144"/>
    </row>
    <row r="982" spans="10:39">
      <c r="J982" s="6"/>
      <c r="P982"/>
      <c r="S982" s="3144"/>
      <c r="T982" s="3144"/>
      <c r="U982" s="3144"/>
      <c r="V982" s="3144"/>
      <c r="W982" s="3144"/>
      <c r="X982" s="3144"/>
      <c r="Y982" s="3144"/>
      <c r="Z982" s="3144"/>
      <c r="AA982" s="3144"/>
      <c r="AB982" s="3144"/>
      <c r="AC982" s="3144"/>
      <c r="AD982" s="3144"/>
      <c r="AE982" s="3144"/>
      <c r="AF982" s="3144"/>
      <c r="AG982" s="3144"/>
      <c r="AH982" s="3144"/>
      <c r="AI982" s="3144"/>
      <c r="AJ982" s="3144"/>
      <c r="AK982" s="3144"/>
      <c r="AL982" s="3144"/>
      <c r="AM982" s="3144"/>
    </row>
    <row r="983" spans="10:39">
      <c r="J983" s="6"/>
      <c r="P983"/>
      <c r="S983" s="3144"/>
      <c r="T983" s="3144"/>
      <c r="U983" s="3144"/>
      <c r="V983" s="3144"/>
      <c r="W983" s="3144"/>
      <c r="X983" s="3144"/>
      <c r="Y983" s="3144"/>
      <c r="Z983" s="3144"/>
      <c r="AA983" s="3144"/>
      <c r="AB983" s="3144"/>
      <c r="AC983" s="3144"/>
      <c r="AD983" s="3144"/>
      <c r="AE983" s="3144"/>
      <c r="AF983" s="3144"/>
      <c r="AG983" s="3144"/>
      <c r="AH983" s="3144"/>
      <c r="AI983" s="3144"/>
      <c r="AJ983" s="3144"/>
      <c r="AK983" s="3144"/>
      <c r="AL983" s="3144"/>
      <c r="AM983" s="3144"/>
    </row>
    <row r="984" spans="10:39">
      <c r="J984" s="6"/>
      <c r="P984"/>
      <c r="S984" s="3144"/>
      <c r="T984" s="3144"/>
      <c r="U984" s="3144"/>
      <c r="V984" s="3144"/>
      <c r="W984" s="3144"/>
      <c r="X984" s="3144"/>
      <c r="Y984" s="3144"/>
      <c r="Z984" s="3144"/>
      <c r="AA984" s="3144"/>
      <c r="AB984" s="3144"/>
      <c r="AC984" s="3144"/>
      <c r="AD984" s="3144"/>
      <c r="AE984" s="3144"/>
      <c r="AF984" s="3144"/>
      <c r="AG984" s="3144"/>
      <c r="AH984" s="3144"/>
      <c r="AI984" s="3144"/>
      <c r="AJ984" s="3144"/>
      <c r="AK984" s="3144"/>
      <c r="AL984" s="3144"/>
      <c r="AM984" s="3144"/>
    </row>
    <row r="985" spans="10:39">
      <c r="J985" s="6"/>
      <c r="P985"/>
      <c r="S985" s="3144"/>
      <c r="T985" s="3144"/>
      <c r="U985" s="3144"/>
      <c r="V985" s="3144"/>
      <c r="W985" s="3144"/>
      <c r="X985" s="3144"/>
      <c r="Y985" s="3144"/>
      <c r="Z985" s="3144"/>
      <c r="AA985" s="3144"/>
      <c r="AB985" s="3144"/>
      <c r="AC985" s="3144"/>
      <c r="AD985" s="3144"/>
      <c r="AE985" s="3144"/>
      <c r="AF985" s="3144"/>
      <c r="AG985" s="3144"/>
      <c r="AH985" s="3144"/>
      <c r="AI985" s="3144"/>
      <c r="AJ985" s="3144"/>
      <c r="AK985" s="3144"/>
      <c r="AL985" s="3144"/>
      <c r="AM985" s="3144"/>
    </row>
    <row r="986" spans="10:39">
      <c r="J986" s="6"/>
      <c r="P986"/>
      <c r="S986" s="3144"/>
      <c r="T986" s="3144"/>
      <c r="U986" s="3144"/>
      <c r="V986" s="3144"/>
      <c r="W986" s="3144"/>
      <c r="X986" s="3144"/>
      <c r="Y986" s="3144"/>
      <c r="Z986" s="3144"/>
      <c r="AA986" s="3144"/>
      <c r="AB986" s="3144"/>
      <c r="AC986" s="3144"/>
      <c r="AD986" s="3144"/>
      <c r="AE986" s="3144"/>
      <c r="AF986" s="3144"/>
      <c r="AG986" s="3144"/>
      <c r="AH986" s="3144"/>
      <c r="AI986" s="3144"/>
      <c r="AJ986" s="3144"/>
      <c r="AK986" s="3144"/>
      <c r="AL986" s="3144"/>
      <c r="AM986" s="3144"/>
    </row>
    <row r="987" spans="10:39">
      <c r="J987" s="6"/>
      <c r="P987"/>
      <c r="S987" s="3144"/>
      <c r="T987" s="3144"/>
      <c r="U987" s="3144"/>
      <c r="V987" s="3144"/>
      <c r="W987" s="3144"/>
      <c r="X987" s="3144"/>
      <c r="Y987" s="3144"/>
      <c r="Z987" s="3144"/>
      <c r="AA987" s="3144"/>
      <c r="AB987" s="3144"/>
      <c r="AC987" s="3144"/>
      <c r="AD987" s="3144"/>
      <c r="AE987" s="3144"/>
      <c r="AF987" s="3144"/>
      <c r="AG987" s="3144"/>
      <c r="AH987" s="3144"/>
      <c r="AI987" s="3144"/>
      <c r="AJ987" s="3144"/>
      <c r="AK987" s="3144"/>
      <c r="AL987" s="3144"/>
      <c r="AM987" s="3144"/>
    </row>
    <row r="988" spans="10:39">
      <c r="J988" s="6"/>
      <c r="P988"/>
      <c r="S988" s="3144"/>
      <c r="T988" s="3144"/>
      <c r="U988" s="3144"/>
      <c r="V988" s="3144"/>
      <c r="W988" s="3144"/>
      <c r="X988" s="3144"/>
      <c r="Y988" s="3144"/>
      <c r="Z988" s="3144"/>
      <c r="AA988" s="3144"/>
      <c r="AB988" s="3144"/>
      <c r="AC988" s="3144"/>
      <c r="AD988" s="3144"/>
      <c r="AE988" s="3144"/>
      <c r="AF988" s="3144"/>
      <c r="AG988" s="3144"/>
      <c r="AH988" s="3144"/>
      <c r="AI988" s="3144"/>
      <c r="AJ988" s="3144"/>
      <c r="AK988" s="3144"/>
      <c r="AL988" s="3144"/>
      <c r="AM988" s="3144"/>
    </row>
    <row r="989" spans="10:39">
      <c r="J989" s="6"/>
      <c r="P989"/>
      <c r="S989" s="3144"/>
      <c r="T989" s="3144"/>
      <c r="U989" s="3144"/>
      <c r="V989" s="3144"/>
      <c r="W989" s="3144"/>
      <c r="X989" s="3144"/>
      <c r="Y989" s="3144"/>
      <c r="Z989" s="3144"/>
      <c r="AA989" s="3144"/>
      <c r="AB989" s="3144"/>
      <c r="AC989" s="3144"/>
      <c r="AD989" s="3144"/>
      <c r="AE989" s="3144"/>
      <c r="AF989" s="3144"/>
      <c r="AG989" s="3144"/>
      <c r="AH989" s="3144"/>
      <c r="AI989" s="3144"/>
      <c r="AJ989" s="3144"/>
      <c r="AK989" s="3144"/>
      <c r="AL989" s="3144"/>
      <c r="AM989" s="3144"/>
    </row>
    <row r="990" spans="10:39">
      <c r="J990" s="6"/>
      <c r="P990"/>
      <c r="S990" s="3144"/>
      <c r="T990" s="3144"/>
      <c r="U990" s="3144"/>
      <c r="V990" s="3144"/>
      <c r="W990" s="3144"/>
      <c r="X990" s="3144"/>
      <c r="Y990" s="3144"/>
      <c r="Z990" s="3144"/>
      <c r="AA990" s="3144"/>
      <c r="AB990" s="3144"/>
      <c r="AC990" s="3144"/>
      <c r="AD990" s="3144"/>
      <c r="AE990" s="3144"/>
      <c r="AF990" s="3144"/>
      <c r="AG990" s="3144"/>
      <c r="AH990" s="3144"/>
      <c r="AI990" s="3144"/>
      <c r="AJ990" s="3144"/>
      <c r="AK990" s="3144"/>
      <c r="AL990" s="3144"/>
      <c r="AM990" s="3144"/>
    </row>
    <row r="991" spans="10:39">
      <c r="J991" s="6"/>
      <c r="P991"/>
      <c r="S991" s="3144"/>
      <c r="T991" s="3144"/>
      <c r="U991" s="3144"/>
      <c r="V991" s="3144"/>
      <c r="W991" s="3144"/>
      <c r="X991" s="3144"/>
      <c r="Y991" s="3144"/>
      <c r="Z991" s="3144"/>
      <c r="AA991" s="3144"/>
      <c r="AB991" s="3144"/>
      <c r="AC991" s="3144"/>
      <c r="AD991" s="3144"/>
      <c r="AE991" s="3144"/>
      <c r="AF991" s="3144"/>
      <c r="AG991" s="3144"/>
      <c r="AH991" s="3144"/>
      <c r="AI991" s="3144"/>
      <c r="AJ991" s="3144"/>
      <c r="AK991" s="3144"/>
      <c r="AL991" s="3144"/>
      <c r="AM991" s="3144"/>
    </row>
    <row r="992" spans="10:39">
      <c r="J992" s="6"/>
      <c r="P992"/>
      <c r="S992" s="3144"/>
      <c r="T992" s="3144"/>
      <c r="U992" s="3144"/>
      <c r="V992" s="3144"/>
      <c r="W992" s="3144"/>
      <c r="X992" s="3144"/>
      <c r="Y992" s="3144"/>
      <c r="Z992" s="3144"/>
      <c r="AA992" s="3144"/>
      <c r="AB992" s="3144"/>
      <c r="AC992" s="3144"/>
      <c r="AD992" s="3144"/>
      <c r="AE992" s="3144"/>
      <c r="AF992" s="3144"/>
      <c r="AG992" s="3144"/>
      <c r="AH992" s="3144"/>
      <c r="AI992" s="3144"/>
      <c r="AJ992" s="3144"/>
      <c r="AK992" s="3144"/>
      <c r="AL992" s="3144"/>
      <c r="AM992" s="3144"/>
    </row>
    <row r="993" spans="10:39">
      <c r="J993" s="6"/>
      <c r="P993"/>
      <c r="S993" s="3144"/>
      <c r="T993" s="3144"/>
      <c r="U993" s="3144"/>
      <c r="V993" s="3144"/>
      <c r="W993" s="3144"/>
      <c r="X993" s="3144"/>
      <c r="Y993" s="3144"/>
      <c r="Z993" s="3144"/>
      <c r="AA993" s="3144"/>
      <c r="AB993" s="3144"/>
      <c r="AC993" s="3144"/>
      <c r="AD993" s="3144"/>
      <c r="AE993" s="3144"/>
      <c r="AF993" s="3144"/>
      <c r="AG993" s="3144"/>
      <c r="AH993" s="3144"/>
      <c r="AI993" s="3144"/>
      <c r="AJ993" s="3144"/>
      <c r="AK993" s="3144"/>
      <c r="AL993" s="3144"/>
      <c r="AM993" s="3144"/>
    </row>
    <row r="994" spans="10:39">
      <c r="J994" s="6"/>
      <c r="P994"/>
      <c r="S994" s="3144"/>
      <c r="T994" s="3144"/>
      <c r="U994" s="3144"/>
      <c r="V994" s="3144"/>
      <c r="W994" s="3144"/>
      <c r="X994" s="3144"/>
      <c r="Y994" s="3144"/>
      <c r="Z994" s="3144"/>
      <c r="AA994" s="3144"/>
      <c r="AB994" s="3144"/>
      <c r="AC994" s="3144"/>
      <c r="AD994" s="3144"/>
      <c r="AE994" s="3144"/>
      <c r="AF994" s="3144"/>
      <c r="AG994" s="3144"/>
      <c r="AH994" s="3144"/>
      <c r="AI994" s="3144"/>
      <c r="AJ994" s="3144"/>
      <c r="AK994" s="3144"/>
      <c r="AL994" s="3144"/>
      <c r="AM994" s="3144"/>
    </row>
    <row r="995" spans="10:39">
      <c r="J995" s="6"/>
      <c r="P995"/>
      <c r="S995" s="3144"/>
      <c r="T995" s="3144"/>
      <c r="U995" s="3144"/>
      <c r="V995" s="3144"/>
      <c r="W995" s="3144"/>
      <c r="X995" s="3144"/>
      <c r="Y995" s="3144"/>
      <c r="Z995" s="3144"/>
      <c r="AA995" s="3144"/>
      <c r="AB995" s="3144"/>
      <c r="AC995" s="3144"/>
      <c r="AD995" s="3144"/>
      <c r="AE995" s="3144"/>
      <c r="AF995" s="3144"/>
      <c r="AG995" s="3144"/>
      <c r="AH995" s="3144"/>
      <c r="AI995" s="3144"/>
      <c r="AJ995" s="3144"/>
      <c r="AK995" s="3144"/>
      <c r="AL995" s="3144"/>
      <c r="AM995" s="3144"/>
    </row>
    <row r="996" spans="10:39">
      <c r="J996" s="6"/>
      <c r="P996"/>
      <c r="S996" s="3144"/>
      <c r="T996" s="3144"/>
      <c r="U996" s="3144"/>
      <c r="V996" s="3144"/>
      <c r="W996" s="3144"/>
      <c r="X996" s="3144"/>
      <c r="Y996" s="3144"/>
      <c r="Z996" s="3144"/>
      <c r="AA996" s="3144"/>
      <c r="AB996" s="3144"/>
      <c r="AC996" s="3144"/>
      <c r="AD996" s="3144"/>
      <c r="AE996" s="3144"/>
      <c r="AF996" s="3144"/>
      <c r="AG996" s="3144"/>
      <c r="AH996" s="3144"/>
      <c r="AI996" s="3144"/>
      <c r="AJ996" s="3144"/>
      <c r="AK996" s="3144"/>
      <c r="AL996" s="3144"/>
      <c r="AM996" s="3144"/>
    </row>
    <row r="997" spans="10:39">
      <c r="J997" s="6"/>
      <c r="P997"/>
      <c r="S997" s="3144"/>
      <c r="T997" s="3144"/>
      <c r="U997" s="3144"/>
      <c r="V997" s="3144"/>
      <c r="W997" s="3144"/>
      <c r="X997" s="3144"/>
      <c r="Y997" s="3144"/>
      <c r="Z997" s="3144"/>
      <c r="AA997" s="3144"/>
      <c r="AB997" s="3144"/>
      <c r="AC997" s="3144"/>
      <c r="AD997" s="3144"/>
      <c r="AE997" s="3144"/>
      <c r="AF997" s="3144"/>
      <c r="AG997" s="3144"/>
      <c r="AH997" s="3144"/>
      <c r="AI997" s="3144"/>
      <c r="AJ997" s="3144"/>
      <c r="AK997" s="3144"/>
      <c r="AL997" s="3144"/>
      <c r="AM997" s="3144"/>
    </row>
    <row r="998" spans="10:39">
      <c r="J998" s="6"/>
      <c r="P998"/>
      <c r="S998" s="3144"/>
      <c r="T998" s="3144"/>
      <c r="U998" s="3144"/>
      <c r="V998" s="3144"/>
      <c r="W998" s="3144"/>
      <c r="X998" s="3144"/>
      <c r="Y998" s="3144"/>
      <c r="Z998" s="3144"/>
      <c r="AA998" s="3144"/>
      <c r="AB998" s="3144"/>
      <c r="AC998" s="3144"/>
      <c r="AD998" s="3144"/>
      <c r="AE998" s="3144"/>
      <c r="AF998" s="3144"/>
      <c r="AG998" s="3144"/>
      <c r="AH998" s="3144"/>
      <c r="AI998" s="3144"/>
      <c r="AJ998" s="3144"/>
      <c r="AK998" s="3144"/>
      <c r="AL998" s="3144"/>
      <c r="AM998" s="3144"/>
    </row>
    <row r="999" spans="10:39">
      <c r="J999" s="6"/>
      <c r="P999"/>
      <c r="S999" s="3144"/>
      <c r="T999" s="3144"/>
      <c r="U999" s="3144"/>
      <c r="V999" s="3144"/>
      <c r="W999" s="3144"/>
      <c r="X999" s="3144"/>
      <c r="Y999" s="3144"/>
      <c r="Z999" s="3144"/>
      <c r="AA999" s="3144"/>
      <c r="AB999" s="3144"/>
      <c r="AC999" s="3144"/>
      <c r="AD999" s="3144"/>
      <c r="AE999" s="3144"/>
      <c r="AF999" s="3144"/>
      <c r="AG999" s="3144"/>
      <c r="AH999" s="3144"/>
      <c r="AI999" s="3144"/>
      <c r="AJ999" s="3144"/>
      <c r="AK999" s="3144"/>
      <c r="AL999" s="3144"/>
      <c r="AM999" s="3144"/>
    </row>
    <row r="1000" spans="10:39">
      <c r="J1000" s="6"/>
      <c r="P1000"/>
      <c r="S1000" s="3144"/>
      <c r="T1000" s="3144"/>
      <c r="U1000" s="3144"/>
      <c r="V1000" s="3144"/>
      <c r="W1000" s="3144"/>
      <c r="X1000" s="3144"/>
      <c r="Y1000" s="3144"/>
      <c r="Z1000" s="3144"/>
      <c r="AA1000" s="3144"/>
      <c r="AB1000" s="3144"/>
      <c r="AC1000" s="3144"/>
      <c r="AD1000" s="3144"/>
      <c r="AE1000" s="3144"/>
      <c r="AF1000" s="3144"/>
      <c r="AG1000" s="3144"/>
      <c r="AH1000" s="3144"/>
      <c r="AI1000" s="3144"/>
      <c r="AJ1000" s="3144"/>
      <c r="AK1000" s="3144"/>
      <c r="AL1000" s="3144"/>
      <c r="AM1000" s="3144"/>
    </row>
    <row r="1001" spans="10:39">
      <c r="J1001" s="6"/>
      <c r="P1001"/>
      <c r="S1001" s="3144"/>
      <c r="T1001" s="3144"/>
      <c r="U1001" s="3144"/>
      <c r="V1001" s="3144"/>
      <c r="W1001" s="3144"/>
      <c r="X1001" s="3144"/>
      <c r="Y1001" s="3144"/>
      <c r="Z1001" s="3144"/>
      <c r="AA1001" s="3144"/>
      <c r="AB1001" s="3144"/>
      <c r="AC1001" s="3144"/>
      <c r="AD1001" s="3144"/>
      <c r="AE1001" s="3144"/>
      <c r="AF1001" s="3144"/>
      <c r="AG1001" s="3144"/>
      <c r="AH1001" s="3144"/>
      <c r="AI1001" s="3144"/>
      <c r="AJ1001" s="3144"/>
      <c r="AK1001" s="3144"/>
      <c r="AL1001" s="3144"/>
      <c r="AM1001" s="3144"/>
    </row>
    <row r="1002" spans="10:39">
      <c r="J1002" s="6"/>
      <c r="P1002"/>
      <c r="S1002" s="3144"/>
      <c r="T1002" s="3144"/>
      <c r="U1002" s="3144"/>
      <c r="V1002" s="3144"/>
      <c r="W1002" s="3144"/>
      <c r="X1002" s="3144"/>
      <c r="Y1002" s="3144"/>
      <c r="Z1002" s="3144"/>
      <c r="AA1002" s="3144"/>
      <c r="AB1002" s="3144"/>
      <c r="AC1002" s="3144"/>
      <c r="AD1002" s="3144"/>
      <c r="AE1002" s="3144"/>
      <c r="AF1002" s="3144"/>
      <c r="AG1002" s="3144"/>
      <c r="AH1002" s="3144"/>
      <c r="AI1002" s="3144"/>
      <c r="AJ1002" s="3144"/>
      <c r="AK1002" s="3144"/>
      <c r="AL1002" s="3144"/>
      <c r="AM1002" s="3144"/>
    </row>
    <row r="1003" spans="10:39">
      <c r="J1003" s="6"/>
      <c r="P1003"/>
      <c r="S1003" s="3144"/>
      <c r="T1003" s="3144"/>
      <c r="U1003" s="3144"/>
      <c r="V1003" s="3144"/>
      <c r="W1003" s="3144"/>
      <c r="X1003" s="3144"/>
      <c r="Y1003" s="3144"/>
      <c r="Z1003" s="3144"/>
      <c r="AA1003" s="3144"/>
      <c r="AB1003" s="3144"/>
      <c r="AC1003" s="3144"/>
      <c r="AD1003" s="3144"/>
      <c r="AE1003" s="3144"/>
      <c r="AF1003" s="3144"/>
      <c r="AG1003" s="3144"/>
      <c r="AH1003" s="3144"/>
      <c r="AI1003" s="3144"/>
      <c r="AJ1003" s="3144"/>
      <c r="AK1003" s="3144"/>
      <c r="AL1003" s="3144"/>
      <c r="AM1003" s="3144"/>
    </row>
    <row r="1004" spans="10:39">
      <c r="J1004" s="6"/>
      <c r="P1004"/>
      <c r="S1004" s="3144"/>
      <c r="T1004" s="3144"/>
      <c r="U1004" s="3144"/>
      <c r="V1004" s="3144"/>
      <c r="W1004" s="3144"/>
      <c r="X1004" s="3144"/>
      <c r="Y1004" s="3144"/>
      <c r="Z1004" s="3144"/>
      <c r="AA1004" s="3144"/>
      <c r="AB1004" s="3144"/>
      <c r="AC1004" s="3144"/>
      <c r="AD1004" s="3144"/>
      <c r="AE1004" s="3144"/>
      <c r="AF1004" s="3144"/>
      <c r="AG1004" s="3144"/>
      <c r="AH1004" s="3144"/>
      <c r="AI1004" s="3144"/>
      <c r="AJ1004" s="3144"/>
      <c r="AK1004" s="3144"/>
      <c r="AL1004" s="3144"/>
      <c r="AM1004" s="3144"/>
    </row>
    <row r="1005" spans="10:39">
      <c r="J1005" s="6"/>
      <c r="P1005"/>
      <c r="S1005" s="3144"/>
      <c r="T1005" s="3144"/>
      <c r="U1005" s="3144"/>
      <c r="V1005" s="3144"/>
      <c r="W1005" s="3144"/>
      <c r="X1005" s="3144"/>
      <c r="Y1005" s="3144"/>
      <c r="Z1005" s="3144"/>
      <c r="AA1005" s="3144"/>
      <c r="AB1005" s="3144"/>
      <c r="AC1005" s="3144"/>
      <c r="AD1005" s="3144"/>
      <c r="AE1005" s="3144"/>
      <c r="AF1005" s="3144"/>
      <c r="AG1005" s="3144"/>
      <c r="AH1005" s="3144"/>
      <c r="AI1005" s="3144"/>
      <c r="AJ1005" s="3144"/>
      <c r="AK1005" s="3144"/>
      <c r="AL1005" s="3144"/>
      <c r="AM1005" s="3144"/>
    </row>
    <row r="1006" spans="10:39">
      <c r="J1006" s="6"/>
      <c r="P1006"/>
      <c r="S1006" s="3144"/>
      <c r="T1006" s="3144"/>
      <c r="U1006" s="3144"/>
      <c r="V1006" s="3144"/>
      <c r="W1006" s="3144"/>
      <c r="X1006" s="3144"/>
      <c r="Y1006" s="3144"/>
      <c r="Z1006" s="3144"/>
      <c r="AA1006" s="3144"/>
      <c r="AB1006" s="3144"/>
      <c r="AC1006" s="3144"/>
      <c r="AD1006" s="3144"/>
      <c r="AE1006" s="3144"/>
      <c r="AF1006" s="3144"/>
      <c r="AG1006" s="3144"/>
      <c r="AH1006" s="3144"/>
      <c r="AI1006" s="3144"/>
      <c r="AJ1006" s="3144"/>
      <c r="AK1006" s="3144"/>
      <c r="AL1006" s="3144"/>
      <c r="AM1006" s="3144"/>
    </row>
    <row r="1007" spans="10:39">
      <c r="S1007" s="3144"/>
      <c r="T1007" s="3144"/>
      <c r="U1007" s="3144"/>
      <c r="V1007" s="3144"/>
      <c r="W1007" s="3144"/>
      <c r="X1007" s="3144"/>
      <c r="Y1007" s="3144"/>
      <c r="Z1007" s="3144"/>
      <c r="AA1007" s="3144"/>
      <c r="AB1007" s="3144"/>
      <c r="AC1007" s="3144"/>
      <c r="AD1007" s="3144"/>
      <c r="AE1007" s="3144"/>
      <c r="AF1007" s="3144"/>
      <c r="AG1007" s="3144"/>
      <c r="AH1007" s="3144"/>
      <c r="AI1007" s="3144"/>
      <c r="AJ1007" s="3144"/>
      <c r="AK1007" s="3144"/>
      <c r="AL1007" s="3144"/>
      <c r="AM1007" s="3144"/>
    </row>
    <row r="1008" spans="10:39">
      <c r="S1008" s="3144"/>
      <c r="T1008" s="3144"/>
      <c r="U1008" s="3144"/>
      <c r="V1008" s="3144"/>
      <c r="W1008" s="3144"/>
      <c r="X1008" s="3144"/>
      <c r="Y1008" s="3144"/>
      <c r="Z1008" s="3144"/>
      <c r="AA1008" s="3144"/>
      <c r="AB1008" s="3144"/>
      <c r="AC1008" s="3144"/>
      <c r="AD1008" s="3144"/>
      <c r="AE1008" s="3144"/>
      <c r="AF1008" s="3144"/>
      <c r="AG1008" s="3144"/>
      <c r="AH1008" s="3144"/>
      <c r="AI1008" s="3144"/>
      <c r="AJ1008" s="3144"/>
      <c r="AK1008" s="3144"/>
      <c r="AL1008" s="3144"/>
      <c r="AM1008" s="3144"/>
    </row>
    <row r="1009" spans="10:39">
      <c r="S1009" s="3144"/>
      <c r="T1009" s="3144"/>
      <c r="U1009" s="3144"/>
      <c r="V1009" s="3144"/>
      <c r="W1009" s="3144"/>
      <c r="X1009" s="3144"/>
      <c r="Y1009" s="3144"/>
      <c r="Z1009" s="3144"/>
      <c r="AA1009" s="3144"/>
      <c r="AB1009" s="3144"/>
      <c r="AC1009" s="3144"/>
      <c r="AD1009" s="3144"/>
      <c r="AE1009" s="3144"/>
      <c r="AF1009" s="3144"/>
      <c r="AG1009" s="3144"/>
      <c r="AH1009" s="3144"/>
      <c r="AI1009" s="3144"/>
      <c r="AJ1009" s="3144"/>
      <c r="AK1009" s="3144"/>
      <c r="AL1009" s="3144"/>
      <c r="AM1009" s="3144"/>
    </row>
    <row r="1010" spans="10:39">
      <c r="J1010" s="6"/>
      <c r="P1010"/>
      <c r="S1010" s="3144"/>
      <c r="T1010" s="3144"/>
      <c r="U1010" s="3144"/>
      <c r="V1010" s="3144"/>
      <c r="W1010" s="3144"/>
      <c r="X1010" s="3144"/>
      <c r="Y1010" s="3144"/>
      <c r="Z1010" s="3144"/>
      <c r="AA1010" s="3144"/>
      <c r="AB1010" s="3144"/>
      <c r="AC1010" s="3144"/>
      <c r="AD1010" s="3144"/>
      <c r="AE1010" s="3144"/>
      <c r="AF1010" s="3144"/>
      <c r="AG1010" s="3144"/>
      <c r="AH1010" s="3144"/>
      <c r="AI1010" s="3144"/>
      <c r="AJ1010" s="3144"/>
      <c r="AK1010" s="3144"/>
      <c r="AL1010" s="3144"/>
      <c r="AM1010" s="3144"/>
    </row>
    <row r="1011" spans="10:39">
      <c r="J1011" s="6"/>
      <c r="P1011"/>
      <c r="S1011" s="3144"/>
      <c r="T1011" s="3144"/>
      <c r="U1011" s="3144"/>
      <c r="V1011" s="3144"/>
      <c r="W1011" s="3144"/>
      <c r="X1011" s="3144"/>
      <c r="Y1011" s="3144"/>
      <c r="Z1011" s="3144"/>
      <c r="AA1011" s="3144"/>
      <c r="AB1011" s="3144"/>
      <c r="AC1011" s="3144"/>
      <c r="AD1011" s="3144"/>
      <c r="AE1011" s="3144"/>
      <c r="AF1011" s="3144"/>
      <c r="AG1011" s="3144"/>
      <c r="AH1011" s="3144"/>
      <c r="AI1011" s="3144"/>
      <c r="AJ1011" s="3144"/>
      <c r="AK1011" s="3144"/>
      <c r="AL1011" s="3144"/>
      <c r="AM1011" s="3144"/>
    </row>
    <row r="1012" spans="10:39">
      <c r="J1012" s="6"/>
      <c r="P1012"/>
      <c r="S1012" s="3144"/>
      <c r="T1012" s="3144"/>
      <c r="U1012" s="3144"/>
      <c r="V1012" s="3144"/>
      <c r="W1012" s="3144"/>
      <c r="X1012" s="3144"/>
      <c r="Y1012" s="3144"/>
      <c r="Z1012" s="3144"/>
      <c r="AA1012" s="3144"/>
      <c r="AB1012" s="3144"/>
      <c r="AC1012" s="3144"/>
      <c r="AD1012" s="3144"/>
      <c r="AE1012" s="3144"/>
      <c r="AF1012" s="3144"/>
      <c r="AG1012" s="3144"/>
      <c r="AH1012" s="3144"/>
      <c r="AI1012" s="3144"/>
      <c r="AJ1012" s="3144"/>
      <c r="AK1012" s="3144"/>
      <c r="AL1012" s="3144"/>
      <c r="AM1012" s="3144"/>
    </row>
    <row r="1013" spans="10:39">
      <c r="J1013" s="6"/>
      <c r="P1013"/>
      <c r="S1013" s="3144"/>
      <c r="T1013" s="3144"/>
      <c r="U1013" s="3144"/>
      <c r="V1013" s="3144"/>
      <c r="W1013" s="3144"/>
      <c r="X1013" s="3144"/>
      <c r="Y1013" s="3144"/>
      <c r="Z1013" s="3144"/>
      <c r="AA1013" s="3144"/>
      <c r="AB1013" s="3144"/>
      <c r="AC1013" s="3144"/>
      <c r="AD1013" s="3144"/>
      <c r="AE1013" s="3144"/>
      <c r="AF1013" s="3144"/>
      <c r="AG1013" s="3144"/>
      <c r="AH1013" s="3144"/>
      <c r="AI1013" s="3144"/>
      <c r="AJ1013" s="3144"/>
      <c r="AK1013" s="3144"/>
      <c r="AL1013" s="3144"/>
      <c r="AM1013" s="3144"/>
    </row>
    <row r="1014" spans="10:39">
      <c r="J1014" s="6"/>
      <c r="P1014"/>
      <c r="S1014" s="3144"/>
      <c r="T1014" s="3144"/>
      <c r="U1014" s="3144"/>
      <c r="V1014" s="3144"/>
      <c r="W1014" s="3144"/>
      <c r="X1014" s="3144"/>
      <c r="Y1014" s="3144"/>
      <c r="Z1014" s="3144"/>
      <c r="AA1014" s="3144"/>
      <c r="AB1014" s="3144"/>
      <c r="AC1014" s="3144"/>
      <c r="AD1014" s="3144"/>
      <c r="AE1014" s="3144"/>
      <c r="AF1014" s="3144"/>
      <c r="AG1014" s="3144"/>
      <c r="AH1014" s="3144"/>
      <c r="AI1014" s="3144"/>
      <c r="AJ1014" s="3144"/>
      <c r="AK1014" s="3144"/>
      <c r="AL1014" s="3144"/>
      <c r="AM1014" s="3144"/>
    </row>
    <row r="1015" spans="10:39">
      <c r="J1015" s="6"/>
      <c r="P1015"/>
      <c r="S1015" s="3144"/>
      <c r="T1015" s="3144"/>
      <c r="U1015" s="3144"/>
      <c r="V1015" s="3144"/>
      <c r="W1015" s="3144"/>
      <c r="X1015" s="3144"/>
      <c r="Y1015" s="3144"/>
      <c r="Z1015" s="3144"/>
      <c r="AA1015" s="3144"/>
      <c r="AB1015" s="3144"/>
      <c r="AC1015" s="3144"/>
      <c r="AD1015" s="3144"/>
      <c r="AE1015" s="3144"/>
      <c r="AF1015" s="3144"/>
      <c r="AG1015" s="3144"/>
      <c r="AH1015" s="3144"/>
      <c r="AI1015" s="3144"/>
      <c r="AJ1015" s="3144"/>
      <c r="AK1015" s="3144"/>
      <c r="AL1015" s="3144"/>
      <c r="AM1015" s="3144"/>
    </row>
    <row r="1016" spans="10:39">
      <c r="J1016" s="6"/>
      <c r="P1016"/>
      <c r="S1016" s="3144"/>
      <c r="T1016" s="3144"/>
      <c r="U1016" s="3144"/>
      <c r="V1016" s="3144"/>
      <c r="W1016" s="3144"/>
      <c r="X1016" s="3144"/>
      <c r="Y1016" s="3144"/>
      <c r="Z1016" s="3144"/>
      <c r="AA1016" s="3144"/>
      <c r="AB1016" s="3144"/>
      <c r="AC1016" s="3144"/>
      <c r="AD1016" s="3144"/>
      <c r="AE1016" s="3144"/>
      <c r="AF1016" s="3144"/>
      <c r="AG1016" s="3144"/>
      <c r="AH1016" s="3144"/>
      <c r="AI1016" s="3144"/>
      <c r="AJ1016" s="3144"/>
      <c r="AK1016" s="3144"/>
      <c r="AL1016" s="3144"/>
      <c r="AM1016" s="3144"/>
    </row>
    <row r="1017" spans="10:39">
      <c r="J1017" s="6"/>
      <c r="P1017"/>
      <c r="S1017" s="106"/>
      <c r="T1017" s="106"/>
      <c r="U1017" s="106"/>
      <c r="V1017" s="106"/>
      <c r="AC1017" s="106"/>
      <c r="AD1017" s="106"/>
      <c r="AE1017" s="106"/>
      <c r="AF1017" s="106"/>
      <c r="AG1017" s="106"/>
      <c r="AH1017" s="106"/>
      <c r="AI1017" s="106"/>
      <c r="AJ1017" s="106"/>
      <c r="AK1017" s="106"/>
      <c r="AL1017" s="106"/>
      <c r="AM1017" s="106"/>
    </row>
    <row r="1018" spans="10:39">
      <c r="J1018" s="6"/>
      <c r="P1018"/>
      <c r="S1018" s="106"/>
      <c r="T1018" s="106"/>
      <c r="U1018" s="106"/>
      <c r="V1018" s="106"/>
      <c r="AC1018" s="106"/>
      <c r="AD1018" s="106"/>
      <c r="AE1018" s="106"/>
      <c r="AF1018" s="106"/>
      <c r="AG1018" s="106"/>
      <c r="AH1018" s="106"/>
      <c r="AI1018" s="106"/>
      <c r="AJ1018" s="106"/>
      <c r="AK1018" s="106"/>
      <c r="AL1018" s="106"/>
      <c r="AM1018" s="106"/>
    </row>
    <row r="1019" spans="10:39">
      <c r="J1019" s="6"/>
      <c r="P1019"/>
      <c r="S1019" s="106"/>
      <c r="T1019" s="106"/>
      <c r="U1019" s="106"/>
      <c r="V1019" s="106"/>
      <c r="AC1019" s="106"/>
      <c r="AD1019" s="106"/>
      <c r="AE1019" s="106"/>
      <c r="AF1019" s="106"/>
      <c r="AG1019" s="106"/>
      <c r="AH1019" s="106"/>
      <c r="AI1019" s="106"/>
      <c r="AJ1019" s="106"/>
      <c r="AK1019" s="106"/>
      <c r="AL1019" s="106"/>
      <c r="AM1019" s="106"/>
    </row>
    <row r="1020" spans="10:39">
      <c r="P1020"/>
      <c r="S1020" s="106"/>
      <c r="T1020" s="106"/>
      <c r="U1020" s="106"/>
      <c r="V1020" s="106"/>
      <c r="AC1020" s="106"/>
      <c r="AD1020" s="106"/>
      <c r="AE1020" s="106"/>
      <c r="AF1020" s="106"/>
      <c r="AG1020" s="106"/>
      <c r="AH1020" s="106"/>
      <c r="AI1020" s="106"/>
      <c r="AJ1020" s="106"/>
      <c r="AK1020" s="106"/>
      <c r="AL1020" s="106"/>
      <c r="AM1020" s="106"/>
    </row>
    <row r="1021" spans="10:39">
      <c r="P1021"/>
      <c r="S1021" s="106"/>
      <c r="T1021" s="106"/>
      <c r="U1021" s="106"/>
      <c r="V1021" s="106"/>
      <c r="AC1021" s="106"/>
      <c r="AD1021" s="106"/>
      <c r="AE1021" s="106"/>
      <c r="AF1021" s="106"/>
      <c r="AG1021" s="106"/>
      <c r="AH1021" s="106"/>
      <c r="AI1021" s="106"/>
      <c r="AJ1021" s="106"/>
      <c r="AK1021" s="106"/>
      <c r="AL1021" s="106"/>
      <c r="AM1021" s="106"/>
    </row>
    <row r="1022" spans="10:39">
      <c r="J1022" s="6"/>
      <c r="P1022"/>
      <c r="S1022" s="106"/>
      <c r="T1022" s="106"/>
      <c r="U1022" s="106"/>
      <c r="V1022" s="106"/>
      <c r="AC1022" s="106"/>
      <c r="AD1022" s="106"/>
      <c r="AE1022" s="106"/>
      <c r="AF1022" s="106"/>
      <c r="AG1022" s="106"/>
      <c r="AH1022" s="106"/>
      <c r="AI1022" s="106"/>
      <c r="AJ1022" s="106"/>
      <c r="AK1022" s="106"/>
      <c r="AL1022" s="106"/>
      <c r="AM1022" s="106"/>
    </row>
    <row r="1023" spans="10:39">
      <c r="J1023" s="6"/>
      <c r="P1023"/>
      <c r="S1023" s="106"/>
      <c r="T1023" s="106"/>
      <c r="U1023" s="106"/>
      <c r="V1023" s="106"/>
      <c r="AC1023" s="106"/>
      <c r="AD1023" s="106"/>
      <c r="AE1023" s="106"/>
      <c r="AF1023" s="106"/>
      <c r="AG1023" s="106"/>
      <c r="AH1023" s="106"/>
      <c r="AI1023" s="106"/>
      <c r="AJ1023" s="106"/>
      <c r="AK1023" s="106"/>
      <c r="AL1023" s="106"/>
      <c r="AM1023" s="106"/>
    </row>
    <row r="1024" spans="10:39">
      <c r="J1024" s="6"/>
      <c r="P1024"/>
      <c r="S1024" s="106"/>
      <c r="T1024" s="106"/>
      <c r="U1024" s="106"/>
      <c r="V1024" s="106"/>
      <c r="AC1024" s="106"/>
      <c r="AD1024" s="106"/>
      <c r="AE1024" s="106"/>
      <c r="AF1024" s="106"/>
      <c r="AG1024" s="106"/>
      <c r="AH1024" s="106"/>
      <c r="AI1024" s="106"/>
      <c r="AJ1024" s="106"/>
      <c r="AK1024" s="106"/>
      <c r="AL1024" s="106"/>
      <c r="AM1024" s="106"/>
    </row>
    <row r="1025" spans="10:39">
      <c r="J1025" s="6"/>
      <c r="P1025"/>
      <c r="S1025" s="106"/>
      <c r="T1025" s="106"/>
      <c r="U1025" s="106"/>
      <c r="V1025" s="106"/>
      <c r="AC1025" s="106"/>
      <c r="AD1025" s="106"/>
      <c r="AE1025" s="106"/>
      <c r="AF1025" s="106"/>
      <c r="AG1025" s="106"/>
      <c r="AH1025" s="106"/>
      <c r="AI1025" s="106"/>
      <c r="AJ1025" s="106"/>
      <c r="AK1025" s="106"/>
      <c r="AL1025" s="106"/>
      <c r="AM1025" s="106"/>
    </row>
    <row r="1026" spans="10:39">
      <c r="J1026" s="6"/>
      <c r="P1026"/>
      <c r="S1026" s="106"/>
      <c r="T1026" s="106"/>
      <c r="U1026" s="106"/>
      <c r="V1026" s="106"/>
      <c r="AC1026" s="106"/>
      <c r="AD1026" s="106"/>
      <c r="AE1026" s="106"/>
      <c r="AF1026" s="106"/>
      <c r="AG1026" s="106"/>
      <c r="AH1026" s="106"/>
      <c r="AI1026" s="106"/>
      <c r="AJ1026" s="106"/>
      <c r="AK1026" s="106"/>
      <c r="AL1026" s="106"/>
      <c r="AM1026" s="106"/>
    </row>
    <row r="1027" spans="10:39">
      <c r="J1027" s="6"/>
      <c r="P1027"/>
      <c r="S1027" s="106"/>
      <c r="T1027" s="106"/>
      <c r="U1027" s="106"/>
      <c r="V1027" s="106"/>
      <c r="AC1027" s="106"/>
      <c r="AD1027" s="106"/>
      <c r="AE1027" s="106"/>
      <c r="AF1027" s="106"/>
      <c r="AG1027" s="106"/>
      <c r="AH1027" s="106"/>
      <c r="AI1027" s="106"/>
      <c r="AJ1027" s="106"/>
      <c r="AK1027" s="106"/>
      <c r="AL1027" s="106"/>
      <c r="AM1027" s="106"/>
    </row>
    <row r="1028" spans="10:39">
      <c r="J1028" s="6"/>
      <c r="P1028"/>
      <c r="S1028" s="106"/>
      <c r="T1028" s="106"/>
      <c r="U1028" s="106"/>
      <c r="V1028" s="106"/>
      <c r="AC1028" s="106"/>
      <c r="AD1028" s="106"/>
      <c r="AE1028" s="106"/>
      <c r="AF1028" s="106"/>
      <c r="AG1028" s="106"/>
      <c r="AH1028" s="106"/>
      <c r="AI1028" s="106"/>
      <c r="AJ1028" s="106"/>
      <c r="AK1028" s="106"/>
      <c r="AL1028" s="106"/>
      <c r="AM1028" s="106"/>
    </row>
    <row r="1029" spans="10:39">
      <c r="J1029" s="6"/>
      <c r="P1029"/>
      <c r="S1029" s="106"/>
      <c r="T1029" s="106"/>
      <c r="U1029" s="106"/>
      <c r="V1029" s="106"/>
      <c r="AC1029" s="106"/>
      <c r="AD1029" s="106"/>
      <c r="AE1029" s="106"/>
      <c r="AF1029" s="106"/>
      <c r="AG1029" s="106"/>
      <c r="AH1029" s="106"/>
      <c r="AI1029" s="106"/>
      <c r="AJ1029" s="106"/>
      <c r="AK1029" s="106"/>
      <c r="AL1029" s="106"/>
      <c r="AM1029" s="106"/>
    </row>
    <row r="1030" spans="10:39">
      <c r="J1030" s="6"/>
      <c r="P1030"/>
      <c r="S1030" s="106"/>
      <c r="T1030" s="106"/>
      <c r="U1030" s="106"/>
      <c r="V1030" s="106"/>
      <c r="AC1030" s="106"/>
      <c r="AD1030" s="106"/>
      <c r="AE1030" s="106"/>
      <c r="AF1030" s="106"/>
      <c r="AG1030" s="106"/>
      <c r="AH1030" s="106"/>
      <c r="AI1030" s="106"/>
      <c r="AJ1030" s="106"/>
      <c r="AK1030" s="106"/>
      <c r="AL1030" s="106"/>
      <c r="AM1030" s="106"/>
    </row>
    <row r="1031" spans="10:39">
      <c r="J1031" s="6"/>
      <c r="P1031"/>
      <c r="S1031" s="106"/>
      <c r="T1031" s="106"/>
      <c r="U1031" s="106"/>
      <c r="V1031" s="106"/>
      <c r="AC1031" s="106"/>
      <c r="AD1031" s="106"/>
      <c r="AE1031" s="106"/>
      <c r="AF1031" s="106"/>
      <c r="AG1031" s="106"/>
      <c r="AH1031" s="106"/>
      <c r="AI1031" s="106"/>
      <c r="AJ1031" s="106"/>
      <c r="AK1031" s="106"/>
      <c r="AL1031" s="106"/>
      <c r="AM1031" s="106"/>
    </row>
    <row r="1032" spans="10:39">
      <c r="J1032" s="6"/>
      <c r="P1032"/>
      <c r="S1032" s="106"/>
      <c r="T1032" s="106"/>
      <c r="U1032" s="106"/>
      <c r="V1032" s="106"/>
      <c r="AC1032" s="106"/>
      <c r="AD1032" s="106"/>
      <c r="AE1032" s="106"/>
      <c r="AF1032" s="106"/>
      <c r="AG1032" s="106"/>
      <c r="AH1032" s="106"/>
      <c r="AI1032" s="106"/>
      <c r="AJ1032" s="106"/>
      <c r="AK1032" s="106"/>
      <c r="AL1032" s="106"/>
      <c r="AM1032" s="106"/>
    </row>
    <row r="1033" spans="10:39">
      <c r="J1033" s="6"/>
      <c r="P1033"/>
      <c r="S1033" s="106"/>
      <c r="T1033" s="106"/>
      <c r="U1033" s="106"/>
      <c r="V1033" s="106"/>
      <c r="AC1033" s="106"/>
      <c r="AD1033" s="106"/>
      <c r="AE1033" s="106"/>
      <c r="AF1033" s="106"/>
      <c r="AG1033" s="106"/>
      <c r="AH1033" s="106"/>
      <c r="AI1033" s="106"/>
      <c r="AJ1033" s="106"/>
      <c r="AK1033" s="106"/>
      <c r="AL1033" s="106"/>
      <c r="AM1033" s="106"/>
    </row>
    <row r="1034" spans="10:39">
      <c r="J1034" s="6"/>
      <c r="P1034"/>
      <c r="S1034" s="106"/>
      <c r="T1034" s="106"/>
      <c r="U1034" s="106"/>
      <c r="V1034" s="106"/>
      <c r="AC1034" s="106"/>
      <c r="AD1034" s="106"/>
      <c r="AE1034" s="106"/>
      <c r="AF1034" s="106"/>
      <c r="AG1034" s="106"/>
      <c r="AH1034" s="106"/>
      <c r="AI1034" s="106"/>
      <c r="AJ1034" s="106"/>
      <c r="AK1034" s="106"/>
      <c r="AL1034" s="106"/>
      <c r="AM1034" s="106"/>
    </row>
    <row r="1035" spans="10:39">
      <c r="J1035" s="6"/>
      <c r="P1035"/>
      <c r="S1035" s="106"/>
      <c r="T1035" s="106"/>
      <c r="U1035" s="106"/>
      <c r="V1035" s="106"/>
      <c r="AC1035" s="106"/>
      <c r="AD1035" s="106"/>
      <c r="AE1035" s="106"/>
      <c r="AF1035" s="106"/>
      <c r="AG1035" s="106"/>
      <c r="AH1035" s="106"/>
      <c r="AI1035" s="106"/>
      <c r="AJ1035" s="106"/>
      <c r="AK1035" s="106"/>
      <c r="AL1035" s="106"/>
      <c r="AM1035" s="106"/>
    </row>
    <row r="1036" spans="10:39">
      <c r="J1036" s="6"/>
      <c r="P1036"/>
      <c r="S1036" s="106"/>
      <c r="T1036" s="106"/>
      <c r="U1036" s="106"/>
      <c r="V1036" s="106"/>
      <c r="AC1036" s="106"/>
      <c r="AD1036" s="106"/>
      <c r="AE1036" s="106"/>
      <c r="AF1036" s="106"/>
      <c r="AG1036" s="106"/>
      <c r="AH1036" s="106"/>
      <c r="AI1036" s="106"/>
      <c r="AJ1036" s="106"/>
      <c r="AK1036" s="106"/>
      <c r="AL1036" s="106"/>
      <c r="AM1036" s="106"/>
    </row>
    <row r="1037" spans="10:39">
      <c r="J1037" s="6"/>
      <c r="P1037"/>
      <c r="S1037" s="106"/>
      <c r="T1037" s="106"/>
      <c r="U1037" s="106"/>
      <c r="V1037" s="106"/>
      <c r="AC1037" s="106"/>
      <c r="AD1037" s="106"/>
      <c r="AE1037" s="106"/>
      <c r="AF1037" s="106"/>
      <c r="AG1037" s="106"/>
      <c r="AH1037" s="106"/>
      <c r="AI1037" s="106"/>
      <c r="AJ1037" s="106"/>
      <c r="AK1037" s="106"/>
      <c r="AL1037" s="106"/>
      <c r="AM1037" s="106"/>
    </row>
    <row r="1038" spans="10:39">
      <c r="J1038" s="6"/>
      <c r="P1038"/>
      <c r="S1038" s="106"/>
      <c r="T1038" s="106"/>
      <c r="U1038" s="106"/>
      <c r="V1038" s="106"/>
      <c r="AC1038" s="106"/>
      <c r="AD1038" s="106"/>
      <c r="AE1038" s="106"/>
      <c r="AF1038" s="106"/>
      <c r="AG1038" s="106"/>
      <c r="AH1038" s="106"/>
      <c r="AI1038" s="106"/>
      <c r="AJ1038" s="106"/>
      <c r="AK1038" s="106"/>
      <c r="AL1038" s="106"/>
      <c r="AM1038" s="106"/>
    </row>
    <row r="1039" spans="10:39">
      <c r="J1039" s="6"/>
      <c r="P1039"/>
      <c r="S1039" s="106"/>
      <c r="T1039" s="106"/>
      <c r="U1039" s="106"/>
      <c r="V1039" s="106"/>
      <c r="AC1039" s="106"/>
      <c r="AD1039" s="106"/>
      <c r="AE1039" s="106"/>
      <c r="AF1039" s="106"/>
      <c r="AG1039" s="106"/>
      <c r="AH1039" s="106"/>
      <c r="AI1039" s="106"/>
      <c r="AJ1039" s="106"/>
      <c r="AK1039" s="106"/>
      <c r="AL1039" s="106"/>
      <c r="AM1039" s="106"/>
    </row>
    <row r="1040" spans="10:39">
      <c r="J1040" s="6"/>
      <c r="P1040"/>
      <c r="S1040" s="106"/>
      <c r="T1040" s="106"/>
      <c r="U1040" s="106"/>
      <c r="V1040" s="106"/>
      <c r="AC1040" s="106"/>
      <c r="AD1040" s="106"/>
      <c r="AE1040" s="106"/>
      <c r="AF1040" s="106"/>
      <c r="AG1040" s="106"/>
      <c r="AH1040" s="106"/>
      <c r="AI1040" s="106"/>
      <c r="AJ1040" s="106"/>
      <c r="AK1040" s="106"/>
      <c r="AL1040" s="106"/>
      <c r="AM1040" s="106"/>
    </row>
    <row r="1041" spans="10:39">
      <c r="J1041" s="6"/>
      <c r="P1041"/>
      <c r="S1041" s="106"/>
      <c r="T1041" s="106"/>
      <c r="U1041" s="106"/>
      <c r="V1041" s="106"/>
      <c r="AC1041" s="106"/>
      <c r="AD1041" s="106"/>
      <c r="AE1041" s="106"/>
      <c r="AF1041" s="106"/>
      <c r="AG1041" s="106"/>
      <c r="AH1041" s="106"/>
      <c r="AI1041" s="106"/>
      <c r="AJ1041" s="106"/>
      <c r="AK1041" s="106"/>
      <c r="AL1041" s="106"/>
      <c r="AM1041" s="106"/>
    </row>
    <row r="1042" spans="10:39">
      <c r="J1042" s="6"/>
      <c r="P1042"/>
      <c r="S1042" s="106"/>
      <c r="T1042" s="106"/>
      <c r="U1042" s="106"/>
      <c r="V1042" s="106"/>
      <c r="AC1042" s="106"/>
      <c r="AD1042" s="106"/>
      <c r="AE1042" s="106"/>
      <c r="AF1042" s="106"/>
      <c r="AG1042" s="106"/>
      <c r="AH1042" s="106"/>
      <c r="AI1042" s="106"/>
      <c r="AJ1042" s="106"/>
      <c r="AK1042" s="106"/>
      <c r="AL1042" s="106"/>
      <c r="AM1042" s="106"/>
    </row>
    <row r="1043" spans="10:39">
      <c r="J1043" s="6"/>
      <c r="P1043"/>
      <c r="S1043" s="106"/>
      <c r="T1043" s="106"/>
      <c r="U1043" s="106"/>
      <c r="V1043" s="106"/>
      <c r="AC1043" s="106"/>
      <c r="AD1043" s="106"/>
      <c r="AE1043" s="106"/>
      <c r="AF1043" s="106"/>
      <c r="AG1043" s="106"/>
      <c r="AH1043" s="106"/>
      <c r="AI1043" s="106"/>
      <c r="AJ1043" s="106"/>
      <c r="AK1043" s="106"/>
      <c r="AL1043" s="106"/>
      <c r="AM1043" s="106"/>
    </row>
    <row r="1044" spans="10:39">
      <c r="AC1044" s="106"/>
      <c r="AD1044" s="106"/>
      <c r="AE1044" s="106"/>
      <c r="AF1044" s="106"/>
      <c r="AG1044" s="106"/>
      <c r="AH1044" s="106"/>
      <c r="AI1044" s="106"/>
      <c r="AJ1044" s="106"/>
      <c r="AK1044" s="106"/>
      <c r="AL1044" s="106"/>
      <c r="AM1044" s="106"/>
    </row>
    <row r="1045" spans="10:39">
      <c r="AC1045" s="106"/>
      <c r="AD1045" s="106"/>
      <c r="AE1045" s="106"/>
      <c r="AF1045" s="106"/>
      <c r="AG1045" s="106"/>
      <c r="AH1045" s="106"/>
      <c r="AI1045" s="106"/>
      <c r="AJ1045" s="106"/>
      <c r="AK1045" s="106"/>
      <c r="AL1045" s="106"/>
      <c r="AM1045" s="106"/>
    </row>
    <row r="1046" spans="10:39">
      <c r="AC1046" s="106"/>
      <c r="AD1046" s="106"/>
      <c r="AE1046" s="106"/>
      <c r="AF1046" s="106"/>
      <c r="AG1046" s="106"/>
      <c r="AH1046" s="106"/>
      <c r="AI1046" s="106"/>
      <c r="AJ1046" s="106"/>
      <c r="AK1046" s="106"/>
      <c r="AL1046" s="106"/>
      <c r="AM1046" s="106"/>
    </row>
    <row r="1047" spans="10:39">
      <c r="J1047" s="6"/>
      <c r="P1047"/>
      <c r="S1047" s="106"/>
      <c r="T1047" s="106"/>
      <c r="U1047" s="106"/>
      <c r="V1047" s="106"/>
      <c r="AC1047" s="106"/>
      <c r="AD1047" s="106"/>
      <c r="AE1047" s="106"/>
      <c r="AF1047" s="106"/>
      <c r="AG1047" s="106"/>
      <c r="AH1047" s="106"/>
      <c r="AI1047" s="106"/>
      <c r="AJ1047" s="106"/>
      <c r="AK1047" s="106"/>
      <c r="AL1047" s="106"/>
      <c r="AM1047" s="106"/>
    </row>
    <row r="1048" spans="10:39">
      <c r="J1048" s="6"/>
      <c r="P1048"/>
      <c r="S1048" s="106"/>
      <c r="T1048" s="106"/>
      <c r="U1048" s="106"/>
      <c r="V1048" s="106"/>
      <c r="AC1048" s="106"/>
      <c r="AD1048" s="106"/>
      <c r="AE1048" s="106"/>
      <c r="AF1048" s="106"/>
      <c r="AG1048" s="106"/>
      <c r="AH1048" s="106"/>
      <c r="AI1048" s="106"/>
      <c r="AJ1048" s="106"/>
      <c r="AK1048" s="106"/>
      <c r="AL1048" s="106"/>
      <c r="AM1048" s="106"/>
    </row>
    <row r="1049" spans="10:39">
      <c r="J1049" s="6"/>
      <c r="P1049"/>
      <c r="S1049" s="106"/>
      <c r="T1049" s="106"/>
      <c r="U1049" s="106"/>
      <c r="V1049" s="106"/>
      <c r="AC1049" s="106"/>
      <c r="AD1049" s="106"/>
      <c r="AE1049" s="106"/>
      <c r="AF1049" s="106"/>
      <c r="AG1049" s="106"/>
      <c r="AH1049" s="106"/>
      <c r="AI1049" s="106"/>
      <c r="AJ1049" s="106"/>
      <c r="AK1049" s="106"/>
      <c r="AL1049" s="106"/>
      <c r="AM1049" s="106"/>
    </row>
    <row r="1050" spans="10:39">
      <c r="J1050" s="6"/>
      <c r="P1050"/>
      <c r="S1050" s="106"/>
      <c r="T1050" s="106"/>
      <c r="U1050" s="106"/>
      <c r="V1050" s="106"/>
      <c r="AC1050" s="106"/>
      <c r="AD1050" s="106"/>
      <c r="AE1050" s="106"/>
      <c r="AF1050" s="106"/>
      <c r="AG1050" s="106"/>
      <c r="AH1050" s="106"/>
      <c r="AI1050" s="106"/>
      <c r="AJ1050" s="106"/>
      <c r="AK1050" s="106"/>
      <c r="AL1050" s="106"/>
      <c r="AM1050" s="106"/>
    </row>
    <row r="1051" spans="10:39">
      <c r="J1051" s="6"/>
      <c r="P1051"/>
      <c r="S1051" s="106"/>
      <c r="T1051" s="106"/>
      <c r="U1051" s="106"/>
      <c r="V1051" s="106"/>
      <c r="AC1051" s="106"/>
      <c r="AD1051" s="106"/>
      <c r="AE1051" s="106"/>
      <c r="AF1051" s="106"/>
      <c r="AG1051" s="106"/>
      <c r="AH1051" s="106"/>
      <c r="AI1051" s="106"/>
      <c r="AJ1051" s="106"/>
      <c r="AK1051" s="106"/>
      <c r="AL1051" s="106"/>
      <c r="AM1051" s="106"/>
    </row>
    <row r="1052" spans="10:39">
      <c r="J1052" s="6"/>
      <c r="P1052"/>
      <c r="S1052" s="106"/>
      <c r="T1052" s="106"/>
      <c r="U1052" s="106"/>
      <c r="V1052" s="106"/>
      <c r="AC1052" s="106"/>
      <c r="AD1052" s="106"/>
      <c r="AE1052" s="106"/>
      <c r="AF1052" s="106"/>
      <c r="AG1052" s="106"/>
      <c r="AH1052" s="106"/>
      <c r="AI1052" s="106"/>
      <c r="AJ1052" s="106"/>
      <c r="AK1052" s="106"/>
      <c r="AL1052" s="106"/>
      <c r="AM1052" s="106"/>
    </row>
    <row r="1053" spans="10:39">
      <c r="J1053" s="6"/>
      <c r="P1053"/>
      <c r="S1053" s="106"/>
      <c r="T1053" s="106"/>
      <c r="U1053" s="106"/>
      <c r="V1053" s="106"/>
      <c r="AC1053" s="106"/>
      <c r="AD1053" s="106"/>
      <c r="AE1053" s="106"/>
      <c r="AF1053" s="106"/>
      <c r="AG1053" s="106"/>
      <c r="AH1053" s="106"/>
      <c r="AI1053" s="106"/>
      <c r="AJ1053" s="106"/>
      <c r="AK1053" s="106"/>
      <c r="AL1053" s="106"/>
      <c r="AM1053" s="106"/>
    </row>
    <row r="1054" spans="10:39">
      <c r="J1054" s="6"/>
      <c r="P1054"/>
      <c r="S1054" s="106"/>
      <c r="T1054" s="106"/>
      <c r="U1054" s="106"/>
      <c r="V1054" s="106"/>
      <c r="AC1054" s="106"/>
      <c r="AD1054" s="106"/>
      <c r="AE1054" s="106"/>
      <c r="AF1054" s="106"/>
      <c r="AG1054" s="106"/>
      <c r="AH1054" s="106"/>
      <c r="AI1054" s="106"/>
      <c r="AJ1054" s="106"/>
      <c r="AK1054" s="106"/>
      <c r="AL1054" s="106"/>
      <c r="AM1054" s="106"/>
    </row>
    <row r="1055" spans="10:39">
      <c r="J1055" s="6"/>
      <c r="P1055"/>
      <c r="S1055" s="106"/>
      <c r="T1055" s="106"/>
      <c r="U1055" s="106"/>
      <c r="V1055" s="106"/>
      <c r="AC1055" s="106"/>
      <c r="AD1055" s="106"/>
      <c r="AE1055" s="106"/>
      <c r="AF1055" s="106"/>
      <c r="AG1055" s="106"/>
      <c r="AH1055" s="106"/>
      <c r="AI1055" s="106"/>
      <c r="AJ1055" s="106"/>
      <c r="AK1055" s="106"/>
      <c r="AL1055" s="106"/>
      <c r="AM1055" s="106"/>
    </row>
    <row r="1056" spans="10:39">
      <c r="J1056" s="6"/>
      <c r="P1056"/>
      <c r="S1056" s="106"/>
      <c r="T1056" s="106"/>
      <c r="U1056" s="106"/>
      <c r="V1056" s="106"/>
      <c r="AC1056" s="106"/>
      <c r="AD1056" s="106"/>
      <c r="AE1056" s="106"/>
      <c r="AF1056" s="106"/>
      <c r="AG1056" s="106"/>
      <c r="AH1056" s="106"/>
      <c r="AI1056" s="106"/>
      <c r="AJ1056" s="106"/>
      <c r="AK1056" s="106"/>
      <c r="AL1056" s="106"/>
      <c r="AM1056" s="106"/>
    </row>
    <row r="1057" spans="10:39">
      <c r="J1057" s="6"/>
      <c r="P1057"/>
      <c r="S1057" s="106"/>
      <c r="T1057" s="106"/>
      <c r="U1057" s="106"/>
      <c r="V1057" s="106"/>
      <c r="AC1057" s="106"/>
      <c r="AD1057" s="106"/>
      <c r="AE1057" s="106"/>
      <c r="AF1057" s="106"/>
      <c r="AG1057" s="106"/>
      <c r="AH1057" s="106"/>
      <c r="AI1057" s="106"/>
      <c r="AJ1057" s="106"/>
      <c r="AK1057" s="106"/>
      <c r="AL1057" s="106"/>
      <c r="AM1057" s="106"/>
    </row>
    <row r="1058" spans="10:39">
      <c r="J1058" s="6"/>
      <c r="P1058"/>
      <c r="S1058" s="106"/>
      <c r="T1058" s="106"/>
      <c r="U1058" s="106"/>
      <c r="V1058" s="106"/>
      <c r="AC1058" s="106"/>
      <c r="AD1058" s="106"/>
      <c r="AE1058" s="106"/>
      <c r="AF1058" s="106"/>
      <c r="AG1058" s="106"/>
      <c r="AH1058" s="106"/>
      <c r="AI1058" s="106"/>
      <c r="AJ1058" s="106"/>
      <c r="AK1058" s="106"/>
      <c r="AL1058" s="106"/>
      <c r="AM1058" s="106"/>
    </row>
    <row r="1059" spans="10:39">
      <c r="J1059" s="6"/>
      <c r="P1059"/>
      <c r="S1059" s="106"/>
      <c r="T1059" s="106"/>
      <c r="U1059" s="106"/>
      <c r="V1059" s="106"/>
      <c r="AC1059" s="106"/>
      <c r="AD1059" s="106"/>
      <c r="AE1059" s="106"/>
      <c r="AF1059" s="106"/>
      <c r="AG1059" s="106"/>
      <c r="AH1059" s="106"/>
      <c r="AI1059" s="106"/>
      <c r="AJ1059" s="106"/>
      <c r="AK1059" s="106"/>
      <c r="AL1059" s="106"/>
      <c r="AM1059" s="106"/>
    </row>
    <row r="1060" spans="10:39">
      <c r="J1060" s="6"/>
      <c r="P1060"/>
      <c r="S1060" s="106"/>
      <c r="T1060" s="106"/>
      <c r="U1060" s="106"/>
      <c r="V1060" s="106"/>
      <c r="AC1060" s="106"/>
      <c r="AD1060" s="106"/>
      <c r="AE1060" s="106"/>
      <c r="AF1060" s="106"/>
      <c r="AG1060" s="106"/>
      <c r="AH1060" s="106"/>
      <c r="AI1060" s="106"/>
      <c r="AJ1060" s="106"/>
      <c r="AK1060" s="106"/>
      <c r="AL1060" s="106"/>
      <c r="AM1060" s="106"/>
    </row>
    <row r="1061" spans="10:39">
      <c r="J1061" s="6"/>
      <c r="P1061"/>
      <c r="S1061" s="106"/>
      <c r="T1061" s="106"/>
      <c r="U1061" s="106"/>
      <c r="V1061" s="106"/>
      <c r="AC1061" s="106"/>
      <c r="AD1061" s="106"/>
      <c r="AE1061" s="106"/>
      <c r="AF1061" s="106"/>
      <c r="AG1061" s="106"/>
      <c r="AH1061" s="106"/>
      <c r="AI1061" s="106"/>
      <c r="AJ1061" s="106"/>
      <c r="AK1061" s="106"/>
      <c r="AL1061" s="106"/>
      <c r="AM1061" s="106"/>
    </row>
    <row r="1062" spans="10:39">
      <c r="J1062" s="6"/>
      <c r="P1062"/>
      <c r="S1062" s="106"/>
      <c r="T1062" s="106"/>
      <c r="U1062" s="106"/>
      <c r="V1062" s="106"/>
      <c r="AC1062" s="106"/>
      <c r="AD1062" s="106"/>
      <c r="AE1062" s="106"/>
      <c r="AF1062" s="106"/>
      <c r="AG1062" s="106"/>
      <c r="AH1062" s="106"/>
      <c r="AI1062" s="106"/>
      <c r="AJ1062" s="106"/>
      <c r="AK1062" s="106"/>
      <c r="AL1062" s="106"/>
      <c r="AM1062" s="106"/>
    </row>
    <row r="1063" spans="10:39">
      <c r="J1063" s="6"/>
      <c r="P1063"/>
      <c r="S1063" s="106"/>
      <c r="T1063" s="106"/>
      <c r="U1063" s="106"/>
      <c r="V1063" s="106"/>
      <c r="AC1063" s="106"/>
      <c r="AD1063" s="106"/>
      <c r="AE1063" s="106"/>
      <c r="AF1063" s="106"/>
      <c r="AG1063" s="106"/>
      <c r="AH1063" s="106"/>
      <c r="AI1063" s="106"/>
      <c r="AJ1063" s="106"/>
      <c r="AK1063" s="106"/>
      <c r="AL1063" s="106"/>
      <c r="AM1063" s="106"/>
    </row>
    <row r="1064" spans="10:39">
      <c r="J1064" s="6"/>
      <c r="P1064"/>
      <c r="S1064" s="106"/>
      <c r="T1064" s="106"/>
      <c r="U1064" s="106"/>
      <c r="V1064" s="106"/>
      <c r="AC1064" s="106"/>
      <c r="AD1064" s="106"/>
      <c r="AE1064" s="106"/>
      <c r="AF1064" s="106"/>
      <c r="AG1064" s="106"/>
      <c r="AH1064" s="106"/>
      <c r="AI1064" s="106"/>
      <c r="AJ1064" s="106"/>
      <c r="AK1064" s="106"/>
      <c r="AL1064" s="106"/>
      <c r="AM1064" s="106"/>
    </row>
    <row r="1065" spans="10:39">
      <c r="J1065" s="6"/>
      <c r="P1065"/>
      <c r="S1065" s="106"/>
      <c r="T1065" s="106"/>
      <c r="U1065" s="106"/>
      <c r="V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  <c r="AL1065" s="106"/>
      <c r="AM1065" s="106"/>
    </row>
    <row r="1066" spans="10:39">
      <c r="J1066" s="6"/>
      <c r="P1066"/>
      <c r="S1066" s="106"/>
      <c r="T1066" s="106"/>
      <c r="U1066" s="106"/>
      <c r="V1066" s="106"/>
      <c r="AC1066" s="106"/>
      <c r="AD1066" s="106"/>
      <c r="AE1066" s="106"/>
      <c r="AF1066" s="106"/>
      <c r="AG1066" s="106"/>
      <c r="AH1066" s="106"/>
      <c r="AI1066" s="106"/>
      <c r="AJ1066" s="106"/>
      <c r="AK1066" s="106"/>
      <c r="AL1066" s="106"/>
      <c r="AM1066" s="106"/>
    </row>
    <row r="1067" spans="10:39">
      <c r="J1067" s="6"/>
      <c r="P1067"/>
      <c r="S1067" s="106"/>
      <c r="T1067" s="106"/>
      <c r="U1067" s="106"/>
      <c r="V1067" s="106"/>
      <c r="AC1067" s="106"/>
      <c r="AD1067" s="106"/>
      <c r="AE1067" s="106"/>
      <c r="AF1067" s="106"/>
      <c r="AG1067" s="106"/>
      <c r="AH1067" s="106"/>
      <c r="AI1067" s="106"/>
      <c r="AJ1067" s="106"/>
      <c r="AK1067" s="106"/>
      <c r="AL1067" s="106"/>
      <c r="AM1067" s="106"/>
    </row>
    <row r="1068" spans="10:39">
      <c r="J1068" s="6"/>
      <c r="P1068"/>
      <c r="S1068" s="106"/>
      <c r="T1068" s="106"/>
      <c r="U1068" s="106"/>
      <c r="V1068" s="106"/>
      <c r="AC1068" s="106"/>
      <c r="AD1068" s="106"/>
      <c r="AE1068" s="106"/>
      <c r="AF1068" s="106"/>
      <c r="AG1068" s="106"/>
      <c r="AH1068" s="106"/>
      <c r="AI1068" s="106"/>
      <c r="AJ1068" s="106"/>
      <c r="AK1068" s="106"/>
      <c r="AL1068" s="106"/>
      <c r="AM1068" s="106"/>
    </row>
    <row r="1069" spans="10:39">
      <c r="J1069" s="6"/>
      <c r="P1069"/>
      <c r="S1069" s="106"/>
      <c r="T1069" s="106"/>
      <c r="U1069" s="106"/>
      <c r="V1069" s="106"/>
      <c r="AC1069" s="106"/>
      <c r="AD1069" s="106"/>
      <c r="AE1069" s="106"/>
      <c r="AF1069" s="106"/>
      <c r="AG1069" s="106"/>
      <c r="AH1069" s="106"/>
      <c r="AI1069" s="106"/>
      <c r="AJ1069" s="106"/>
      <c r="AK1069" s="106"/>
      <c r="AL1069" s="106"/>
      <c r="AM1069" s="106"/>
    </row>
    <row r="1070" spans="10:39">
      <c r="J1070" s="6"/>
      <c r="P1070"/>
      <c r="S1070" s="106"/>
      <c r="T1070" s="106"/>
      <c r="U1070" s="106"/>
      <c r="V1070" s="106"/>
      <c r="AC1070" s="106"/>
      <c r="AD1070" s="106"/>
      <c r="AE1070" s="106"/>
      <c r="AF1070" s="106"/>
      <c r="AG1070" s="106"/>
      <c r="AH1070" s="106"/>
      <c r="AI1070" s="106"/>
      <c r="AJ1070" s="106"/>
      <c r="AK1070" s="106"/>
      <c r="AL1070" s="106"/>
      <c r="AM1070" s="106"/>
    </row>
    <row r="1071" spans="10:39">
      <c r="J1071" s="6"/>
      <c r="P1071"/>
      <c r="S1071" s="106"/>
      <c r="T1071" s="106"/>
      <c r="U1071" s="106"/>
      <c r="V1071" s="106"/>
      <c r="AC1071" s="106"/>
      <c r="AD1071" s="106"/>
      <c r="AE1071" s="106"/>
      <c r="AF1071" s="106"/>
      <c r="AG1071" s="106"/>
      <c r="AH1071" s="106"/>
      <c r="AI1071" s="106"/>
      <c r="AJ1071" s="106"/>
      <c r="AK1071" s="106"/>
      <c r="AL1071" s="106"/>
      <c r="AM1071" s="106"/>
    </row>
    <row r="1072" spans="10:39">
      <c r="J1072" s="6"/>
      <c r="P1072"/>
      <c r="S1072" s="106"/>
      <c r="T1072" s="106"/>
      <c r="U1072" s="106"/>
      <c r="V1072" s="106"/>
      <c r="AC1072" s="106"/>
      <c r="AD1072" s="106"/>
      <c r="AE1072" s="106"/>
      <c r="AF1072" s="106"/>
      <c r="AG1072" s="106"/>
      <c r="AH1072" s="106"/>
      <c r="AI1072" s="106"/>
      <c r="AJ1072" s="106"/>
      <c r="AK1072" s="106"/>
      <c r="AL1072" s="106"/>
      <c r="AM1072" s="106"/>
    </row>
    <row r="1073" spans="10:39">
      <c r="J1073" s="6"/>
      <c r="P1073"/>
      <c r="S1073" s="106"/>
      <c r="T1073" s="106"/>
      <c r="U1073" s="106"/>
      <c r="V1073" s="106"/>
      <c r="AC1073" s="106"/>
      <c r="AD1073" s="106"/>
      <c r="AE1073" s="106"/>
      <c r="AF1073" s="106"/>
      <c r="AG1073" s="106"/>
      <c r="AH1073" s="106"/>
      <c r="AI1073" s="106"/>
      <c r="AJ1073" s="106"/>
      <c r="AK1073" s="106"/>
      <c r="AL1073" s="106"/>
      <c r="AM1073" s="106"/>
    </row>
    <row r="1074" spans="10:39">
      <c r="J1074" s="6"/>
      <c r="P1074"/>
      <c r="S1074" s="106"/>
      <c r="T1074" s="106"/>
      <c r="U1074" s="106"/>
      <c r="V1074" s="106"/>
      <c r="AC1074" s="106"/>
      <c r="AD1074" s="106"/>
      <c r="AE1074" s="106"/>
      <c r="AF1074" s="106"/>
      <c r="AG1074" s="106"/>
      <c r="AH1074" s="106"/>
      <c r="AI1074" s="106"/>
      <c r="AJ1074" s="106"/>
      <c r="AK1074" s="106"/>
      <c r="AL1074" s="106"/>
      <c r="AM1074" s="106"/>
    </row>
    <row r="1075" spans="10:39">
      <c r="J1075" s="6"/>
      <c r="P1075"/>
      <c r="S1075" s="106"/>
      <c r="T1075" s="106"/>
      <c r="U1075" s="106"/>
      <c r="V1075" s="106"/>
      <c r="AC1075" s="106"/>
      <c r="AD1075" s="106"/>
      <c r="AE1075" s="106"/>
      <c r="AF1075" s="106"/>
      <c r="AG1075" s="106"/>
      <c r="AH1075" s="106"/>
      <c r="AI1075" s="106"/>
      <c r="AJ1075" s="106"/>
      <c r="AK1075" s="106"/>
      <c r="AL1075" s="106"/>
      <c r="AM1075" s="106"/>
    </row>
    <row r="1076" spans="10:39">
      <c r="J1076" s="6"/>
      <c r="P1076"/>
      <c r="S1076" s="106"/>
      <c r="T1076" s="106"/>
      <c r="U1076" s="106"/>
      <c r="V1076" s="106"/>
      <c r="AC1076" s="106"/>
      <c r="AD1076" s="106"/>
      <c r="AE1076" s="106"/>
      <c r="AF1076" s="106"/>
      <c r="AG1076" s="106"/>
      <c r="AH1076" s="106"/>
      <c r="AI1076" s="106"/>
      <c r="AJ1076" s="106"/>
      <c r="AK1076" s="106"/>
      <c r="AL1076" s="106"/>
      <c r="AM1076" s="106"/>
    </row>
    <row r="1077" spans="10:39">
      <c r="J1077" s="6"/>
      <c r="P1077"/>
      <c r="S1077" s="106"/>
      <c r="T1077" s="106"/>
      <c r="U1077" s="106"/>
      <c r="V1077" s="106"/>
      <c r="AC1077" s="106"/>
      <c r="AD1077" s="106"/>
      <c r="AE1077" s="106"/>
      <c r="AF1077" s="106"/>
      <c r="AG1077" s="106"/>
      <c r="AH1077" s="106"/>
      <c r="AI1077" s="106"/>
      <c r="AJ1077" s="106"/>
      <c r="AK1077" s="106"/>
      <c r="AL1077" s="106"/>
      <c r="AM1077" s="106"/>
    </row>
    <row r="1078" spans="10:39">
      <c r="J1078" s="6"/>
      <c r="P1078"/>
      <c r="S1078" s="106"/>
      <c r="T1078" s="106"/>
      <c r="U1078" s="106"/>
      <c r="V1078" s="106"/>
      <c r="AC1078" s="106"/>
      <c r="AD1078" s="106"/>
      <c r="AE1078" s="106"/>
      <c r="AF1078" s="106"/>
      <c r="AG1078" s="106"/>
      <c r="AH1078" s="106"/>
      <c r="AI1078" s="106"/>
      <c r="AJ1078" s="106"/>
      <c r="AK1078" s="106"/>
      <c r="AL1078" s="106"/>
      <c r="AM1078" s="106"/>
    </row>
    <row r="1079" spans="10:39">
      <c r="J1079" s="6"/>
      <c r="P1079"/>
      <c r="S1079" s="106"/>
      <c r="T1079" s="106"/>
      <c r="U1079" s="106"/>
      <c r="V1079" s="106"/>
      <c r="AC1079" s="106"/>
      <c r="AD1079" s="106"/>
      <c r="AE1079" s="106"/>
      <c r="AF1079" s="106"/>
      <c r="AG1079" s="106"/>
      <c r="AH1079" s="106"/>
      <c r="AI1079" s="106"/>
      <c r="AJ1079" s="106"/>
      <c r="AK1079" s="106"/>
      <c r="AL1079" s="106"/>
      <c r="AM1079" s="106"/>
    </row>
    <row r="1080" spans="10:39">
      <c r="J1080" s="6"/>
      <c r="P1080"/>
      <c r="S1080" s="106"/>
      <c r="T1080" s="106"/>
      <c r="U1080" s="106"/>
      <c r="V1080" s="106"/>
      <c r="AC1080" s="106"/>
      <c r="AD1080" s="106"/>
      <c r="AE1080" s="106"/>
      <c r="AF1080" s="106"/>
      <c r="AG1080" s="106"/>
      <c r="AH1080" s="106"/>
      <c r="AI1080" s="106"/>
      <c r="AJ1080" s="106"/>
      <c r="AK1080" s="106"/>
      <c r="AL1080" s="106"/>
      <c r="AM1080" s="106"/>
    </row>
    <row r="1081" spans="10:39">
      <c r="J1081" s="6"/>
      <c r="P1081"/>
      <c r="S1081" s="106"/>
      <c r="T1081" s="106"/>
      <c r="U1081" s="106"/>
      <c r="V1081" s="106"/>
      <c r="AC1081" s="106"/>
      <c r="AD1081" s="106"/>
      <c r="AE1081" s="106"/>
      <c r="AF1081" s="106"/>
      <c r="AG1081" s="106"/>
      <c r="AH1081" s="106"/>
      <c r="AI1081" s="106"/>
      <c r="AJ1081" s="106"/>
      <c r="AK1081" s="106"/>
      <c r="AL1081" s="106"/>
      <c r="AM1081" s="106"/>
    </row>
    <row r="1082" spans="10:39">
      <c r="J1082" s="6"/>
      <c r="P1082"/>
      <c r="S1082" s="106"/>
      <c r="T1082" s="106"/>
      <c r="U1082" s="106"/>
      <c r="V1082" s="106"/>
      <c r="AC1082" s="106"/>
      <c r="AD1082" s="106"/>
      <c r="AE1082" s="106"/>
      <c r="AF1082" s="106"/>
      <c r="AG1082" s="106"/>
      <c r="AH1082" s="106"/>
      <c r="AI1082" s="106"/>
      <c r="AJ1082" s="106"/>
      <c r="AK1082" s="106"/>
      <c r="AL1082" s="106"/>
      <c r="AM1082" s="106"/>
    </row>
    <row r="1083" spans="10:39">
      <c r="J1083" s="6"/>
      <c r="P1083"/>
      <c r="S1083" s="106"/>
      <c r="T1083" s="106"/>
      <c r="U1083" s="106"/>
      <c r="V1083" s="106"/>
      <c r="AC1083" s="106"/>
      <c r="AD1083" s="106"/>
      <c r="AE1083" s="106"/>
      <c r="AF1083" s="106"/>
      <c r="AG1083" s="106"/>
      <c r="AH1083" s="106"/>
      <c r="AI1083" s="106"/>
      <c r="AJ1083" s="106"/>
      <c r="AK1083" s="106"/>
      <c r="AL1083" s="106"/>
      <c r="AM1083" s="106"/>
    </row>
    <row r="1084" spans="10:39">
      <c r="J1084" s="6"/>
      <c r="P1084"/>
      <c r="S1084" s="106"/>
      <c r="T1084" s="106"/>
      <c r="U1084" s="106"/>
      <c r="V1084" s="106"/>
      <c r="AC1084" s="106"/>
      <c r="AD1084" s="106"/>
      <c r="AE1084" s="106"/>
      <c r="AF1084" s="106"/>
      <c r="AG1084" s="106"/>
      <c r="AH1084" s="106"/>
      <c r="AI1084" s="106"/>
      <c r="AJ1084" s="106"/>
      <c r="AK1084" s="106"/>
      <c r="AL1084" s="106"/>
      <c r="AM1084" s="106"/>
    </row>
    <row r="1085" spans="10:39">
      <c r="J1085" s="6"/>
      <c r="P1085"/>
      <c r="S1085" s="106"/>
      <c r="T1085" s="106"/>
      <c r="U1085" s="106"/>
      <c r="V1085" s="106"/>
      <c r="AC1085" s="106"/>
      <c r="AD1085" s="106"/>
      <c r="AE1085" s="106"/>
      <c r="AF1085" s="106"/>
      <c r="AG1085" s="106"/>
      <c r="AH1085" s="106"/>
      <c r="AI1085" s="106"/>
      <c r="AJ1085" s="106"/>
      <c r="AK1085" s="106"/>
      <c r="AL1085" s="106"/>
      <c r="AM1085" s="106"/>
    </row>
    <row r="1086" spans="10:39">
      <c r="J1086" s="6"/>
      <c r="P1086"/>
      <c r="S1086" s="106"/>
      <c r="T1086" s="106"/>
      <c r="U1086" s="106"/>
      <c r="V1086" s="106"/>
      <c r="AC1086" s="106"/>
      <c r="AD1086" s="106"/>
      <c r="AE1086" s="106"/>
      <c r="AF1086" s="106"/>
      <c r="AG1086" s="106"/>
      <c r="AH1086" s="106"/>
      <c r="AI1086" s="106"/>
      <c r="AJ1086" s="106"/>
      <c r="AK1086" s="106"/>
      <c r="AL1086" s="106"/>
      <c r="AM1086" s="106"/>
    </row>
    <row r="1087" spans="10:39">
      <c r="J1087" s="6"/>
      <c r="P1087"/>
      <c r="S1087" s="106"/>
      <c r="T1087" s="106"/>
      <c r="U1087" s="106"/>
      <c r="V1087" s="106"/>
      <c r="AC1087" s="106"/>
      <c r="AD1087" s="106"/>
      <c r="AE1087" s="106"/>
      <c r="AF1087" s="106"/>
      <c r="AG1087" s="106"/>
      <c r="AH1087" s="106"/>
      <c r="AI1087" s="106"/>
      <c r="AJ1087" s="106"/>
      <c r="AK1087" s="106"/>
      <c r="AL1087" s="106"/>
      <c r="AM1087" s="106"/>
    </row>
    <row r="1088" spans="10:39">
      <c r="J1088" s="6"/>
      <c r="P1088"/>
      <c r="S1088" s="106"/>
      <c r="T1088" s="106"/>
      <c r="U1088" s="106"/>
      <c r="V1088" s="106"/>
      <c r="AC1088" s="106"/>
      <c r="AD1088" s="106"/>
      <c r="AE1088" s="106"/>
      <c r="AF1088" s="106"/>
      <c r="AG1088" s="106"/>
      <c r="AH1088" s="106"/>
      <c r="AI1088" s="106"/>
      <c r="AJ1088" s="106"/>
      <c r="AK1088" s="106"/>
      <c r="AL1088" s="106"/>
      <c r="AM1088" s="106"/>
    </row>
    <row r="1089" spans="10:39">
      <c r="J1089" s="6"/>
      <c r="P1089"/>
      <c r="S1089" s="106"/>
      <c r="T1089" s="106"/>
      <c r="U1089" s="106"/>
      <c r="V1089" s="106"/>
      <c r="AC1089" s="106"/>
      <c r="AD1089" s="106"/>
      <c r="AE1089" s="106"/>
      <c r="AF1089" s="106"/>
      <c r="AG1089" s="106"/>
      <c r="AH1089" s="106"/>
      <c r="AI1089" s="106"/>
      <c r="AJ1089" s="106"/>
      <c r="AK1089" s="106"/>
      <c r="AL1089" s="106"/>
      <c r="AM1089" s="106"/>
    </row>
    <row r="1090" spans="10:39">
      <c r="J1090" s="6"/>
      <c r="P1090"/>
      <c r="S1090" s="106"/>
      <c r="T1090" s="106"/>
      <c r="U1090" s="106"/>
      <c r="V1090" s="106"/>
      <c r="AC1090" s="106"/>
      <c r="AD1090" s="106"/>
      <c r="AE1090" s="106"/>
      <c r="AF1090" s="106"/>
      <c r="AG1090" s="106"/>
      <c r="AH1090" s="106"/>
      <c r="AI1090" s="106"/>
      <c r="AJ1090" s="106"/>
      <c r="AK1090" s="106"/>
      <c r="AL1090" s="106"/>
      <c r="AM1090" s="106"/>
    </row>
    <row r="1091" spans="10:39">
      <c r="J1091" s="6"/>
      <c r="P1091"/>
      <c r="S1091" s="106"/>
      <c r="T1091" s="106"/>
      <c r="U1091" s="106"/>
      <c r="V1091" s="106"/>
      <c r="AC1091" s="106"/>
      <c r="AD1091" s="106"/>
      <c r="AE1091" s="106"/>
      <c r="AF1091" s="106"/>
      <c r="AG1091" s="106"/>
      <c r="AH1091" s="106"/>
      <c r="AI1091" s="106"/>
      <c r="AJ1091" s="106"/>
      <c r="AK1091" s="106"/>
      <c r="AL1091" s="106"/>
      <c r="AM1091" s="106"/>
    </row>
    <row r="1092" spans="10:39">
      <c r="J1092" s="6"/>
      <c r="P1092"/>
      <c r="S1092" s="106"/>
      <c r="T1092" s="106"/>
      <c r="U1092" s="106"/>
      <c r="V1092" s="106"/>
      <c r="AC1092" s="106"/>
      <c r="AD1092" s="106"/>
      <c r="AE1092" s="106"/>
      <c r="AF1092" s="106"/>
      <c r="AG1092" s="106"/>
      <c r="AH1092" s="106"/>
      <c r="AI1092" s="106"/>
      <c r="AJ1092" s="106"/>
      <c r="AK1092" s="106"/>
      <c r="AL1092" s="106"/>
      <c r="AM1092" s="106"/>
    </row>
    <row r="1093" spans="10:39">
      <c r="J1093" s="6"/>
      <c r="P1093"/>
      <c r="S1093" s="106"/>
      <c r="T1093" s="106"/>
      <c r="U1093" s="106"/>
      <c r="V1093" s="106"/>
      <c r="AC1093" s="106"/>
      <c r="AD1093" s="106"/>
      <c r="AE1093" s="106"/>
      <c r="AF1093" s="106"/>
      <c r="AG1093" s="106"/>
      <c r="AH1093" s="106"/>
      <c r="AI1093" s="106"/>
      <c r="AJ1093" s="106"/>
      <c r="AK1093" s="106"/>
      <c r="AL1093" s="106"/>
      <c r="AM1093" s="106"/>
    </row>
    <row r="1094" spans="10:39">
      <c r="J1094" s="6"/>
      <c r="P1094"/>
      <c r="S1094" s="106"/>
      <c r="T1094" s="106"/>
      <c r="U1094" s="106"/>
      <c r="V1094" s="106"/>
      <c r="AC1094" s="106"/>
      <c r="AD1094" s="106"/>
      <c r="AE1094" s="106"/>
      <c r="AF1094" s="106"/>
      <c r="AG1094" s="106"/>
      <c r="AH1094" s="106"/>
      <c r="AI1094" s="106"/>
      <c r="AJ1094" s="106"/>
      <c r="AK1094" s="106"/>
      <c r="AL1094" s="106"/>
      <c r="AM1094" s="106"/>
    </row>
    <row r="1095" spans="10:39">
      <c r="J1095" s="6"/>
      <c r="P1095"/>
      <c r="S1095" s="106"/>
      <c r="T1095" s="106"/>
      <c r="U1095" s="106"/>
      <c r="V1095" s="106"/>
      <c r="AC1095" s="106"/>
      <c r="AD1095" s="106"/>
      <c r="AE1095" s="106"/>
      <c r="AF1095" s="106"/>
      <c r="AG1095" s="106"/>
      <c r="AH1095" s="106"/>
      <c r="AI1095" s="106"/>
      <c r="AJ1095" s="106"/>
      <c r="AK1095" s="106"/>
      <c r="AL1095" s="106"/>
      <c r="AM1095" s="106"/>
    </row>
    <row r="1096" spans="10:39">
      <c r="J1096" s="6"/>
      <c r="P1096"/>
      <c r="S1096" s="106"/>
      <c r="T1096" s="106"/>
      <c r="U1096" s="106"/>
      <c r="V1096" s="106"/>
      <c r="AC1096" s="106"/>
      <c r="AD1096" s="106"/>
      <c r="AE1096" s="106"/>
      <c r="AF1096" s="106"/>
      <c r="AG1096" s="106"/>
      <c r="AH1096" s="106"/>
      <c r="AI1096" s="106"/>
      <c r="AJ1096" s="106"/>
      <c r="AK1096" s="106"/>
      <c r="AL1096" s="106"/>
      <c r="AM1096" s="106"/>
    </row>
    <row r="1097" spans="10:39">
      <c r="J1097" s="6"/>
      <c r="P1097"/>
      <c r="S1097" s="106"/>
      <c r="T1097" s="106"/>
      <c r="U1097" s="106"/>
      <c r="V1097" s="106"/>
      <c r="AC1097" s="106"/>
      <c r="AD1097" s="106"/>
      <c r="AE1097" s="106"/>
      <c r="AF1097" s="106"/>
      <c r="AG1097" s="106"/>
      <c r="AH1097" s="106"/>
      <c r="AI1097" s="106"/>
      <c r="AJ1097" s="106"/>
      <c r="AK1097" s="106"/>
      <c r="AL1097" s="106"/>
      <c r="AM1097" s="106"/>
    </row>
    <row r="1098" spans="10:39">
      <c r="J1098" s="6"/>
      <c r="P1098"/>
      <c r="S1098" s="106"/>
      <c r="T1098" s="106"/>
      <c r="U1098" s="106"/>
      <c r="V1098" s="106"/>
      <c r="AC1098" s="106"/>
      <c r="AD1098" s="106"/>
      <c r="AE1098" s="106"/>
      <c r="AF1098" s="106"/>
      <c r="AG1098" s="106"/>
      <c r="AH1098" s="106"/>
      <c r="AI1098" s="106"/>
      <c r="AJ1098" s="106"/>
      <c r="AK1098" s="106"/>
      <c r="AL1098" s="106"/>
      <c r="AM1098" s="106"/>
    </row>
    <row r="1099" spans="10:39">
      <c r="J1099" s="6"/>
      <c r="P1099"/>
      <c r="S1099" s="106"/>
      <c r="T1099" s="106"/>
      <c r="U1099" s="106"/>
      <c r="V1099" s="106"/>
      <c r="AC1099" s="106"/>
      <c r="AD1099" s="106"/>
      <c r="AE1099" s="106"/>
      <c r="AF1099" s="106"/>
      <c r="AG1099" s="106"/>
      <c r="AH1099" s="106"/>
      <c r="AI1099" s="106"/>
      <c r="AJ1099" s="106"/>
      <c r="AK1099" s="106"/>
      <c r="AL1099" s="106"/>
      <c r="AM1099" s="106"/>
    </row>
    <row r="1100" spans="10:39">
      <c r="J1100" s="6"/>
      <c r="P1100"/>
      <c r="S1100" s="106"/>
      <c r="T1100" s="106"/>
      <c r="U1100" s="106"/>
      <c r="V1100" s="106"/>
      <c r="AC1100" s="106"/>
      <c r="AD1100" s="106"/>
      <c r="AE1100" s="106"/>
      <c r="AF1100" s="106"/>
      <c r="AG1100" s="106"/>
      <c r="AH1100" s="106"/>
      <c r="AI1100" s="106"/>
      <c r="AJ1100" s="106"/>
      <c r="AK1100" s="106"/>
      <c r="AL1100" s="106"/>
      <c r="AM1100" s="106"/>
    </row>
    <row r="1101" spans="10:39">
      <c r="J1101" s="6"/>
      <c r="P1101"/>
      <c r="S1101" s="106"/>
      <c r="T1101" s="106"/>
      <c r="U1101" s="106"/>
      <c r="V1101" s="106"/>
      <c r="AC1101" s="106"/>
      <c r="AD1101" s="106"/>
      <c r="AE1101" s="106"/>
      <c r="AF1101" s="106"/>
      <c r="AG1101" s="106"/>
      <c r="AH1101" s="106"/>
      <c r="AI1101" s="106"/>
      <c r="AJ1101" s="106"/>
      <c r="AK1101" s="106"/>
      <c r="AL1101" s="106"/>
      <c r="AM1101" s="106"/>
    </row>
    <row r="1102" spans="10:39">
      <c r="J1102" s="6"/>
      <c r="P1102"/>
      <c r="S1102" s="106"/>
      <c r="T1102" s="106"/>
      <c r="U1102" s="106"/>
      <c r="V1102" s="106"/>
      <c r="AC1102" s="106"/>
      <c r="AD1102" s="106"/>
      <c r="AE1102" s="106"/>
      <c r="AF1102" s="106"/>
      <c r="AG1102" s="106"/>
      <c r="AH1102" s="106"/>
      <c r="AI1102" s="106"/>
      <c r="AJ1102" s="106"/>
      <c r="AK1102" s="106"/>
      <c r="AL1102" s="106"/>
      <c r="AM1102" s="106"/>
    </row>
    <row r="1103" spans="10:39">
      <c r="J1103" s="6"/>
      <c r="P1103"/>
      <c r="S1103" s="106"/>
      <c r="T1103" s="106"/>
      <c r="U1103" s="106"/>
      <c r="V1103" s="106"/>
      <c r="AC1103" s="106"/>
      <c r="AD1103" s="106"/>
      <c r="AE1103" s="106"/>
      <c r="AF1103" s="106"/>
      <c r="AG1103" s="106"/>
      <c r="AH1103" s="106"/>
      <c r="AI1103" s="106"/>
      <c r="AJ1103" s="106"/>
      <c r="AK1103" s="106"/>
      <c r="AL1103" s="106"/>
      <c r="AM1103" s="106"/>
    </row>
    <row r="1104" spans="10:39">
      <c r="J1104" s="6"/>
      <c r="P1104"/>
      <c r="S1104" s="106"/>
      <c r="T1104" s="106"/>
      <c r="U1104" s="106"/>
      <c r="V1104" s="106"/>
      <c r="AC1104" s="106"/>
      <c r="AD1104" s="106"/>
      <c r="AE1104" s="106"/>
      <c r="AF1104" s="106"/>
      <c r="AG1104" s="106"/>
      <c r="AH1104" s="106"/>
      <c r="AI1104" s="106"/>
      <c r="AJ1104" s="106"/>
      <c r="AK1104" s="106"/>
      <c r="AL1104" s="106"/>
      <c r="AM1104" s="106"/>
    </row>
    <row r="1105" spans="10:39">
      <c r="J1105" s="6"/>
      <c r="P1105"/>
      <c r="S1105" s="106"/>
      <c r="T1105" s="106"/>
      <c r="U1105" s="106"/>
      <c r="V1105" s="106"/>
      <c r="AC1105" s="106"/>
      <c r="AD1105" s="106"/>
      <c r="AE1105" s="106"/>
      <c r="AF1105" s="106"/>
      <c r="AG1105" s="106"/>
      <c r="AH1105" s="106"/>
      <c r="AI1105" s="106"/>
      <c r="AJ1105" s="106"/>
      <c r="AK1105" s="106"/>
      <c r="AL1105" s="106"/>
      <c r="AM1105" s="106"/>
    </row>
    <row r="1106" spans="10:39">
      <c r="J1106" s="6"/>
      <c r="P1106"/>
      <c r="S1106" s="106"/>
      <c r="T1106" s="106"/>
      <c r="U1106" s="106"/>
      <c r="V1106" s="106"/>
      <c r="AC1106" s="106"/>
      <c r="AD1106" s="106"/>
      <c r="AE1106" s="106"/>
      <c r="AF1106" s="106"/>
      <c r="AG1106" s="106"/>
      <c r="AH1106" s="106"/>
      <c r="AI1106" s="106"/>
      <c r="AJ1106" s="106"/>
      <c r="AK1106" s="106"/>
      <c r="AL1106" s="106"/>
      <c r="AM1106" s="106"/>
    </row>
    <row r="1107" spans="10:39">
      <c r="J1107" s="6"/>
      <c r="P1107"/>
      <c r="S1107" s="106"/>
      <c r="T1107" s="106"/>
      <c r="U1107" s="106"/>
      <c r="V1107" s="106"/>
      <c r="AC1107" s="106"/>
      <c r="AD1107" s="106"/>
      <c r="AE1107" s="106"/>
      <c r="AF1107" s="106"/>
      <c r="AG1107" s="106"/>
      <c r="AH1107" s="106"/>
      <c r="AI1107" s="106"/>
      <c r="AJ1107" s="106"/>
      <c r="AK1107" s="106"/>
      <c r="AL1107" s="106"/>
      <c r="AM1107" s="106"/>
    </row>
    <row r="1108" spans="10:39">
      <c r="J1108" s="6"/>
      <c r="P1108"/>
      <c r="S1108" s="106"/>
      <c r="T1108" s="106"/>
      <c r="U1108" s="106"/>
      <c r="V1108" s="106"/>
      <c r="AC1108" s="106"/>
      <c r="AD1108" s="106"/>
      <c r="AE1108" s="106"/>
      <c r="AF1108" s="106"/>
      <c r="AG1108" s="106"/>
      <c r="AH1108" s="106"/>
      <c r="AI1108" s="106"/>
      <c r="AJ1108" s="106"/>
      <c r="AK1108" s="106"/>
      <c r="AL1108" s="106"/>
      <c r="AM1108" s="106"/>
    </row>
    <row r="1109" spans="10:39">
      <c r="J1109" s="6"/>
      <c r="P1109"/>
      <c r="S1109" s="106"/>
      <c r="T1109" s="106"/>
      <c r="U1109" s="106"/>
      <c r="V1109" s="106"/>
      <c r="AC1109" s="106"/>
      <c r="AD1109" s="106"/>
      <c r="AE1109" s="106"/>
      <c r="AF1109" s="106"/>
      <c r="AG1109" s="106"/>
      <c r="AH1109" s="106"/>
      <c r="AI1109" s="106"/>
      <c r="AJ1109" s="106"/>
      <c r="AK1109" s="106"/>
      <c r="AL1109" s="106"/>
      <c r="AM1109" s="106"/>
    </row>
    <row r="1110" spans="10:39">
      <c r="J1110" s="6"/>
      <c r="P1110"/>
      <c r="S1110" s="106"/>
      <c r="T1110" s="106"/>
      <c r="U1110" s="106"/>
      <c r="V1110" s="106"/>
      <c r="AC1110" s="106"/>
      <c r="AD1110" s="106"/>
      <c r="AE1110" s="106"/>
      <c r="AF1110" s="106"/>
      <c r="AG1110" s="106"/>
      <c r="AH1110" s="106"/>
      <c r="AI1110" s="106"/>
      <c r="AJ1110" s="106"/>
      <c r="AK1110" s="106"/>
      <c r="AL1110" s="106"/>
      <c r="AM1110" s="106"/>
    </row>
    <row r="1111" spans="10:39">
      <c r="J1111" s="6"/>
      <c r="P1111"/>
      <c r="S1111" s="106"/>
      <c r="T1111" s="106"/>
      <c r="U1111" s="106"/>
      <c r="V1111" s="106"/>
      <c r="AC1111" s="106"/>
      <c r="AD1111" s="106"/>
      <c r="AE1111" s="106"/>
      <c r="AF1111" s="106"/>
      <c r="AG1111" s="106"/>
      <c r="AH1111" s="106"/>
      <c r="AI1111" s="106"/>
      <c r="AJ1111" s="106"/>
      <c r="AK1111" s="106"/>
      <c r="AL1111" s="106"/>
      <c r="AM1111" s="106"/>
    </row>
    <row r="1112" spans="10:39">
      <c r="J1112" s="6"/>
      <c r="P1112"/>
      <c r="S1112" s="106"/>
      <c r="T1112" s="106"/>
      <c r="U1112" s="106"/>
      <c r="V1112" s="106"/>
      <c r="AC1112" s="106"/>
      <c r="AD1112" s="106"/>
      <c r="AE1112" s="106"/>
      <c r="AF1112" s="106"/>
      <c r="AG1112" s="106"/>
      <c r="AH1112" s="106"/>
      <c r="AI1112" s="106"/>
      <c r="AJ1112" s="106"/>
      <c r="AK1112" s="106"/>
      <c r="AL1112" s="106"/>
      <c r="AM1112" s="106"/>
    </row>
    <row r="1113" spans="10:39">
      <c r="J1113" s="6"/>
      <c r="P1113"/>
      <c r="S1113" s="106"/>
      <c r="T1113" s="106"/>
      <c r="U1113" s="106"/>
      <c r="V1113" s="106"/>
      <c r="AC1113" s="106"/>
      <c r="AD1113" s="106"/>
      <c r="AE1113" s="106"/>
      <c r="AF1113" s="106"/>
      <c r="AG1113" s="106"/>
      <c r="AH1113" s="106"/>
      <c r="AI1113" s="106"/>
      <c r="AJ1113" s="106"/>
      <c r="AK1113" s="106"/>
      <c r="AL1113" s="106"/>
      <c r="AM1113" s="106"/>
    </row>
    <row r="1114" spans="10:39">
      <c r="J1114" s="6"/>
      <c r="P1114"/>
      <c r="S1114" s="106"/>
      <c r="T1114" s="106"/>
      <c r="U1114" s="106"/>
      <c r="V1114" s="106"/>
      <c r="AC1114" s="106"/>
      <c r="AD1114" s="106"/>
      <c r="AE1114" s="106"/>
      <c r="AF1114" s="106"/>
      <c r="AG1114" s="106"/>
      <c r="AH1114" s="106"/>
      <c r="AI1114" s="106"/>
      <c r="AJ1114" s="106"/>
      <c r="AK1114" s="106"/>
      <c r="AL1114" s="106"/>
      <c r="AM1114" s="106"/>
    </row>
    <row r="1115" spans="10:39">
      <c r="J1115" s="6"/>
      <c r="P1115"/>
      <c r="S1115" s="106"/>
      <c r="T1115" s="106"/>
      <c r="U1115" s="106"/>
      <c r="V1115" s="106"/>
      <c r="AC1115" s="106"/>
      <c r="AD1115" s="106"/>
      <c r="AE1115" s="106"/>
      <c r="AF1115" s="106"/>
      <c r="AG1115" s="106"/>
      <c r="AH1115" s="106"/>
      <c r="AI1115" s="106"/>
      <c r="AJ1115" s="106"/>
      <c r="AK1115" s="106"/>
      <c r="AL1115" s="106"/>
      <c r="AM1115" s="106"/>
    </row>
    <row r="1116" spans="10:39">
      <c r="J1116" s="6"/>
      <c r="P1116"/>
      <c r="S1116" s="106"/>
      <c r="T1116" s="106"/>
      <c r="U1116" s="106"/>
      <c r="V1116" s="106"/>
      <c r="AC1116" s="106"/>
      <c r="AD1116" s="106"/>
      <c r="AE1116" s="106"/>
      <c r="AF1116" s="106"/>
      <c r="AG1116" s="106"/>
      <c r="AH1116" s="106"/>
      <c r="AI1116" s="106"/>
      <c r="AJ1116" s="106"/>
      <c r="AK1116" s="106"/>
      <c r="AL1116" s="106"/>
      <c r="AM1116" s="106"/>
    </row>
    <row r="1117" spans="10:39">
      <c r="J1117" s="6"/>
      <c r="P1117"/>
      <c r="S1117" s="106"/>
      <c r="T1117" s="106"/>
      <c r="U1117" s="106"/>
      <c r="V1117" s="106"/>
      <c r="AC1117" s="106"/>
      <c r="AD1117" s="106"/>
      <c r="AE1117" s="106"/>
      <c r="AF1117" s="106"/>
      <c r="AG1117" s="106"/>
      <c r="AH1117" s="106"/>
      <c r="AI1117" s="106"/>
      <c r="AJ1117" s="106"/>
      <c r="AK1117" s="106"/>
      <c r="AL1117" s="106"/>
      <c r="AM1117" s="106"/>
    </row>
    <row r="1118" spans="10:39">
      <c r="J1118" s="6"/>
      <c r="P1118"/>
      <c r="S1118" s="106"/>
      <c r="T1118" s="106"/>
      <c r="U1118" s="106"/>
      <c r="V1118" s="106"/>
      <c r="AC1118" s="106"/>
      <c r="AD1118" s="106"/>
      <c r="AE1118" s="106"/>
      <c r="AF1118" s="106"/>
      <c r="AG1118" s="106"/>
      <c r="AH1118" s="106"/>
      <c r="AI1118" s="106"/>
      <c r="AJ1118" s="106"/>
      <c r="AK1118" s="106"/>
      <c r="AL1118" s="106"/>
      <c r="AM1118" s="106"/>
    </row>
    <row r="1119" spans="10:39">
      <c r="J1119" s="6"/>
      <c r="P1119"/>
      <c r="S1119" s="106"/>
      <c r="T1119" s="106"/>
      <c r="U1119" s="106"/>
      <c r="V1119" s="106"/>
      <c r="AC1119" s="106"/>
      <c r="AD1119" s="106"/>
      <c r="AE1119" s="106"/>
      <c r="AF1119" s="106"/>
      <c r="AG1119" s="106"/>
      <c r="AH1119" s="106"/>
      <c r="AI1119" s="106"/>
      <c r="AJ1119" s="106"/>
      <c r="AK1119" s="106"/>
      <c r="AL1119" s="106"/>
      <c r="AM1119" s="106"/>
    </row>
    <row r="1120" spans="10:39">
      <c r="J1120" s="6"/>
      <c r="P1120"/>
      <c r="S1120" s="106"/>
      <c r="T1120" s="106"/>
      <c r="U1120" s="106"/>
      <c r="V1120" s="106"/>
      <c r="AC1120" s="106"/>
      <c r="AD1120" s="106"/>
      <c r="AE1120" s="106"/>
      <c r="AF1120" s="106"/>
      <c r="AG1120" s="106"/>
      <c r="AH1120" s="106"/>
      <c r="AI1120" s="106"/>
      <c r="AJ1120" s="106"/>
      <c r="AK1120" s="106"/>
      <c r="AL1120" s="106"/>
      <c r="AM1120" s="106"/>
    </row>
    <row r="1121" spans="10:39">
      <c r="J1121" s="6"/>
      <c r="P1121"/>
      <c r="S1121" s="106"/>
      <c r="T1121" s="106"/>
      <c r="U1121" s="106"/>
      <c r="V1121" s="106"/>
      <c r="AC1121" s="106"/>
      <c r="AD1121" s="106"/>
      <c r="AE1121" s="106"/>
      <c r="AF1121" s="106"/>
      <c r="AG1121" s="106"/>
      <c r="AH1121" s="106"/>
      <c r="AI1121" s="106"/>
      <c r="AJ1121" s="106"/>
      <c r="AK1121" s="106"/>
      <c r="AL1121" s="106"/>
      <c r="AM1121" s="106"/>
    </row>
    <row r="1122" spans="10:39">
      <c r="J1122" s="6"/>
      <c r="P1122"/>
      <c r="S1122" s="106"/>
      <c r="T1122" s="106"/>
      <c r="U1122" s="106"/>
      <c r="V1122" s="106"/>
      <c r="AC1122" s="106"/>
      <c r="AD1122" s="106"/>
      <c r="AE1122" s="106"/>
      <c r="AF1122" s="106"/>
      <c r="AG1122" s="106"/>
      <c r="AH1122" s="106"/>
      <c r="AI1122" s="106"/>
      <c r="AJ1122" s="106"/>
      <c r="AK1122" s="106"/>
      <c r="AL1122" s="106"/>
      <c r="AM1122" s="106"/>
    </row>
    <row r="1123" spans="10:39">
      <c r="J1123" s="6"/>
      <c r="P1123"/>
      <c r="S1123" s="106"/>
      <c r="T1123" s="106"/>
      <c r="U1123" s="106"/>
      <c r="V1123" s="106"/>
      <c r="AC1123" s="106"/>
      <c r="AD1123" s="106"/>
      <c r="AE1123" s="106"/>
      <c r="AF1123" s="106"/>
      <c r="AG1123" s="106"/>
      <c r="AH1123" s="106"/>
      <c r="AI1123" s="106"/>
      <c r="AJ1123" s="106"/>
      <c r="AK1123" s="106"/>
      <c r="AL1123" s="106"/>
      <c r="AM1123" s="106"/>
    </row>
    <row r="1124" spans="10:39">
      <c r="J1124" s="6"/>
      <c r="P1124"/>
      <c r="S1124" s="106"/>
      <c r="T1124" s="106"/>
      <c r="U1124" s="106"/>
      <c r="V1124" s="106"/>
      <c r="AC1124" s="106"/>
      <c r="AD1124" s="106"/>
      <c r="AE1124" s="106"/>
      <c r="AF1124" s="106"/>
      <c r="AG1124" s="106"/>
      <c r="AH1124" s="106"/>
      <c r="AI1124" s="106"/>
      <c r="AJ1124" s="106"/>
      <c r="AK1124" s="106"/>
      <c r="AL1124" s="106"/>
      <c r="AM1124" s="106"/>
    </row>
    <row r="1125" spans="10:39">
      <c r="J1125" s="6"/>
      <c r="P1125"/>
      <c r="S1125" s="106"/>
      <c r="T1125" s="106"/>
      <c r="U1125" s="106"/>
      <c r="V1125" s="106"/>
      <c r="AC1125" s="106"/>
      <c r="AD1125" s="106"/>
      <c r="AE1125" s="106"/>
      <c r="AF1125" s="106"/>
      <c r="AG1125" s="106"/>
      <c r="AH1125" s="106"/>
      <c r="AI1125" s="106"/>
      <c r="AJ1125" s="106"/>
      <c r="AK1125" s="106"/>
      <c r="AL1125" s="106"/>
      <c r="AM1125" s="106"/>
    </row>
    <row r="1126" spans="10:39">
      <c r="J1126" s="6"/>
      <c r="P1126"/>
      <c r="S1126" s="106"/>
      <c r="T1126" s="106"/>
      <c r="U1126" s="106"/>
      <c r="V1126" s="106"/>
      <c r="AC1126" s="106"/>
      <c r="AD1126" s="106"/>
      <c r="AE1126" s="106"/>
      <c r="AF1126" s="106"/>
      <c r="AG1126" s="106"/>
      <c r="AH1126" s="106"/>
      <c r="AI1126" s="106"/>
      <c r="AJ1126" s="106"/>
      <c r="AK1126" s="106"/>
      <c r="AL1126" s="106"/>
      <c r="AM1126" s="106"/>
    </row>
    <row r="1127" spans="10:39">
      <c r="J1127" s="6"/>
      <c r="P1127"/>
      <c r="S1127" s="106"/>
      <c r="T1127" s="106"/>
      <c r="U1127" s="106"/>
      <c r="V1127" s="106"/>
      <c r="AC1127" s="106"/>
      <c r="AD1127" s="106"/>
      <c r="AE1127" s="106"/>
      <c r="AF1127" s="106"/>
      <c r="AG1127" s="106"/>
      <c r="AH1127" s="106"/>
      <c r="AI1127" s="106"/>
      <c r="AJ1127" s="106"/>
      <c r="AK1127" s="106"/>
      <c r="AL1127" s="106"/>
      <c r="AM1127" s="106"/>
    </row>
    <row r="1128" spans="10:39">
      <c r="J1128" s="6"/>
      <c r="P1128"/>
      <c r="S1128" s="106"/>
      <c r="T1128" s="106"/>
      <c r="U1128" s="106"/>
      <c r="V1128" s="106"/>
      <c r="AC1128" s="106"/>
      <c r="AD1128" s="106"/>
      <c r="AE1128" s="106"/>
      <c r="AF1128" s="106"/>
      <c r="AG1128" s="106"/>
      <c r="AH1128" s="106"/>
      <c r="AI1128" s="106"/>
      <c r="AJ1128" s="106"/>
      <c r="AK1128" s="106"/>
      <c r="AL1128" s="106"/>
      <c r="AM1128" s="106"/>
    </row>
    <row r="1129" spans="10:39">
      <c r="J1129" s="6"/>
      <c r="P1129"/>
      <c r="S1129" s="106"/>
      <c r="T1129" s="106"/>
      <c r="U1129" s="106"/>
      <c r="V1129" s="106"/>
      <c r="AC1129" s="106"/>
      <c r="AD1129" s="106"/>
      <c r="AE1129" s="106"/>
      <c r="AF1129" s="106"/>
      <c r="AG1129" s="106"/>
      <c r="AH1129" s="106"/>
      <c r="AI1129" s="106"/>
      <c r="AJ1129" s="106"/>
      <c r="AK1129" s="106"/>
      <c r="AL1129" s="106"/>
      <c r="AM1129" s="106"/>
    </row>
    <row r="1130" spans="10:39">
      <c r="J1130" s="6"/>
      <c r="P1130"/>
      <c r="S1130" s="106"/>
      <c r="T1130" s="106"/>
      <c r="U1130" s="106"/>
      <c r="V1130" s="106"/>
      <c r="AC1130" s="106"/>
      <c r="AD1130" s="106"/>
      <c r="AE1130" s="106"/>
      <c r="AF1130" s="106"/>
      <c r="AG1130" s="106"/>
      <c r="AH1130" s="106"/>
      <c r="AI1130" s="106"/>
      <c r="AJ1130" s="106"/>
      <c r="AK1130" s="106"/>
      <c r="AL1130" s="106"/>
      <c r="AM1130" s="106"/>
    </row>
    <row r="1131" spans="10:39">
      <c r="J1131" s="6"/>
      <c r="P1131"/>
      <c r="S1131" s="106"/>
      <c r="T1131" s="106"/>
      <c r="U1131" s="106"/>
      <c r="V1131" s="106"/>
      <c r="AC1131" s="106"/>
      <c r="AD1131" s="106"/>
      <c r="AE1131" s="106"/>
      <c r="AF1131" s="106"/>
      <c r="AG1131" s="106"/>
      <c r="AH1131" s="106"/>
      <c r="AI1131" s="106"/>
      <c r="AJ1131" s="106"/>
      <c r="AK1131" s="106"/>
      <c r="AL1131" s="106"/>
      <c r="AM1131" s="106"/>
    </row>
    <row r="1132" spans="10:39">
      <c r="J1132" s="6"/>
      <c r="P1132"/>
      <c r="S1132" s="106"/>
      <c r="T1132" s="106"/>
      <c r="U1132" s="106"/>
      <c r="V1132" s="106"/>
      <c r="AC1132" s="106"/>
      <c r="AD1132" s="106"/>
      <c r="AE1132" s="106"/>
      <c r="AF1132" s="106"/>
      <c r="AG1132" s="106"/>
      <c r="AH1132" s="106"/>
      <c r="AI1132" s="106"/>
      <c r="AJ1132" s="106"/>
      <c r="AK1132" s="106"/>
      <c r="AL1132" s="106"/>
      <c r="AM1132" s="106"/>
    </row>
    <row r="1133" spans="10:39">
      <c r="J1133" s="6"/>
      <c r="P1133"/>
      <c r="S1133" s="106"/>
      <c r="T1133" s="106"/>
      <c r="U1133" s="106"/>
      <c r="V1133" s="106"/>
    </row>
    <row r="1134" spans="10:39">
      <c r="J1134" s="6"/>
      <c r="P1134"/>
      <c r="S1134" s="106"/>
      <c r="T1134" s="106"/>
      <c r="U1134" s="106"/>
      <c r="V1134" s="106"/>
    </row>
    <row r="1135" spans="10:39">
      <c r="J1135" s="6"/>
      <c r="P1135"/>
      <c r="S1135" s="106"/>
      <c r="T1135" s="106"/>
      <c r="U1135" s="106"/>
      <c r="V1135" s="106"/>
    </row>
    <row r="1136" spans="10:39">
      <c r="J1136" s="6"/>
      <c r="P1136"/>
      <c r="S1136" s="106"/>
      <c r="T1136" s="106"/>
      <c r="U1136" s="106"/>
      <c r="V1136" s="106"/>
    </row>
    <row r="1137" spans="10:22">
      <c r="J1137" s="6"/>
      <c r="P1137"/>
      <c r="S1137" s="106"/>
      <c r="T1137" s="106"/>
      <c r="U1137" s="106"/>
      <c r="V1137" s="106"/>
    </row>
    <row r="1138" spans="10:22">
      <c r="J1138" s="6"/>
      <c r="P1138"/>
      <c r="S1138" s="106"/>
      <c r="T1138" s="106"/>
      <c r="U1138" s="106"/>
      <c r="V1138" s="106"/>
    </row>
    <row r="1139" spans="10:22">
      <c r="J1139" s="6"/>
      <c r="P1139"/>
      <c r="S1139" s="106"/>
      <c r="T1139" s="106"/>
      <c r="U1139" s="106"/>
      <c r="V1139" s="106"/>
    </row>
    <row r="1140" spans="10:22">
      <c r="J1140" s="6"/>
      <c r="P1140"/>
      <c r="S1140" s="106"/>
      <c r="T1140" s="106"/>
      <c r="U1140" s="106"/>
      <c r="V1140" s="106"/>
    </row>
    <row r="1141" spans="10:22">
      <c r="J1141" s="6"/>
      <c r="P1141"/>
      <c r="S1141" s="106"/>
      <c r="T1141" s="106"/>
      <c r="U1141" s="106"/>
      <c r="V1141" s="106"/>
    </row>
    <row r="1142" spans="10:22">
      <c r="J1142" s="6"/>
      <c r="P1142"/>
      <c r="S1142" s="106"/>
      <c r="T1142" s="106"/>
      <c r="U1142" s="106"/>
      <c r="V1142" s="106"/>
    </row>
    <row r="1143" spans="10:22">
      <c r="J1143" s="6"/>
      <c r="P1143"/>
      <c r="S1143" s="106"/>
      <c r="T1143" s="106"/>
      <c r="U1143" s="106"/>
      <c r="V1143" s="106"/>
    </row>
    <row r="1144" spans="10:22">
      <c r="J1144" s="6"/>
      <c r="P1144"/>
      <c r="S1144" s="106"/>
      <c r="T1144" s="106"/>
      <c r="U1144" s="106"/>
      <c r="V1144" s="106"/>
    </row>
    <row r="1145" spans="10:22">
      <c r="J1145" s="6"/>
      <c r="P1145"/>
      <c r="S1145" s="106"/>
      <c r="T1145" s="106"/>
      <c r="U1145" s="106"/>
      <c r="V1145" s="106"/>
    </row>
    <row r="1146" spans="10:22">
      <c r="J1146" s="6"/>
      <c r="P1146"/>
      <c r="S1146" s="106"/>
      <c r="T1146" s="106"/>
      <c r="U1146" s="106"/>
      <c r="V1146" s="106"/>
    </row>
    <row r="1147" spans="10:22">
      <c r="J1147" s="6"/>
      <c r="P1147"/>
      <c r="S1147" s="106"/>
      <c r="T1147" s="106"/>
      <c r="U1147" s="106"/>
      <c r="V1147" s="106"/>
    </row>
    <row r="1148" spans="10:22">
      <c r="J1148" s="6"/>
      <c r="P1148"/>
      <c r="S1148" s="106"/>
      <c r="T1148" s="106"/>
      <c r="U1148" s="106"/>
      <c r="V1148" s="106"/>
    </row>
    <row r="1149" spans="10:22">
      <c r="J1149" s="6"/>
      <c r="P1149"/>
      <c r="S1149" s="106"/>
      <c r="T1149" s="106"/>
      <c r="U1149" s="106"/>
      <c r="V1149" s="106"/>
    </row>
    <row r="1150" spans="10:22">
      <c r="J1150" s="6"/>
      <c r="P1150"/>
      <c r="S1150" s="106"/>
      <c r="T1150" s="106"/>
      <c r="U1150" s="106"/>
      <c r="V1150" s="106"/>
    </row>
    <row r="1151" spans="10:22">
      <c r="J1151" s="6"/>
      <c r="P1151"/>
      <c r="S1151" s="106"/>
      <c r="T1151" s="106"/>
      <c r="U1151" s="106"/>
      <c r="V1151" s="106"/>
    </row>
    <row r="1152" spans="10:22">
      <c r="J1152" s="6"/>
      <c r="P1152"/>
      <c r="S1152" s="106"/>
      <c r="T1152" s="106"/>
      <c r="U1152" s="106"/>
      <c r="V1152" s="106"/>
    </row>
    <row r="1153" spans="10:22">
      <c r="J1153" s="6"/>
      <c r="P1153"/>
      <c r="S1153" s="106"/>
      <c r="T1153" s="106"/>
      <c r="U1153" s="106"/>
      <c r="V1153" s="106"/>
    </row>
    <row r="1154" spans="10:22">
      <c r="J1154" s="6"/>
      <c r="P1154"/>
      <c r="S1154" s="106"/>
      <c r="T1154" s="106"/>
      <c r="U1154" s="106"/>
      <c r="V1154" s="106"/>
    </row>
    <row r="1155" spans="10:22">
      <c r="J1155" s="6"/>
      <c r="P1155"/>
      <c r="S1155" s="106"/>
      <c r="T1155" s="106"/>
      <c r="U1155" s="106"/>
      <c r="V1155" s="106"/>
    </row>
    <row r="1156" spans="10:22">
      <c r="J1156" s="6"/>
      <c r="P1156"/>
      <c r="S1156" s="106"/>
      <c r="T1156" s="106"/>
      <c r="U1156" s="106"/>
      <c r="V1156" s="106"/>
    </row>
    <row r="1157" spans="10:22">
      <c r="J1157" s="6"/>
      <c r="P1157"/>
      <c r="S1157" s="106"/>
      <c r="T1157" s="106"/>
      <c r="U1157" s="106"/>
      <c r="V1157" s="106"/>
    </row>
    <row r="1158" spans="10:22">
      <c r="J1158" s="6"/>
      <c r="P1158"/>
      <c r="S1158" s="106"/>
      <c r="T1158" s="106"/>
      <c r="U1158" s="106"/>
      <c r="V1158" s="106"/>
    </row>
    <row r="1159" spans="10:22">
      <c r="J1159" s="6"/>
      <c r="P1159"/>
      <c r="S1159" s="106"/>
      <c r="T1159" s="106"/>
      <c r="U1159" s="106"/>
      <c r="V1159" s="106"/>
    </row>
    <row r="1160" spans="10:22">
      <c r="J1160" s="6"/>
      <c r="P1160"/>
      <c r="S1160" s="106"/>
      <c r="T1160" s="106"/>
      <c r="U1160" s="106"/>
      <c r="V1160" s="106"/>
    </row>
    <row r="1161" spans="10:22">
      <c r="J1161" s="6"/>
      <c r="P1161"/>
      <c r="S1161" s="106"/>
      <c r="T1161" s="106"/>
      <c r="U1161" s="106"/>
      <c r="V1161" s="106"/>
    </row>
    <row r="1162" spans="10:22">
      <c r="J1162" s="6"/>
      <c r="P1162"/>
      <c r="S1162" s="106"/>
      <c r="T1162" s="106"/>
      <c r="U1162" s="106"/>
      <c r="V1162" s="106"/>
    </row>
    <row r="1163" spans="10:22">
      <c r="J1163" s="6"/>
      <c r="P1163"/>
      <c r="S1163" s="106"/>
      <c r="T1163" s="106"/>
      <c r="U1163" s="106"/>
      <c r="V1163" s="106"/>
    </row>
    <row r="1164" spans="10:22">
      <c r="J1164" s="6"/>
      <c r="P1164"/>
      <c r="S1164" s="106"/>
      <c r="T1164" s="106"/>
      <c r="U1164" s="106"/>
      <c r="V1164" s="106"/>
    </row>
    <row r="1165" spans="10:22">
      <c r="J1165" s="6"/>
      <c r="P1165"/>
      <c r="S1165" s="106"/>
      <c r="T1165" s="106"/>
      <c r="U1165" s="106"/>
      <c r="V1165" s="106"/>
    </row>
    <row r="1166" spans="10:22">
      <c r="J1166" s="6"/>
      <c r="P1166"/>
      <c r="S1166" s="106"/>
      <c r="T1166" s="106"/>
      <c r="U1166" s="106"/>
      <c r="V1166" s="106"/>
    </row>
    <row r="1167" spans="10:22">
      <c r="J1167" s="6"/>
      <c r="P1167"/>
      <c r="S1167" s="106"/>
      <c r="T1167" s="106"/>
      <c r="U1167" s="106"/>
      <c r="V1167" s="106"/>
    </row>
    <row r="1168" spans="10:22">
      <c r="J1168" s="6"/>
      <c r="P1168"/>
      <c r="S1168" s="106"/>
      <c r="T1168" s="106"/>
      <c r="U1168" s="106"/>
      <c r="V1168" s="106"/>
    </row>
    <row r="1169" spans="10:22">
      <c r="J1169" s="6"/>
      <c r="P1169"/>
      <c r="S1169" s="106"/>
      <c r="T1169" s="106"/>
      <c r="U1169" s="106"/>
      <c r="V1169" s="106"/>
    </row>
    <row r="1170" spans="10:22">
      <c r="J1170" s="6"/>
      <c r="P1170"/>
      <c r="S1170" s="106"/>
      <c r="T1170" s="106"/>
      <c r="U1170" s="106"/>
      <c r="V1170" s="106"/>
    </row>
    <row r="1171" spans="10:22">
      <c r="J1171" s="6"/>
      <c r="P1171"/>
      <c r="S1171" s="106"/>
      <c r="T1171" s="106"/>
      <c r="U1171" s="106"/>
      <c r="V1171" s="106"/>
    </row>
    <row r="1172" spans="10:22">
      <c r="J1172" s="6"/>
      <c r="P1172"/>
      <c r="S1172" s="106"/>
      <c r="T1172" s="106"/>
      <c r="U1172" s="106"/>
      <c r="V1172" s="106"/>
    </row>
    <row r="1173" spans="10:22">
      <c r="J1173" s="6"/>
      <c r="P1173"/>
      <c r="S1173" s="106"/>
      <c r="T1173" s="106"/>
      <c r="U1173" s="106"/>
      <c r="V1173" s="106"/>
    </row>
    <row r="1174" spans="10:22">
      <c r="J1174" s="6"/>
      <c r="P1174"/>
      <c r="S1174" s="106"/>
      <c r="T1174" s="106"/>
      <c r="U1174" s="106"/>
      <c r="V1174" s="106"/>
    </row>
    <row r="1175" spans="10:22">
      <c r="J1175" s="6"/>
      <c r="P1175"/>
      <c r="S1175" s="106"/>
      <c r="T1175" s="106"/>
      <c r="U1175" s="106"/>
      <c r="V1175" s="106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DD5-1B25-4C62-976B-195331B581E9}">
  <dimension ref="A1:CK959"/>
  <sheetViews>
    <sheetView zoomScaleNormal="100" workbookViewId="0">
      <selection activeCell="G18" sqref="G18"/>
    </sheetView>
  </sheetViews>
  <sheetFormatPr defaultRowHeight="15"/>
  <cols>
    <col min="1" max="1" width="2.28515625" customWidth="1"/>
    <col min="2" max="2" width="7" customWidth="1"/>
    <col min="3" max="3" width="29.140625" style="79" customWidth="1"/>
    <col min="4" max="4" width="10.85546875" customWidth="1"/>
    <col min="5" max="5" width="4.5703125" customWidth="1"/>
    <col min="6" max="6" width="10" customWidth="1"/>
    <col min="7" max="7" width="26.42578125" customWidth="1"/>
    <col min="8" max="8" width="9.85546875" customWidth="1"/>
    <col min="9" max="9" width="2.140625" customWidth="1"/>
    <col min="10" max="10" width="2.42578125" customWidth="1"/>
    <col min="11" max="11" width="18.140625" customWidth="1"/>
    <col min="12" max="12" width="5" customWidth="1"/>
    <col min="13" max="13" width="1.140625" customWidth="1"/>
    <col min="14" max="14" width="22.5703125" customWidth="1"/>
    <col min="15" max="15" width="6.7109375" customWidth="1"/>
    <col min="16" max="16" width="1" customWidth="1"/>
    <col min="17" max="17" width="20" customWidth="1"/>
    <col min="18" max="18" width="6.85546875" customWidth="1"/>
    <col min="19" max="19" width="1.28515625" customWidth="1"/>
    <col min="20" max="20" width="22" customWidth="1"/>
    <col min="21" max="21" width="6" customWidth="1"/>
    <col min="22" max="22" width="0.7109375" customWidth="1"/>
    <col min="23" max="23" width="21.42578125" customWidth="1"/>
    <col min="24" max="24" width="5.85546875" customWidth="1"/>
    <col min="25" max="25" width="0.85546875" customWidth="1"/>
    <col min="26" max="26" width="16.140625" customWidth="1"/>
    <col min="27" max="27" width="9.7109375" customWidth="1"/>
    <col min="28" max="28" width="10.42578125" customWidth="1"/>
    <col min="29" max="29" width="8" customWidth="1"/>
    <col min="30" max="30" width="6.28515625" customWidth="1"/>
    <col min="32" max="32" width="8.7109375" customWidth="1"/>
  </cols>
  <sheetData>
    <row r="1" spans="2:89" ht="12" customHeight="1" thickBot="1">
      <c r="I1" s="92"/>
      <c r="J1" s="106"/>
      <c r="K1" s="11"/>
      <c r="L1" s="11"/>
      <c r="M1" s="11"/>
      <c r="N1" s="11"/>
      <c r="O1" s="106"/>
      <c r="P1" s="106"/>
      <c r="Q1" s="106"/>
      <c r="R1" s="106"/>
      <c r="S1" s="106"/>
      <c r="T1" s="106"/>
      <c r="U1" s="160"/>
      <c r="V1" s="160"/>
      <c r="W1" s="104"/>
      <c r="X1" s="106"/>
      <c r="Y1" s="106"/>
      <c r="Z1" s="106"/>
      <c r="AA1" s="106"/>
      <c r="AB1" s="106"/>
      <c r="AC1" s="106"/>
      <c r="AD1" s="106"/>
      <c r="AE1" s="106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 thickBot="1">
      <c r="B2" s="171" t="s">
        <v>1056</v>
      </c>
      <c r="G2" s="2"/>
      <c r="H2" s="2"/>
      <c r="I2" s="1566"/>
      <c r="K2" s="2880" t="str">
        <f>C6</f>
        <v>1-й день</v>
      </c>
      <c r="L2" s="2841"/>
      <c r="M2" s="1205"/>
      <c r="N2" s="2880" t="str">
        <f>'12-18л. РАСКЛАДКА'!B66</f>
        <v>2 - й день</v>
      </c>
      <c r="O2" s="2841"/>
      <c r="P2" s="3014"/>
      <c r="Q2" s="2880" t="str">
        <f>'12-18л. РАСКЛАДКА'!B123</f>
        <v>3-й день</v>
      </c>
      <c r="R2" s="2841"/>
      <c r="S2" s="1205"/>
      <c r="T2" s="3013" t="str">
        <f>'12-18л. РАСКЛАДКА'!B178</f>
        <v>4 - й день</v>
      </c>
      <c r="U2" s="2841"/>
      <c r="V2" s="1205"/>
      <c r="W2" s="2880" t="str">
        <f>'12-18л. РАСКЛАДКА'!B237</f>
        <v xml:space="preserve">  5 - й   день</v>
      </c>
      <c r="X2" s="2841"/>
      <c r="Z2" s="2880" t="str">
        <f>F63</f>
        <v>6- й   день</v>
      </c>
      <c r="AA2" s="2841"/>
      <c r="AB2" s="194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E3" s="375" t="s">
        <v>122</v>
      </c>
      <c r="F3" s="81"/>
      <c r="G3" t="s">
        <v>622</v>
      </c>
      <c r="I3" s="92"/>
      <c r="K3" s="1717" t="s">
        <v>128</v>
      </c>
      <c r="L3" s="134"/>
      <c r="N3" s="1717" t="s">
        <v>128</v>
      </c>
      <c r="O3" s="134"/>
      <c r="Q3" s="2873" t="s">
        <v>128</v>
      </c>
      <c r="R3" s="226"/>
      <c r="T3" s="2929" t="str">
        <f>'12-18л. РАСКЛАДКА'!C179</f>
        <v>З А В Т Р А К</v>
      </c>
      <c r="U3" s="61"/>
      <c r="W3" s="2929" t="str">
        <f>'12-18л. РАСКЛАДКА'!C238</f>
        <v>З А В Т Р А К</v>
      </c>
      <c r="X3" s="61"/>
      <c r="Z3" s="2873" t="s">
        <v>128</v>
      </c>
      <c r="AA3" s="3135"/>
      <c r="AB3" s="106"/>
      <c r="AC3" s="47"/>
      <c r="AD3" s="11"/>
      <c r="AE3" s="362"/>
      <c r="AF3" s="11"/>
      <c r="AG3" s="11"/>
      <c r="AH3" s="106"/>
      <c r="AI3" s="11"/>
      <c r="AJ3" s="11"/>
      <c r="AK3" s="11"/>
      <c r="AL3" s="106"/>
      <c r="AM3" s="106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 thickBot="1">
      <c r="B4" s="376"/>
      <c r="C4" s="99" t="s">
        <v>383</v>
      </c>
      <c r="F4" s="99" t="s">
        <v>383</v>
      </c>
      <c r="G4" s="2"/>
      <c r="H4" s="81"/>
      <c r="I4" s="273"/>
      <c r="K4" s="2875" t="str">
        <f>C8</f>
        <v>Наггетсы</v>
      </c>
      <c r="L4" s="2814">
        <f>D8</f>
        <v>100</v>
      </c>
      <c r="N4" s="3030" t="str">
        <f t="shared" ref="N4:O10" si="0">G8</f>
        <v>Печень по-строгановски</v>
      </c>
      <c r="O4" s="2025">
        <f t="shared" si="0"/>
        <v>120</v>
      </c>
      <c r="Q4" s="1232" t="str">
        <f>C34</f>
        <v>Запеканка из творога с какао</v>
      </c>
      <c r="R4" s="1684">
        <f>D34</f>
        <v>160</v>
      </c>
      <c r="T4" s="2872" t="str">
        <f t="shared" ref="T4:U9" si="1">G34</f>
        <v xml:space="preserve">Морковь по-корейски </v>
      </c>
      <c r="U4" s="2814">
        <f t="shared" si="1"/>
        <v>100</v>
      </c>
      <c r="V4" s="104"/>
      <c r="W4" s="2949" t="str">
        <f t="shared" ref="W4:X10" si="2">C65</f>
        <v>Овощи консервированные</v>
      </c>
      <c r="X4" s="2025">
        <f t="shared" si="2"/>
        <v>0</v>
      </c>
      <c r="Z4" s="3030" t="str">
        <f t="shared" ref="Z4:AA9" si="3">G65</f>
        <v>Говядина тушеная с картофелем</v>
      </c>
      <c r="AA4" s="2025">
        <f t="shared" si="3"/>
        <v>200</v>
      </c>
      <c r="AB4" s="11"/>
      <c r="AC4" s="11"/>
      <c r="AD4" s="11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</row>
    <row r="5" spans="2:89" ht="13.5" customHeight="1" thickBot="1">
      <c r="B5" s="34" t="s">
        <v>1</v>
      </c>
      <c r="C5" s="82" t="s">
        <v>2</v>
      </c>
      <c r="D5" s="244" t="s">
        <v>3</v>
      </c>
      <c r="F5" s="34" t="s">
        <v>1</v>
      </c>
      <c r="G5" s="82" t="s">
        <v>2</v>
      </c>
      <c r="H5" s="244" t="s">
        <v>3</v>
      </c>
      <c r="I5" s="106"/>
      <c r="K5" s="2875" t="str">
        <f t="shared" ref="K5:K9" si="4">C9</f>
        <v>Ризотто</v>
      </c>
      <c r="L5" s="2814">
        <f t="shared" ref="L5:L10" si="5">D9</f>
        <v>180</v>
      </c>
      <c r="N5" s="2220" t="str">
        <f t="shared" si="0"/>
        <v>Макароны отварные и /овощи</v>
      </c>
      <c r="O5" s="340">
        <f t="shared" si="0"/>
        <v>180</v>
      </c>
      <c r="Q5" s="1894" t="str">
        <f t="shared" ref="Q5:Q9" si="6">C35</f>
        <v>и  / соус абрикосовый</v>
      </c>
      <c r="R5" s="2918">
        <f t="shared" ref="R5:R10" si="7">D35</f>
        <v>40</v>
      </c>
      <c r="T5" s="2872" t="str">
        <f t="shared" si="1"/>
        <v>Говядина тушная</v>
      </c>
      <c r="U5" s="2814">
        <f t="shared" si="1"/>
        <v>100</v>
      </c>
      <c r="V5" s="106"/>
      <c r="W5" s="2876" t="str">
        <f t="shared" si="2"/>
        <v>порциями (капуста квашеная)</v>
      </c>
      <c r="X5" s="2950">
        <f t="shared" si="2"/>
        <v>100</v>
      </c>
      <c r="Z5" s="2220" t="str">
        <f t="shared" si="3"/>
        <v>Оладьи и / соус</v>
      </c>
      <c r="AA5" s="340">
        <f t="shared" si="3"/>
        <v>60</v>
      </c>
      <c r="AB5" s="11"/>
      <c r="AC5" s="11"/>
      <c r="AD5" s="11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</row>
    <row r="6" spans="2:89" ht="13.5" customHeight="1" thickBot="1">
      <c r="B6" s="253" t="s">
        <v>4</v>
      </c>
      <c r="C6" s="1162" t="s">
        <v>103</v>
      </c>
      <c r="D6" s="264" t="s">
        <v>58</v>
      </c>
      <c r="F6" s="253" t="s">
        <v>4</v>
      </c>
      <c r="G6" s="1588" t="s">
        <v>344</v>
      </c>
      <c r="H6" s="264" t="s">
        <v>58</v>
      </c>
      <c r="I6" s="106"/>
      <c r="K6" s="2875" t="str">
        <f t="shared" si="4"/>
        <v>Сок фруктовый (персиковыйй)</v>
      </c>
      <c r="L6" s="2814">
        <f t="shared" si="5"/>
        <v>200</v>
      </c>
      <c r="N6" s="2221" t="str">
        <f t="shared" si="0"/>
        <v>консервирован. Отварные (сложный гарнир)</v>
      </c>
      <c r="O6" s="2080">
        <f t="shared" si="0"/>
        <v>30</v>
      </c>
      <c r="P6" s="143"/>
      <c r="Q6" s="2471" t="str">
        <f t="shared" si="6"/>
        <v>Кофейный напиток с молоком</v>
      </c>
      <c r="R6" s="1768">
        <f t="shared" si="7"/>
        <v>200</v>
      </c>
      <c r="T6" s="2872" t="str">
        <f t="shared" si="1"/>
        <v>Картофель по- деревенски с сыром</v>
      </c>
      <c r="U6" s="2814">
        <f t="shared" si="1"/>
        <v>180</v>
      </c>
      <c r="V6" s="2645"/>
      <c r="W6" s="2871" t="str">
        <f t="shared" si="2"/>
        <v xml:space="preserve">Биточки рыбные </v>
      </c>
      <c r="X6" s="2951">
        <f t="shared" si="2"/>
        <v>110</v>
      </c>
      <c r="Z6" s="2221" t="str">
        <f t="shared" si="3"/>
        <v>шоколадный</v>
      </c>
      <c r="AA6" s="2080">
        <f t="shared" si="3"/>
        <v>25</v>
      </c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</row>
    <row r="7" spans="2:89">
      <c r="B7" s="235"/>
      <c r="C7" s="334" t="s">
        <v>128</v>
      </c>
      <c r="D7" s="226"/>
      <c r="F7" s="235"/>
      <c r="G7" s="334" t="s">
        <v>128</v>
      </c>
      <c r="H7" s="226"/>
      <c r="I7" s="106"/>
      <c r="K7" s="2875" t="str">
        <f t="shared" si="4"/>
        <v>Хлеб пшеничный</v>
      </c>
      <c r="L7" s="2814">
        <f t="shared" si="5"/>
        <v>40</v>
      </c>
      <c r="N7" s="3031" t="str">
        <f t="shared" si="0"/>
        <v>Чай с сахаром</v>
      </c>
      <c r="O7" s="2951">
        <f t="shared" si="0"/>
        <v>200</v>
      </c>
      <c r="P7" s="92"/>
      <c r="Q7" s="240" t="str">
        <f t="shared" si="6"/>
        <v>Масло сливочное (порциями)</v>
      </c>
      <c r="R7" s="665">
        <f t="shared" si="7"/>
        <v>10</v>
      </c>
      <c r="T7" s="2872" t="str">
        <f t="shared" si="1"/>
        <v>Компот из яблок с лимоном</v>
      </c>
      <c r="U7" s="2814">
        <f t="shared" si="1"/>
        <v>200</v>
      </c>
      <c r="V7" s="198"/>
      <c r="W7" s="2872" t="str">
        <f t="shared" si="2"/>
        <v>Рагу из овощей</v>
      </c>
      <c r="X7" s="2814">
        <f t="shared" si="2"/>
        <v>180</v>
      </c>
      <c r="Z7" s="4010" t="str">
        <f t="shared" si="3"/>
        <v>Кофейный напиток с молоком</v>
      </c>
      <c r="AA7" s="3989">
        <f t="shared" si="3"/>
        <v>200</v>
      </c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2:89">
      <c r="B8" s="1579" t="str">
        <f>'12-18л. МЕНЮ '!J67</f>
        <v>595/22</v>
      </c>
      <c r="C8" s="243" t="str">
        <f>'12-18л. МЕНЮ '!C67</f>
        <v>Наггетсы</v>
      </c>
      <c r="D8" s="167">
        <f>'12-18л. МЕНЮ '!D67</f>
        <v>100</v>
      </c>
      <c r="F8" s="164" t="str">
        <f>'12-18л. МЕНЮ '!J122</f>
        <v>255/17</v>
      </c>
      <c r="G8" s="260" t="str">
        <f>'12-18л. МЕНЮ '!C122</f>
        <v>Печень по-строгановски</v>
      </c>
      <c r="H8" s="2044">
        <f>'12-18л. МЕНЮ '!D122</f>
        <v>120</v>
      </c>
      <c r="I8" s="193"/>
      <c r="K8" s="2875" t="str">
        <f t="shared" si="4"/>
        <v>Хлеб ржаной</v>
      </c>
      <c r="L8" s="2814">
        <f t="shared" si="5"/>
        <v>40</v>
      </c>
      <c r="N8" s="2875" t="str">
        <f t="shared" si="0"/>
        <v>Блины со сметаной</v>
      </c>
      <c r="O8" s="2814" t="str">
        <f t="shared" si="0"/>
        <v>80 /10</v>
      </c>
      <c r="Q8" s="240" t="str">
        <f t="shared" si="6"/>
        <v>Хлеб пшеничный</v>
      </c>
      <c r="R8" s="665">
        <f t="shared" si="7"/>
        <v>40</v>
      </c>
      <c r="T8" s="2872" t="str">
        <f t="shared" si="1"/>
        <v>Хлеб пшеничный</v>
      </c>
      <c r="U8" s="2814">
        <f t="shared" si="1"/>
        <v>40</v>
      </c>
      <c r="V8" s="193"/>
      <c r="W8" s="2872" t="str">
        <f t="shared" si="2"/>
        <v>Сок фруктовый (яблочный)</v>
      </c>
      <c r="X8" s="2814">
        <f t="shared" si="2"/>
        <v>200</v>
      </c>
      <c r="Z8" s="2875" t="str">
        <f t="shared" si="3"/>
        <v>Хлеб пшеничный</v>
      </c>
      <c r="AA8" s="2814">
        <f t="shared" si="3"/>
        <v>50</v>
      </c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</row>
    <row r="9" spans="2:89" ht="15.75" customHeight="1">
      <c r="B9" s="1579" t="str">
        <f>'12-18л. МЕНЮ '!J68</f>
        <v>381/22</v>
      </c>
      <c r="C9" s="243" t="str">
        <f>'12-18л. МЕНЮ '!C68</f>
        <v>Ризотто</v>
      </c>
      <c r="D9" s="167">
        <f>'12-18л. МЕНЮ '!D68</f>
        <v>180</v>
      </c>
      <c r="F9" s="164" t="str">
        <f>'12-18л. МЕНЮ '!J123</f>
        <v>256 / 21</v>
      </c>
      <c r="G9" s="260" t="str">
        <f>'12-18л. МЕНЮ '!C123</f>
        <v>Макароны отварные и /овощи</v>
      </c>
      <c r="H9" s="2044">
        <f>'12-18л. МЕНЮ '!D123</f>
        <v>180</v>
      </c>
      <c r="I9" s="100"/>
      <c r="K9" s="2875" t="str">
        <f t="shared" si="4"/>
        <v>Фрукты свежие (яблоко)</v>
      </c>
      <c r="L9" s="2814">
        <f t="shared" si="5"/>
        <v>100</v>
      </c>
      <c r="N9" s="2875" t="str">
        <f t="shared" si="0"/>
        <v>Хлеб пшеничный</v>
      </c>
      <c r="O9" s="2814">
        <f t="shared" si="0"/>
        <v>40</v>
      </c>
      <c r="Q9" s="240" t="str">
        <f t="shared" si="6"/>
        <v xml:space="preserve">Плоды свежие (яблоко) </v>
      </c>
      <c r="R9" s="1621">
        <f t="shared" si="7"/>
        <v>100</v>
      </c>
      <c r="T9" s="2872" t="str">
        <f t="shared" si="1"/>
        <v>Хлеб ржаной</v>
      </c>
      <c r="U9" s="2814">
        <f t="shared" si="1"/>
        <v>30</v>
      </c>
      <c r="V9" s="108"/>
      <c r="W9" s="2872" t="str">
        <f t="shared" si="2"/>
        <v>Хлеб пшеничный</v>
      </c>
      <c r="X9" s="2814">
        <f t="shared" si="2"/>
        <v>50</v>
      </c>
      <c r="Z9" s="3030" t="str">
        <f t="shared" si="3"/>
        <v>Хлеб ржаной</v>
      </c>
      <c r="AA9" s="2025">
        <f t="shared" si="3"/>
        <v>30</v>
      </c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</row>
    <row r="10" spans="2:89" ht="13.5" customHeight="1" thickBot="1">
      <c r="B10" s="1579" t="str">
        <f>'12-18л. МЕНЮ '!J69</f>
        <v>501 /21</v>
      </c>
      <c r="C10" s="243" t="str">
        <f>'12-18л. МЕНЮ '!C69</f>
        <v>Сок фруктовый (персиковыйй)</v>
      </c>
      <c r="D10" s="167">
        <f>'12-18л. МЕНЮ '!D69</f>
        <v>200</v>
      </c>
      <c r="F10" s="164" t="str">
        <f>'12-18л. МЕНЮ '!J124</f>
        <v>157/21</v>
      </c>
      <c r="G10" s="260" t="str">
        <f>'12-18л. МЕНЮ '!C124</f>
        <v>консервирован. Отварные (сложный гарнир)</v>
      </c>
      <c r="H10" s="2044">
        <f>'12-18л. МЕНЮ '!D124</f>
        <v>30</v>
      </c>
      <c r="I10" s="100"/>
      <c r="K10" s="1627" t="s">
        <v>268</v>
      </c>
      <c r="L10" s="2926">
        <f t="shared" si="5"/>
        <v>660</v>
      </c>
      <c r="N10" s="2894" t="str">
        <f t="shared" si="0"/>
        <v>Хлеб ржаной</v>
      </c>
      <c r="O10" s="2927">
        <f t="shared" si="0"/>
        <v>30</v>
      </c>
      <c r="Q10" s="1627" t="s">
        <v>268</v>
      </c>
      <c r="R10" s="2928">
        <f t="shared" si="7"/>
        <v>550</v>
      </c>
      <c r="T10" s="1627" t="s">
        <v>268</v>
      </c>
      <c r="U10" s="2926">
        <f>H40</f>
        <v>650</v>
      </c>
      <c r="V10" s="100"/>
      <c r="W10" s="2952" t="str">
        <f t="shared" si="2"/>
        <v>Хлеб ржаной</v>
      </c>
      <c r="X10" s="2927">
        <f t="shared" si="2"/>
        <v>30</v>
      </c>
      <c r="Z10" s="4021" t="str">
        <f>F71</f>
        <v>ИТОГО ЗА ЗАВТРАК</v>
      </c>
      <c r="AA10" s="2926">
        <f>H71</f>
        <v>565</v>
      </c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</row>
    <row r="11" spans="2:89" ht="13.5" customHeight="1">
      <c r="B11" s="1579" t="str">
        <f>'12-18л. МЕНЮ '!J70</f>
        <v>Пром.пр.</v>
      </c>
      <c r="C11" s="243" t="str">
        <f>'12-18л. МЕНЮ '!C70</f>
        <v>Хлеб пшеничный</v>
      </c>
      <c r="D11" s="167">
        <f>'12-18л. МЕНЮ '!D70</f>
        <v>40</v>
      </c>
      <c r="F11" s="164" t="str">
        <f>'12-18л. МЕНЮ '!J125</f>
        <v>457 / 21</v>
      </c>
      <c r="G11" s="260" t="str">
        <f>'12-18л. МЕНЮ '!C125</f>
        <v>Чай с сахаром</v>
      </c>
      <c r="H11" s="2044">
        <f>'12-18л. МЕНЮ '!D125</f>
        <v>200</v>
      </c>
      <c r="I11" s="100"/>
      <c r="K11" s="2878" t="s">
        <v>106</v>
      </c>
      <c r="L11" s="648"/>
      <c r="M11" s="2828"/>
      <c r="N11" s="2878" t="s">
        <v>106</v>
      </c>
      <c r="O11" s="134"/>
      <c r="P11" s="2828"/>
      <c r="Q11" s="2873" t="s">
        <v>106</v>
      </c>
      <c r="R11" s="61"/>
      <c r="S11" s="1356"/>
      <c r="T11" s="1717" t="s">
        <v>106</v>
      </c>
      <c r="U11" s="134"/>
      <c r="V11" s="1356"/>
      <c r="W11" s="2879" t="s">
        <v>106</v>
      </c>
      <c r="X11" s="1590"/>
      <c r="Z11" s="4012" t="s">
        <v>106</v>
      </c>
      <c r="AA11" s="3148"/>
      <c r="AH11" s="137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</row>
    <row r="12" spans="2:89">
      <c r="B12" s="1579" t="str">
        <f>'12-18л. МЕНЮ '!J71</f>
        <v>Пром.пр.</v>
      </c>
      <c r="C12" s="243" t="str">
        <f>'12-18л. МЕНЮ '!C71</f>
        <v>Хлеб ржаной</v>
      </c>
      <c r="D12" s="167">
        <f>'12-18л. МЕНЮ '!D71</f>
        <v>40</v>
      </c>
      <c r="F12" s="164" t="str">
        <f>'12-18л. МЕНЮ '!J126</f>
        <v>396/17</v>
      </c>
      <c r="G12" s="260" t="str">
        <f>'12-18л. МЕНЮ '!C126</f>
        <v>Блины со сметаной</v>
      </c>
      <c r="H12" s="2044" t="str">
        <f>'12-18л. МЕНЮ '!D126</f>
        <v>80 /10</v>
      </c>
      <c r="I12" s="106"/>
      <c r="K12" s="2875" t="str">
        <f t="shared" ref="K12:L15" si="8">C16</f>
        <v xml:space="preserve">Горошек зелёный </v>
      </c>
      <c r="L12" s="2814">
        <f t="shared" si="8"/>
        <v>100</v>
      </c>
      <c r="M12" s="11"/>
      <c r="N12" s="2871" t="str">
        <f t="shared" ref="N12:O19" si="9">G17</f>
        <v xml:space="preserve">Икра свекольная </v>
      </c>
      <c r="O12" s="2814">
        <f t="shared" si="9"/>
        <v>100</v>
      </c>
      <c r="P12" s="11"/>
      <c r="Q12" s="2870" t="str">
        <f t="shared" ref="Q12:Q19" si="10">C42</f>
        <v>Овощи консервированные</v>
      </c>
      <c r="R12" s="2888"/>
      <c r="S12" s="11"/>
      <c r="T12" s="185" t="str">
        <f t="shared" ref="T12:T20" si="11">G42</f>
        <v>Огурец в нарезке</v>
      </c>
      <c r="U12" s="361">
        <f t="shared" ref="U12:U20" si="12">H42</f>
        <v>100</v>
      </c>
      <c r="V12" s="106"/>
      <c r="W12" s="2872" t="str">
        <f t="shared" ref="W12:X19" si="13">C74</f>
        <v xml:space="preserve">Морковь с яблоком </v>
      </c>
      <c r="X12" s="2944">
        <f t="shared" si="13"/>
        <v>100</v>
      </c>
      <c r="Y12" s="141"/>
      <c r="Z12" s="4011" t="str">
        <f t="shared" ref="Z12:Z20" si="14">G73</f>
        <v>Свекла с яблоком</v>
      </c>
      <c r="AA12" s="2814">
        <f t="shared" ref="AA12:AA20" si="15">H73</f>
        <v>100</v>
      </c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</row>
    <row r="13" spans="2:89">
      <c r="B13" s="1579" t="str">
        <f>'12-18л. МЕНЮ '!J72</f>
        <v>749 / 22</v>
      </c>
      <c r="C13" s="243" t="str">
        <f>'12-18л. МЕНЮ '!C72</f>
        <v>Фрукты свежие (яблоко)</v>
      </c>
      <c r="D13" s="167">
        <f>'12-18л. МЕНЮ '!D72</f>
        <v>100</v>
      </c>
      <c r="F13" s="1615" t="str">
        <f>'12-18л. МЕНЮ '!J127</f>
        <v>Пром.пр.</v>
      </c>
      <c r="G13" s="260" t="str">
        <f>'12-18л. МЕНЮ '!C127</f>
        <v>Хлеб пшеничный</v>
      </c>
      <c r="H13" s="2044">
        <f>'12-18л. МЕНЮ '!D127</f>
        <v>40</v>
      </c>
      <c r="I13" s="106"/>
      <c r="K13" s="2875" t="str">
        <f t="shared" si="8"/>
        <v>Борщ из свежей капусты со сметаной</v>
      </c>
      <c r="L13" s="2814">
        <f t="shared" si="8"/>
        <v>250</v>
      </c>
      <c r="M13" s="11"/>
      <c r="N13" s="2871" t="str">
        <f t="shared" si="9"/>
        <v>Суп картофельный с крупой</v>
      </c>
      <c r="O13" s="2814">
        <f t="shared" si="9"/>
        <v>250</v>
      </c>
      <c r="P13" s="11"/>
      <c r="Q13" s="2871" t="str">
        <f t="shared" si="10"/>
        <v>порциями (капуста квашеная)</v>
      </c>
      <c r="R13" s="1200">
        <f t="shared" ref="R13:R20" si="16">D43</f>
        <v>100</v>
      </c>
      <c r="S13" s="11"/>
      <c r="T13" s="185" t="str">
        <f t="shared" si="11"/>
        <v>Суп из овощей со сметаной</v>
      </c>
      <c r="U13" s="361">
        <f t="shared" si="12"/>
        <v>250</v>
      </c>
      <c r="V13" s="209"/>
      <c r="W13" s="2872" t="str">
        <f t="shared" si="13"/>
        <v>Суп куриный</v>
      </c>
      <c r="X13" s="2944">
        <f t="shared" si="13"/>
        <v>250</v>
      </c>
      <c r="Y13" s="365"/>
      <c r="Z13" s="4011" t="str">
        <f t="shared" si="14"/>
        <v>Щи "Новгородские" (со сметаной)</v>
      </c>
      <c r="AA13" s="2814">
        <f t="shared" si="15"/>
        <v>250</v>
      </c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</row>
    <row r="14" spans="2:89" ht="14.25" customHeight="1" thickBot="1">
      <c r="B14" s="1627" t="s">
        <v>268</v>
      </c>
      <c r="C14" s="1628"/>
      <c r="D14" s="1681">
        <f>'12-18л. МЕНЮ '!D73</f>
        <v>660</v>
      </c>
      <c r="F14" s="1615" t="str">
        <f>'12-18л. МЕНЮ '!J128</f>
        <v>Пром.пр.</v>
      </c>
      <c r="G14" s="260" t="str">
        <f>'12-18л. МЕНЮ '!C128</f>
        <v>Хлеб ржаной</v>
      </c>
      <c r="H14" s="2044">
        <f>'12-18л. МЕНЮ '!D128</f>
        <v>30</v>
      </c>
      <c r="I14" s="193"/>
      <c r="K14" s="2875" t="str">
        <f t="shared" si="8"/>
        <v xml:space="preserve">Омлет с сыром   </v>
      </c>
      <c r="L14" s="2814">
        <f t="shared" si="8"/>
        <v>215</v>
      </c>
      <c r="M14" s="11"/>
      <c r="N14" s="2871" t="str">
        <f t="shared" si="9"/>
        <v>Говядина тушёная с капустой</v>
      </c>
      <c r="O14" s="2814">
        <f t="shared" si="9"/>
        <v>200</v>
      </c>
      <c r="P14" s="11"/>
      <c r="Q14" s="2876" t="str">
        <f t="shared" si="10"/>
        <v>Суп картофельный с бобовыми</v>
      </c>
      <c r="R14" s="1293">
        <f t="shared" si="16"/>
        <v>250</v>
      </c>
      <c r="S14" s="11"/>
      <c r="T14" s="185" t="str">
        <f t="shared" si="11"/>
        <v>Котлеты школьные</v>
      </c>
      <c r="U14" s="361">
        <f t="shared" si="12"/>
        <v>100</v>
      </c>
      <c r="V14" s="106"/>
      <c r="W14" s="2870" t="str">
        <f t="shared" si="13"/>
        <v>Запеканка из творога с какао</v>
      </c>
      <c r="X14" s="1675">
        <f t="shared" si="13"/>
        <v>230</v>
      </c>
      <c r="Y14" s="365"/>
      <c r="Z14" s="2220" t="str">
        <f t="shared" si="14"/>
        <v>Котлеты нежные</v>
      </c>
      <c r="AA14" s="2025">
        <f t="shared" si="15"/>
        <v>100</v>
      </c>
      <c r="AH14" s="106"/>
      <c r="AI14" s="106"/>
      <c r="AJ14" s="126"/>
      <c r="AK14" s="115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</row>
    <row r="15" spans="2:89" ht="15" customHeight="1" thickBot="1">
      <c r="B15" s="601"/>
      <c r="C15" s="334" t="s">
        <v>106</v>
      </c>
      <c r="D15" s="226"/>
      <c r="F15" s="1236" t="s">
        <v>268</v>
      </c>
      <c r="G15" s="1685"/>
      <c r="H15" s="1681">
        <f>'12-18л. МЕНЮ '!D129</f>
        <v>690</v>
      </c>
      <c r="I15" s="113"/>
      <c r="K15" s="2875" t="str">
        <f t="shared" si="8"/>
        <v>Масло сливочное (порциями)</v>
      </c>
      <c r="L15" s="2814">
        <f t="shared" si="8"/>
        <v>10</v>
      </c>
      <c r="M15" s="11"/>
      <c r="N15" s="2871" t="str">
        <f t="shared" si="9"/>
        <v>Сок  фруктовый (абрикосовый)</v>
      </c>
      <c r="O15" s="2814">
        <f t="shared" si="9"/>
        <v>200</v>
      </c>
      <c r="P15" s="11"/>
      <c r="Q15" s="2876" t="str">
        <f t="shared" si="10"/>
        <v xml:space="preserve">Рыба запечённая </v>
      </c>
      <c r="R15" s="1293">
        <f t="shared" si="16"/>
        <v>120</v>
      </c>
      <c r="S15" s="11"/>
      <c r="T15" s="185" t="str">
        <f t="shared" si="11"/>
        <v>Каша вязкая гречневая</v>
      </c>
      <c r="U15" s="361">
        <f t="shared" si="12"/>
        <v>180</v>
      </c>
      <c r="V15" s="106"/>
      <c r="W15" s="2871" t="str">
        <f t="shared" si="13"/>
        <v>и  /  соус абрикосовый</v>
      </c>
      <c r="X15" s="1675">
        <f t="shared" si="13"/>
        <v>20</v>
      </c>
      <c r="Y15" s="365"/>
      <c r="Z15" s="3030" t="str">
        <f t="shared" si="14"/>
        <v>Плов с изюмом и /овощи</v>
      </c>
      <c r="AA15" s="2025">
        <f t="shared" si="15"/>
        <v>135</v>
      </c>
      <c r="AH15" s="106"/>
      <c r="AI15" s="106"/>
      <c r="AJ15" s="126"/>
      <c r="AK15" s="115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</row>
    <row r="16" spans="2:89">
      <c r="B16" s="1609" t="str">
        <f>'12-18л. МЕНЮ '!J77</f>
        <v>54-20з/22</v>
      </c>
      <c r="C16" s="260" t="str">
        <f>'12-18л. МЕНЮ '!C77</f>
        <v xml:space="preserve">Горошек зелёный </v>
      </c>
      <c r="D16" s="665">
        <f>'12-18л. МЕНЮ '!D77</f>
        <v>100</v>
      </c>
      <c r="F16" s="643"/>
      <c r="G16" s="174" t="s">
        <v>106</v>
      </c>
      <c r="H16" s="102"/>
      <c r="I16" s="105"/>
      <c r="K16" s="2875" t="str">
        <f t="shared" ref="K16:L18" si="17">C20</f>
        <v>Кофейный напиток с молоком</v>
      </c>
      <c r="L16" s="2814">
        <f t="shared" si="17"/>
        <v>200</v>
      </c>
      <c r="M16" s="11"/>
      <c r="N16" s="2871" t="str">
        <f t="shared" si="9"/>
        <v>Кондитерские изделия (печенье)</v>
      </c>
      <c r="O16" s="2814">
        <f t="shared" si="9"/>
        <v>30</v>
      </c>
      <c r="P16" s="131"/>
      <c r="Q16" s="2876" t="str">
        <f t="shared" si="10"/>
        <v xml:space="preserve">Пюре картофельное </v>
      </c>
      <c r="R16" s="1293">
        <f t="shared" si="16"/>
        <v>180</v>
      </c>
      <c r="S16" s="11"/>
      <c r="T16" s="185" t="str">
        <f t="shared" si="11"/>
        <v>Кондитерские изделия (вафли)</v>
      </c>
      <c r="U16" s="361">
        <f t="shared" si="12"/>
        <v>33</v>
      </c>
      <c r="V16" s="106"/>
      <c r="W16" s="2872" t="str">
        <f t="shared" si="13"/>
        <v>Молоко кипячёное</v>
      </c>
      <c r="X16" s="2944">
        <f t="shared" si="13"/>
        <v>200</v>
      </c>
      <c r="Y16" s="365"/>
      <c r="Z16" s="3031" t="str">
        <f t="shared" si="14"/>
        <v>консервированные отварные</v>
      </c>
      <c r="AA16" s="2951">
        <f t="shared" si="15"/>
        <v>45</v>
      </c>
      <c r="AH16" s="106"/>
      <c r="AI16" s="106"/>
      <c r="AJ16" s="126"/>
      <c r="AK16" s="119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</row>
    <row r="17" spans="2:89" ht="15.75">
      <c r="B17" s="1609" t="str">
        <f>'12-18л. МЕНЮ '!J78</f>
        <v>93 / 21</v>
      </c>
      <c r="C17" s="260" t="str">
        <f>'12-18л. МЕНЮ '!C78</f>
        <v>Борщ из свежей капусты со сметаной</v>
      </c>
      <c r="D17" s="665">
        <f>'12-18л. МЕНЮ '!D78</f>
        <v>250</v>
      </c>
      <c r="F17" s="1686" t="str">
        <f>'12-18л. МЕНЮ '!J133</f>
        <v>53 / 21</v>
      </c>
      <c r="G17" s="260" t="str">
        <f>'12-18л. МЕНЮ '!C133</f>
        <v xml:space="preserve">Икра свекольная </v>
      </c>
      <c r="H17" s="167">
        <f>'12-18л. МЕНЮ '!D133</f>
        <v>100</v>
      </c>
      <c r="I17" s="100"/>
      <c r="K17" s="2875" t="str">
        <f t="shared" si="17"/>
        <v>Хлеб пшеничный</v>
      </c>
      <c r="L17" s="2814">
        <f t="shared" si="17"/>
        <v>70</v>
      </c>
      <c r="M17" s="2645"/>
      <c r="N17" s="2871" t="str">
        <f t="shared" si="9"/>
        <v>Хлеб пшеничный</v>
      </c>
      <c r="O17" s="2814">
        <f t="shared" si="9"/>
        <v>70</v>
      </c>
      <c r="P17" s="194"/>
      <c r="Q17" s="2876" t="str">
        <f t="shared" si="10"/>
        <v>Компот из смеси сухофруктов</v>
      </c>
      <c r="R17" s="1293">
        <f t="shared" si="16"/>
        <v>200</v>
      </c>
      <c r="S17" s="11"/>
      <c r="T17" s="185" t="str">
        <f t="shared" si="11"/>
        <v>Молоко кипячёное</v>
      </c>
      <c r="U17" s="361">
        <f t="shared" si="12"/>
        <v>200</v>
      </c>
      <c r="V17" s="106"/>
      <c r="W17" s="2872" t="str">
        <f t="shared" si="13"/>
        <v>Хлеб пшеничный</v>
      </c>
      <c r="X17" s="2944">
        <f t="shared" si="13"/>
        <v>50</v>
      </c>
      <c r="Y17" s="365"/>
      <c r="Z17" s="2221" t="str">
        <f t="shared" si="14"/>
        <v>Сок  фруктовый (абрикосовый)</v>
      </c>
      <c r="AA17" s="2951">
        <f t="shared" si="15"/>
        <v>200</v>
      </c>
      <c r="AH17" s="106"/>
      <c r="AI17" s="106"/>
      <c r="AJ17" s="126"/>
      <c r="AK17" s="122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</row>
    <row r="18" spans="2:89">
      <c r="B18" s="1609" t="str">
        <f>'12-18л. МЕНЮ '!J79</f>
        <v>418/22</v>
      </c>
      <c r="C18" s="260" t="str">
        <f>'12-18л. МЕНЮ '!C79</f>
        <v xml:space="preserve">Омлет с сыром   </v>
      </c>
      <c r="D18" s="665">
        <f>'12-18л. МЕНЮ '!D79</f>
        <v>215</v>
      </c>
      <c r="F18" s="1686" t="str">
        <f>'12-18л. МЕНЮ '!J134</f>
        <v>114/21</v>
      </c>
      <c r="G18" s="260" t="str">
        <f>'12-18л. МЕНЮ '!C134</f>
        <v>Суп картофельный с крупой</v>
      </c>
      <c r="H18" s="167">
        <f>'12-18л. МЕНЮ '!D134</f>
        <v>250</v>
      </c>
      <c r="I18" s="100"/>
      <c r="K18" s="2875" t="str">
        <f t="shared" si="17"/>
        <v>Хлеб ржаной</v>
      </c>
      <c r="L18" s="2814">
        <f t="shared" si="17"/>
        <v>40</v>
      </c>
      <c r="M18" s="194"/>
      <c r="N18" s="2871" t="str">
        <f t="shared" si="9"/>
        <v>Хлеб ржаной</v>
      </c>
      <c r="O18" s="2814">
        <f t="shared" si="9"/>
        <v>40</v>
      </c>
      <c r="P18" s="143"/>
      <c r="Q18" s="2876" t="str">
        <f t="shared" si="10"/>
        <v>Хлеб пшеничный</v>
      </c>
      <c r="R18" s="1293">
        <f t="shared" si="16"/>
        <v>70</v>
      </c>
      <c r="S18" s="11"/>
      <c r="T18" s="185" t="str">
        <f t="shared" si="11"/>
        <v>Хлеб пшеничный</v>
      </c>
      <c r="U18" s="361">
        <f t="shared" si="12"/>
        <v>50</v>
      </c>
      <c r="V18" s="100"/>
      <c r="W18" s="2872" t="str">
        <f t="shared" si="13"/>
        <v>Хлеб ржаной</v>
      </c>
      <c r="X18" s="2944">
        <f t="shared" si="13"/>
        <v>40</v>
      </c>
      <c r="Y18" s="365"/>
      <c r="Z18" s="4011" t="str">
        <f t="shared" si="14"/>
        <v>Хлеб пшеничный</v>
      </c>
      <c r="AA18" s="2814">
        <f t="shared" si="15"/>
        <v>50</v>
      </c>
      <c r="AH18" s="106"/>
      <c r="AI18" s="106"/>
      <c r="AJ18" s="126"/>
      <c r="AK18" s="115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</row>
    <row r="19" spans="2:89">
      <c r="B19" s="1586" t="str">
        <f>'12-18л. МЕНЮ '!J80</f>
        <v>53-19з/22</v>
      </c>
      <c r="C19" s="3166" t="str">
        <f>'12-18л. МЕНЮ '!C80</f>
        <v>Масло сливочное (порциями)</v>
      </c>
      <c r="D19" s="249">
        <f>'12-18л. МЕНЮ '!D80</f>
        <v>10</v>
      </c>
      <c r="F19" s="1686" t="str">
        <f>'12-18л. МЕНЮ '!J135</f>
        <v>500 / 22</v>
      </c>
      <c r="G19" s="260" t="str">
        <f>'12-18л. МЕНЮ '!C135</f>
        <v>Говядина тушёная с капустой</v>
      </c>
      <c r="H19" s="167">
        <f>'12-18л. МЕНЮ '!D135</f>
        <v>200</v>
      </c>
      <c r="I19" s="100"/>
      <c r="K19" s="3136"/>
      <c r="L19" s="3137"/>
      <c r="M19" s="131"/>
      <c r="N19" s="2871" t="str">
        <f t="shared" si="9"/>
        <v>Фрукты свежие (яблоки)</v>
      </c>
      <c r="O19" s="2814">
        <f t="shared" si="9"/>
        <v>100</v>
      </c>
      <c r="P19" s="143"/>
      <c r="Q19" s="2876" t="str">
        <f t="shared" si="10"/>
        <v>Хлеб ржаной</v>
      </c>
      <c r="R19" s="321">
        <f t="shared" si="16"/>
        <v>40</v>
      </c>
      <c r="S19" s="11"/>
      <c r="T19" s="185" t="str">
        <f t="shared" si="11"/>
        <v>Хлеб ржаной</v>
      </c>
      <c r="U19" s="361">
        <f t="shared" si="12"/>
        <v>40</v>
      </c>
      <c r="V19" s="106"/>
      <c r="W19" s="2872" t="str">
        <f t="shared" si="13"/>
        <v xml:space="preserve">Плоды свежие (яблоко) </v>
      </c>
      <c r="X19" s="2944">
        <f t="shared" si="13"/>
        <v>100</v>
      </c>
      <c r="Y19" s="365"/>
      <c r="Z19" s="4011" t="str">
        <f t="shared" si="14"/>
        <v>Хлеб ржаной</v>
      </c>
      <c r="AA19" s="2814">
        <f t="shared" si="15"/>
        <v>44</v>
      </c>
      <c r="AH19" s="106"/>
      <c r="AI19" s="106"/>
      <c r="AJ19" s="12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2:89" ht="15" customHeight="1" thickBot="1">
      <c r="B20" s="1724" t="str">
        <f>'12-18л. МЕНЮ '!J81</f>
        <v>465 / 21</v>
      </c>
      <c r="C20" s="3176" t="str">
        <f>'12-18л. МЕНЮ '!C81</f>
        <v>Кофейный напиток с молоком</v>
      </c>
      <c r="D20" s="1767">
        <f>'12-18л. МЕНЮ '!D81</f>
        <v>200</v>
      </c>
      <c r="F20" s="1686" t="str">
        <f>'12-18л. МЕНЮ '!J136</f>
        <v>501 /21</v>
      </c>
      <c r="G20" s="260" t="str">
        <f>'12-18л. МЕНЮ '!C136</f>
        <v>Сок  фруктовый (абрикосовый)</v>
      </c>
      <c r="H20" s="167">
        <f>'12-18л. МЕНЮ '!D136</f>
        <v>200</v>
      </c>
      <c r="I20" s="115"/>
      <c r="K20" s="1627" t="s">
        <v>269</v>
      </c>
      <c r="L20" s="2926">
        <f>D23</f>
        <v>885</v>
      </c>
      <c r="M20" s="11"/>
      <c r="N20" s="1627" t="s">
        <v>269</v>
      </c>
      <c r="O20" s="2175">
        <f>H25</f>
        <v>990</v>
      </c>
      <c r="P20" s="11"/>
      <c r="Q20" s="1627" t="s">
        <v>269</v>
      </c>
      <c r="R20" s="2954">
        <f t="shared" si="16"/>
        <v>960</v>
      </c>
      <c r="S20" s="11"/>
      <c r="T20" s="1238" t="str">
        <f t="shared" si="11"/>
        <v xml:space="preserve">Плоды свежие (яблоко) </v>
      </c>
      <c r="U20" s="2283">
        <f t="shared" si="12"/>
        <v>100</v>
      </c>
      <c r="V20" s="106"/>
      <c r="W20" s="1627" t="s">
        <v>269</v>
      </c>
      <c r="X20" s="2953">
        <f>D82</f>
        <v>990</v>
      </c>
      <c r="Y20" s="365"/>
      <c r="Z20" s="4013" t="str">
        <f t="shared" si="14"/>
        <v>Фрукты свежие (яблоко)</v>
      </c>
      <c r="AA20" s="2927">
        <f t="shared" si="15"/>
        <v>100</v>
      </c>
      <c r="AH20" s="106"/>
      <c r="AI20" s="106"/>
      <c r="AJ20" s="126"/>
      <c r="AK20" s="115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2:89">
      <c r="B21" s="1609" t="str">
        <f>'12-18л. МЕНЮ '!J82</f>
        <v>Пром.пр.</v>
      </c>
      <c r="C21" s="260" t="str">
        <f>'12-18л. МЕНЮ '!C82</f>
        <v>Хлеб пшеничный</v>
      </c>
      <c r="D21" s="665">
        <f>'12-18л. МЕНЮ '!D82</f>
        <v>70</v>
      </c>
      <c r="F21" s="1686" t="str">
        <f>'12-18л. МЕНЮ '!J137</f>
        <v>Пром.пр.</v>
      </c>
      <c r="G21" s="3170" t="str">
        <f>'12-18л. МЕНЮ '!C137</f>
        <v>Кондитерские изделия (печенье)</v>
      </c>
      <c r="H21" s="3169">
        <f>'12-18л. МЕНЮ '!D137</f>
        <v>30</v>
      </c>
      <c r="I21" s="100"/>
      <c r="K21" s="1717" t="s">
        <v>192</v>
      </c>
      <c r="L21" s="2895"/>
      <c r="M21" s="2828"/>
      <c r="N21" s="1717" t="s">
        <v>192</v>
      </c>
      <c r="O21" s="2210"/>
      <c r="P21" s="2828"/>
      <c r="Q21" s="1717" t="s">
        <v>192</v>
      </c>
      <c r="R21" s="2919"/>
      <c r="S21" s="2828"/>
      <c r="T21" s="1717" t="s">
        <v>192</v>
      </c>
      <c r="U21" s="2210"/>
      <c r="V21" s="1356"/>
      <c r="W21" s="1717" t="s">
        <v>192</v>
      </c>
      <c r="X21" s="2210"/>
      <c r="Y21" s="365"/>
      <c r="Z21" s="402" t="s">
        <v>192</v>
      </c>
      <c r="AA21" s="2210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2:89">
      <c r="B22" s="1609" t="str">
        <f>'12-18л. МЕНЮ '!J83</f>
        <v>Пром.пр.</v>
      </c>
      <c r="C22" s="260" t="str">
        <f>'12-18л. МЕНЮ '!C83</f>
        <v>Хлеб ржаной</v>
      </c>
      <c r="D22" s="665">
        <f>'12-18л. МЕНЮ '!D83</f>
        <v>40</v>
      </c>
      <c r="F22" s="1686" t="str">
        <f>'12-18л. МЕНЮ '!J138</f>
        <v>Пром.пр.</v>
      </c>
      <c r="G22" s="260" t="str">
        <f>'12-18л. МЕНЮ '!C138</f>
        <v>Хлеб пшеничный</v>
      </c>
      <c r="H22" s="167">
        <f>'12-18л. МЕНЮ '!D138</f>
        <v>70</v>
      </c>
      <c r="I22" s="100"/>
      <c r="K22" s="2875" t="str">
        <f>C25</f>
        <v>Сок фруктовый (яблочный)</v>
      </c>
      <c r="L22" s="2080">
        <f>D25</f>
        <v>200</v>
      </c>
      <c r="M22" s="11"/>
      <c r="N22" s="240" t="str">
        <f t="shared" ref="N22:O25" si="18">G27</f>
        <v>Кисель малиновый с яблоком</v>
      </c>
      <c r="O22" s="2060">
        <f t="shared" si="18"/>
        <v>200</v>
      </c>
      <c r="P22" s="11"/>
      <c r="Q22" s="240" t="str">
        <f>C52</f>
        <v>Кисломолочный напиток</v>
      </c>
      <c r="R22" s="2888"/>
      <c r="S22" s="11"/>
      <c r="T22" s="185" t="str">
        <f t="shared" ref="T22:U24" si="19">G53</f>
        <v>Кефир  (м. д. ж. 2,5% )</v>
      </c>
      <c r="U22" s="361">
        <f t="shared" si="19"/>
        <v>200</v>
      </c>
      <c r="V22" s="106"/>
      <c r="W22" s="185" t="str">
        <f t="shared" ref="W22:X24" si="20">C84</f>
        <v>Компот из яблок с лимоном</v>
      </c>
      <c r="X22" s="361">
        <f t="shared" si="20"/>
        <v>200</v>
      </c>
      <c r="Y22" s="106"/>
      <c r="Z22" s="2027" t="str">
        <f t="shared" ref="Z22:AA24" si="21">G84</f>
        <v xml:space="preserve">Чай с молоком </v>
      </c>
      <c r="AA22" s="4014">
        <f t="shared" si="21"/>
        <v>200</v>
      </c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2:89" ht="14.25" customHeight="1" thickBot="1">
      <c r="B23" s="1627" t="s">
        <v>269</v>
      </c>
      <c r="C23" s="1295"/>
      <c r="D23" s="1682">
        <f>'12-18л. МЕНЮ '!D84</f>
        <v>885</v>
      </c>
      <c r="F23" s="1690" t="str">
        <f>'12-18л. МЕНЮ '!J139</f>
        <v>Пром.пр.</v>
      </c>
      <c r="G23" s="243" t="str">
        <f>'12-18л. МЕНЮ '!C139</f>
        <v>Хлеб ржаной</v>
      </c>
      <c r="H23" s="167">
        <f>'12-18л. МЕНЮ '!D139</f>
        <v>40</v>
      </c>
      <c r="I23" s="100"/>
      <c r="K23" s="2875" t="str">
        <f>C26</f>
        <v>Котлеты рубленные из</v>
      </c>
      <c r="L23" s="2080">
        <f>D26</f>
        <v>120</v>
      </c>
      <c r="M23" s="11"/>
      <c r="N23" s="240" t="str">
        <f t="shared" si="18"/>
        <v>Биточки из печени и /соус</v>
      </c>
      <c r="O23" s="2047">
        <f t="shared" si="18"/>
        <v>105</v>
      </c>
      <c r="P23" s="11"/>
      <c r="Q23" s="2602" t="str">
        <f>C53</f>
        <v>Кефир  (м. д. ж. 2,5% )</v>
      </c>
      <c r="R23" s="2921">
        <f>D53</f>
        <v>200</v>
      </c>
      <c r="S23" s="11"/>
      <c r="T23" s="185" t="str">
        <f t="shared" si="19"/>
        <v xml:space="preserve">Зразы картофельные </v>
      </c>
      <c r="U23" s="361">
        <f t="shared" si="19"/>
        <v>125</v>
      </c>
      <c r="V23" s="11"/>
      <c r="W23" s="185" t="str">
        <f t="shared" si="20"/>
        <v>Рыба, запечённая с яйцом</v>
      </c>
      <c r="X23" s="361">
        <f t="shared" si="20"/>
        <v>140</v>
      </c>
      <c r="Y23" s="106"/>
      <c r="Z23" s="4015" t="str">
        <f t="shared" si="21"/>
        <v>Голубцы ленивые с соусом</v>
      </c>
      <c r="AA23" s="4014">
        <f t="shared" si="21"/>
        <v>120</v>
      </c>
      <c r="AB23" s="11"/>
      <c r="AC23" s="4"/>
      <c r="AD23" s="11"/>
      <c r="AE23" s="106"/>
      <c r="AF23" s="183"/>
      <c r="AG23" s="121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2:89" ht="15" customHeight="1">
      <c r="B24" s="601"/>
      <c r="C24" s="334" t="s">
        <v>192</v>
      </c>
      <c r="D24" s="667"/>
      <c r="F24" s="1690" t="str">
        <f>'12-18л. МЕНЮ '!J140</f>
        <v>749 / 22</v>
      </c>
      <c r="G24" s="243" t="str">
        <f>'12-18л. МЕНЮ '!C140</f>
        <v>Фрукты свежие (яблоки)</v>
      </c>
      <c r="H24" s="167">
        <f>'12-18л. МЕНЮ '!D140</f>
        <v>100</v>
      </c>
      <c r="I24" s="106"/>
      <c r="K24" s="2875" t="str">
        <f>C27</f>
        <v>птицы с соусом молочным</v>
      </c>
      <c r="L24" s="2080"/>
      <c r="M24" s="11"/>
      <c r="N24" s="2602" t="str">
        <f t="shared" si="18"/>
        <v>молочный</v>
      </c>
      <c r="O24" s="3080">
        <f t="shared" si="18"/>
        <v>20</v>
      </c>
      <c r="P24" s="11"/>
      <c r="Q24" s="2471" t="str">
        <f>C54</f>
        <v>Котлеты морковные с творогом</v>
      </c>
      <c r="R24" s="2920">
        <f>D54</f>
        <v>125</v>
      </c>
      <c r="S24" s="47"/>
      <c r="T24" s="185" t="str">
        <f t="shared" si="19"/>
        <v>Хлеб пшеничный</v>
      </c>
      <c r="U24" s="361">
        <f t="shared" si="19"/>
        <v>30</v>
      </c>
      <c r="V24" s="11"/>
      <c r="W24" s="185" t="str">
        <f t="shared" si="20"/>
        <v>Хлеб пшеничный</v>
      </c>
      <c r="X24" s="361">
        <f t="shared" si="20"/>
        <v>20</v>
      </c>
      <c r="Y24" s="194"/>
      <c r="Z24" s="4015" t="str">
        <f t="shared" si="21"/>
        <v>Хлеб ржаной</v>
      </c>
      <c r="AA24" s="4014">
        <f t="shared" si="21"/>
        <v>34</v>
      </c>
      <c r="AB24" s="741"/>
      <c r="AC24" s="11"/>
      <c r="AD24" s="11"/>
      <c r="AE24" s="106"/>
      <c r="AF24" s="183"/>
      <c r="AG24" s="183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2:89" ht="14.25" customHeight="1" thickBot="1">
      <c r="B25" s="2887" t="str">
        <f>'12-18л. МЕНЮ '!J88</f>
        <v>501 /21</v>
      </c>
      <c r="C25" s="1134" t="str">
        <f>'12-18л. МЕНЮ '!C88</f>
        <v>Сок фруктовый (яблочный)</v>
      </c>
      <c r="D25" s="2888">
        <f>'12-18л. МЕНЮ '!D88</f>
        <v>200</v>
      </c>
      <c r="F25" s="1236" t="s">
        <v>269</v>
      </c>
      <c r="G25" s="1226"/>
      <c r="H25" s="2898">
        <f>'12-18л. МЕНЮ '!D141</f>
        <v>990</v>
      </c>
      <c r="I25" s="106"/>
      <c r="K25" s="2894" t="str">
        <f>C28</f>
        <v>Хлеб ржаной</v>
      </c>
      <c r="L25" s="2500">
        <f>D28</f>
        <v>30</v>
      </c>
      <c r="M25" s="37"/>
      <c r="N25" s="1594" t="str">
        <f t="shared" si="18"/>
        <v>Хлеб ржаной</v>
      </c>
      <c r="O25" s="3571">
        <f t="shared" si="18"/>
        <v>30</v>
      </c>
      <c r="P25" s="37"/>
      <c r="Q25" s="1238" t="str">
        <f>C55</f>
        <v>Хлеб пш. (батон)</v>
      </c>
      <c r="R25" s="2922">
        <f>D55</f>
        <v>30</v>
      </c>
      <c r="S25" s="37"/>
      <c r="T25" s="1238"/>
      <c r="U25" s="341"/>
      <c r="V25" s="37"/>
      <c r="W25" s="1236" t="s">
        <v>270</v>
      </c>
      <c r="X25" s="1683">
        <f>D87</f>
        <v>360</v>
      </c>
      <c r="Y25" s="183"/>
      <c r="Z25" s="2176"/>
      <c r="AA25" s="4212"/>
      <c r="AB25" s="741"/>
      <c r="AC25" s="11"/>
      <c r="AD25" s="11"/>
      <c r="AE25" s="106"/>
      <c r="AF25" s="183"/>
      <c r="AG25" s="183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2:89" ht="14.25" customHeight="1" thickBot="1">
      <c r="B26" s="2890" t="str">
        <f>'12-18л. МЕНЮ '!J89</f>
        <v>614/22</v>
      </c>
      <c r="C26" s="247" t="str">
        <f>'12-18л. МЕНЮ '!C89</f>
        <v>Котлеты рубленные из</v>
      </c>
      <c r="D26" s="344">
        <f>'12-18л. МЕНЮ '!D89</f>
        <v>120</v>
      </c>
      <c r="F26" s="601"/>
      <c r="G26" s="3178" t="s">
        <v>192</v>
      </c>
      <c r="H26" s="667"/>
      <c r="I26" s="193"/>
      <c r="K26" s="2880" t="str">
        <f>B89</f>
        <v>7- й   день</v>
      </c>
      <c r="L26" s="2841"/>
      <c r="M26" s="121"/>
      <c r="N26" s="2880" t="str">
        <f>'12-18л. РАСКЛАДКА'!B407</f>
        <v>8- й   день</v>
      </c>
      <c r="O26" s="2841"/>
      <c r="P26" s="1205"/>
      <c r="Q26" s="2880" t="str">
        <f>'12-18л. РАСКЛАДКА'!B462</f>
        <v>9 - й день</v>
      </c>
      <c r="R26" s="2841"/>
      <c r="S26" s="1205"/>
      <c r="T26" s="2880" t="str">
        <f>'12-18л. РАСКЛАДКА'!B514</f>
        <v>10- й день</v>
      </c>
      <c r="U26" s="2841"/>
      <c r="V26" s="1205"/>
      <c r="W26" s="2880" t="str">
        <f>'12-18л. РАСКЛАДКА'!B570</f>
        <v>11 - й   день</v>
      </c>
      <c r="X26" s="2841"/>
      <c r="Y26" s="106"/>
      <c r="Z26" s="2880" t="str">
        <f>F147</f>
        <v xml:space="preserve">                    12- й   день</v>
      </c>
      <c r="AA26" s="2841"/>
      <c r="AB26" s="2428"/>
      <c r="AC26" s="11"/>
      <c r="AD26" s="11"/>
      <c r="AE26" s="106"/>
      <c r="AF26" s="183"/>
      <c r="AG26" s="183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2:89" ht="14.25" customHeight="1">
      <c r="B27" s="2891">
        <f>'12-18л. МЕНЮ '!J90</f>
        <v>0</v>
      </c>
      <c r="C27" s="318" t="str">
        <f>'12-18л. МЕНЮ '!C90</f>
        <v>птицы с соусом молочным</v>
      </c>
      <c r="D27" s="2892">
        <f>'12-18л. МЕНЮ '!D90</f>
        <v>0</v>
      </c>
      <c r="F27" s="3165" t="str">
        <f>'12-18л. МЕНЮ '!J145</f>
        <v>484/21</v>
      </c>
      <c r="G27" s="3170" t="str">
        <f>'12-18л. МЕНЮ '!C145</f>
        <v>Кисель малиновый с яблоком</v>
      </c>
      <c r="H27" s="3163">
        <f>'12-18л. МЕНЮ '!D145</f>
        <v>200</v>
      </c>
      <c r="I27" s="100"/>
      <c r="K27" s="2873" t="s">
        <v>128</v>
      </c>
      <c r="L27" s="3135"/>
      <c r="M27" s="121"/>
      <c r="N27" s="2873" t="s">
        <v>128</v>
      </c>
      <c r="O27" s="3135"/>
      <c r="Q27" s="2873" t="s">
        <v>128</v>
      </c>
      <c r="R27" s="3135"/>
      <c r="T27" s="2873" t="s">
        <v>128</v>
      </c>
      <c r="U27" s="3135"/>
      <c r="W27" s="2873" t="s">
        <v>128</v>
      </c>
      <c r="X27" s="3148"/>
      <c r="Z27" s="678" t="s">
        <v>128</v>
      </c>
      <c r="AA27" s="3148"/>
      <c r="AB27" s="2438"/>
      <c r="AC27" s="11"/>
      <c r="AD27" s="11"/>
      <c r="AE27" s="115"/>
      <c r="AF27" s="183"/>
      <c r="AG27" s="183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2:89" ht="11.25" customHeight="1">
      <c r="B28" s="2889" t="str">
        <f>'12-18л. МЕНЮ '!J91</f>
        <v>Пром.пр.</v>
      </c>
      <c r="C28" s="1217" t="str">
        <f>'12-18л. МЕНЮ '!C91</f>
        <v>Хлеб ржаной</v>
      </c>
      <c r="D28" s="2877">
        <f>'12-18л. МЕНЮ '!D91</f>
        <v>30</v>
      </c>
      <c r="F28" s="3165" t="str">
        <f>'12-18л. МЕНЮ '!J146</f>
        <v>ТТК 478/22</v>
      </c>
      <c r="G28" s="3170" t="str">
        <f>'12-18л. МЕНЮ '!C146</f>
        <v>Биточки из печени и /соус</v>
      </c>
      <c r="H28" s="3163">
        <f>'12-18л. МЕНЮ '!D146</f>
        <v>105</v>
      </c>
      <c r="I28" s="100"/>
      <c r="K28" s="240" t="str">
        <f t="shared" ref="K28:L31" si="22">C91</f>
        <v>Омлет натуральный и /овощи</v>
      </c>
      <c r="L28" s="1543">
        <f t="shared" si="22"/>
        <v>150</v>
      </c>
      <c r="M28" s="1256"/>
      <c r="N28" s="2384" t="str">
        <f t="shared" ref="N28:O32" si="23">G93</f>
        <v xml:space="preserve">Рыба тушёная в томате с овощами </v>
      </c>
      <c r="O28" s="1543">
        <f t="shared" si="23"/>
        <v>120</v>
      </c>
      <c r="P28" s="92"/>
      <c r="Q28" s="2027" t="str">
        <f t="shared" ref="Q28:R28" si="24">C125</f>
        <v>Каша рисовая молочная жидкая</v>
      </c>
      <c r="R28" s="3158">
        <f t="shared" si="24"/>
        <v>210</v>
      </c>
      <c r="S28" s="92"/>
      <c r="T28" s="240" t="str">
        <f t="shared" ref="T28:U32" si="25">G124</f>
        <v>Чиполлети из говядины</v>
      </c>
      <c r="U28" s="3163">
        <f t="shared" si="25"/>
        <v>120</v>
      </c>
      <c r="V28" s="106"/>
      <c r="W28" s="2026" t="str">
        <f t="shared" ref="W28:X32" si="26">C150</f>
        <v>Бифштекс по-домашнему</v>
      </c>
      <c r="X28" s="3157">
        <f t="shared" si="26"/>
        <v>100</v>
      </c>
      <c r="Z28" s="2027" t="str">
        <f t="shared" ref="Z28:AA34" si="27">G149</f>
        <v>Запеканка капустная</v>
      </c>
      <c r="AA28" s="3158">
        <f t="shared" si="27"/>
        <v>180</v>
      </c>
      <c r="AB28" s="2439"/>
      <c r="AC28" s="11"/>
      <c r="AD28" s="11"/>
      <c r="AE28" s="106"/>
      <c r="AF28" s="367"/>
      <c r="AG28" s="183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2:89" ht="15" customHeight="1" thickBot="1">
      <c r="B29" s="1236" t="s">
        <v>270</v>
      </c>
      <c r="C29" s="1237"/>
      <c r="D29" s="1683">
        <f>'12-18л. МЕНЮ '!D92</f>
        <v>350</v>
      </c>
      <c r="F29" s="3161" t="str">
        <f>'12-18л. МЕНЮ '!J147</f>
        <v>326/17</v>
      </c>
      <c r="G29" s="3176" t="str">
        <f>'12-18л. МЕНЮ '!C147</f>
        <v>молочный</v>
      </c>
      <c r="H29" s="3182">
        <f>'12-18л. МЕНЮ '!D147</f>
        <v>20</v>
      </c>
      <c r="I29" s="106"/>
      <c r="K29" s="2602" t="str">
        <f t="shared" si="22"/>
        <v>консервированные отварные (сложный гарнир)</v>
      </c>
      <c r="L29" s="2057">
        <f t="shared" si="22"/>
        <v>50</v>
      </c>
      <c r="M29" s="121"/>
      <c r="N29" s="2384" t="str">
        <f t="shared" si="23"/>
        <v xml:space="preserve">Пюре картофельное </v>
      </c>
      <c r="O29" s="1543">
        <f t="shared" si="23"/>
        <v>180</v>
      </c>
      <c r="Q29" s="2027" t="str">
        <f t="shared" ref="Q29:R33" si="28">C126</f>
        <v>Чай с сахаром</v>
      </c>
      <c r="R29" s="3158">
        <f t="shared" si="28"/>
        <v>200</v>
      </c>
      <c r="T29" s="240" t="str">
        <f t="shared" si="25"/>
        <v xml:space="preserve">Капуста  тушёная </v>
      </c>
      <c r="U29" s="3163">
        <f t="shared" si="25"/>
        <v>180</v>
      </c>
      <c r="V29" s="137"/>
      <c r="W29" s="2026" t="str">
        <f t="shared" si="26"/>
        <v>Каша вязкая гречневая</v>
      </c>
      <c r="X29" s="3157">
        <f t="shared" si="26"/>
        <v>180</v>
      </c>
      <c r="Z29" s="2027" t="str">
        <f t="shared" si="27"/>
        <v>Котлеты нежные с соусом</v>
      </c>
      <c r="AA29" s="3158" t="str">
        <f t="shared" si="27"/>
        <v>90 /25</v>
      </c>
      <c r="AB29" s="2428"/>
      <c r="AC29" s="11"/>
      <c r="AD29" s="11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2:89" ht="16.5" customHeight="1">
      <c r="F30" s="3161" t="str">
        <f>'12-18л. МЕНЮ '!J148</f>
        <v>Пром.пр.</v>
      </c>
      <c r="G30" s="3176" t="str">
        <f>'12-18л. МЕНЮ '!C148</f>
        <v>Хлеб ржаной</v>
      </c>
      <c r="H30" s="3182">
        <f>'12-18л. МЕНЮ '!D148</f>
        <v>30</v>
      </c>
      <c r="I30" s="106"/>
      <c r="K30" s="2471" t="str">
        <f t="shared" si="22"/>
        <v>Чай с молоком</v>
      </c>
      <c r="L30" s="1675">
        <f t="shared" si="22"/>
        <v>200</v>
      </c>
      <c r="N30" s="2384" t="str">
        <f t="shared" si="23"/>
        <v>Сок фруктовый (яблочный)</v>
      </c>
      <c r="O30" s="1543">
        <f t="shared" si="23"/>
        <v>200</v>
      </c>
      <c r="Q30" s="2027" t="str">
        <f t="shared" si="28"/>
        <v>Кондитерское изделие (вафли)</v>
      </c>
      <c r="R30" s="3158">
        <f t="shared" si="28"/>
        <v>45</v>
      </c>
      <c r="S30" s="67"/>
      <c r="T30" s="240" t="str">
        <f t="shared" si="25"/>
        <v>Компот из смеси сухофруктов</v>
      </c>
      <c r="U30" s="3163">
        <f t="shared" si="25"/>
        <v>200</v>
      </c>
      <c r="W30" s="2026" t="str">
        <f t="shared" si="26"/>
        <v>Молоко кипячёное</v>
      </c>
      <c r="X30" s="3157">
        <f t="shared" si="26"/>
        <v>200</v>
      </c>
      <c r="Z30" s="2027" t="str">
        <f t="shared" si="27"/>
        <v xml:space="preserve"> томатным с овощами</v>
      </c>
      <c r="AA30" s="3158">
        <f t="shared" si="27"/>
        <v>0</v>
      </c>
      <c r="AB30" s="2438"/>
      <c r="AC30" s="11"/>
      <c r="AD30" s="11"/>
      <c r="AE30" s="101"/>
      <c r="AF30" s="114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2:89" ht="15" customHeight="1" thickBot="1">
      <c r="F31" s="1236" t="s">
        <v>270</v>
      </c>
      <c r="G31" s="3177"/>
      <c r="H31" s="1689">
        <f>'12-18л. МЕНЮ '!D149</f>
        <v>355</v>
      </c>
      <c r="I31" s="100"/>
      <c r="K31" s="185" t="str">
        <f t="shared" si="22"/>
        <v>Сыр твёрдых сортов в нарезке</v>
      </c>
      <c r="L31" s="2923">
        <f t="shared" si="22"/>
        <v>30</v>
      </c>
      <c r="N31" s="2384" t="str">
        <f t="shared" si="23"/>
        <v>Хлеб пшеничный</v>
      </c>
      <c r="O31" s="1543">
        <f t="shared" si="23"/>
        <v>50</v>
      </c>
      <c r="Q31" s="2027" t="str">
        <f t="shared" si="28"/>
        <v>Хлеб пшеничный</v>
      </c>
      <c r="R31" s="3158">
        <f t="shared" si="28"/>
        <v>50</v>
      </c>
      <c r="S31" s="67"/>
      <c r="T31" s="240" t="str">
        <f t="shared" si="25"/>
        <v>Хлеб пшеничный</v>
      </c>
      <c r="U31" s="3163">
        <f t="shared" si="25"/>
        <v>50</v>
      </c>
      <c r="W31" s="2026" t="str">
        <f t="shared" si="26"/>
        <v>Хлеб пшеничный</v>
      </c>
      <c r="X31" s="3157">
        <f t="shared" si="26"/>
        <v>40</v>
      </c>
      <c r="Z31" s="2027" t="str">
        <f t="shared" si="27"/>
        <v>Кисель   из кураги</v>
      </c>
      <c r="AA31" s="3158">
        <f t="shared" si="27"/>
        <v>200</v>
      </c>
      <c r="AB31" s="2439"/>
      <c r="AC31" s="11"/>
      <c r="AD31" s="11"/>
      <c r="AE31" s="101"/>
      <c r="AF31" s="106"/>
      <c r="AG31" s="245"/>
      <c r="AH31" s="106"/>
      <c r="AI31" s="106"/>
      <c r="AJ31" s="106"/>
      <c r="AK31" s="198"/>
      <c r="AL31" s="127"/>
      <c r="AM31" s="181"/>
      <c r="AN31" s="145"/>
      <c r="AO31" s="106"/>
      <c r="AP31" s="106"/>
      <c r="AQ31" s="127"/>
      <c r="AR31" s="106"/>
      <c r="AS31" s="106"/>
      <c r="AT31" s="101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2:89" ht="13.5" customHeight="1" thickBot="1">
      <c r="B32" s="1606" t="s">
        <v>206</v>
      </c>
      <c r="C32" s="1607"/>
      <c r="D32" s="1540"/>
      <c r="F32" s="1606" t="s">
        <v>345</v>
      </c>
      <c r="G32" s="1613"/>
      <c r="H32" s="641"/>
      <c r="I32" s="106"/>
      <c r="K32" s="240" t="str">
        <f t="shared" ref="K32:L34" si="29">C95</f>
        <v>Хлеб пшеничный</v>
      </c>
      <c r="L32" s="1543">
        <f t="shared" si="29"/>
        <v>50</v>
      </c>
      <c r="N32" s="2384" t="str">
        <f t="shared" si="23"/>
        <v>Хлеб ржаной</v>
      </c>
      <c r="O32" s="1543">
        <f t="shared" si="23"/>
        <v>40</v>
      </c>
      <c r="Q32" s="2027" t="str">
        <f t="shared" si="28"/>
        <v>Хлеб ржаной</v>
      </c>
      <c r="R32" s="3158">
        <f t="shared" si="28"/>
        <v>30</v>
      </c>
      <c r="S32" s="67"/>
      <c r="T32" s="240" t="str">
        <f t="shared" si="25"/>
        <v>Хлеб ржаной</v>
      </c>
      <c r="U32" s="3163">
        <f t="shared" si="25"/>
        <v>30</v>
      </c>
      <c r="W32" s="2026" t="str">
        <f t="shared" si="26"/>
        <v>Хлеб ржаной</v>
      </c>
      <c r="X32" s="3157">
        <f t="shared" si="26"/>
        <v>40</v>
      </c>
      <c r="Z32" s="2027" t="str">
        <f t="shared" si="27"/>
        <v>Хлеб пшеничный</v>
      </c>
      <c r="AA32" s="3158">
        <f t="shared" si="27"/>
        <v>40</v>
      </c>
      <c r="AB32" s="2428"/>
      <c r="AC32" s="11"/>
      <c r="AD32" s="11"/>
      <c r="AE32" s="106"/>
      <c r="AF32" s="193"/>
      <c r="AG32" s="194"/>
      <c r="AH32" s="106"/>
      <c r="AI32" s="106"/>
      <c r="AJ32" s="106"/>
      <c r="AK32" s="106"/>
      <c r="AL32" s="174"/>
      <c r="AM32" s="106"/>
      <c r="AN32" s="214"/>
      <c r="AO32" s="193"/>
      <c r="AP32" s="194"/>
      <c r="AQ32" s="214"/>
      <c r="AR32" s="193"/>
      <c r="AS32" s="194"/>
      <c r="AT32" s="214"/>
      <c r="AU32" s="193"/>
      <c r="AV32" s="194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>
      <c r="B33" s="3180"/>
      <c r="C33" s="3178" t="s">
        <v>128</v>
      </c>
      <c r="D33" s="3167"/>
      <c r="F33" s="235"/>
      <c r="G33" s="334" t="s">
        <v>128</v>
      </c>
      <c r="H33" s="226"/>
      <c r="I33" s="106"/>
      <c r="K33" s="240" t="str">
        <f t="shared" si="29"/>
        <v>Хлеб ржаной</v>
      </c>
      <c r="L33" s="1543">
        <f t="shared" si="29"/>
        <v>40</v>
      </c>
      <c r="N33" s="382"/>
      <c r="O33" s="2856"/>
      <c r="Q33" s="2027" t="str">
        <f t="shared" si="28"/>
        <v xml:space="preserve">Плоды свежие (яблоко) </v>
      </c>
      <c r="R33" s="3158">
        <f t="shared" si="28"/>
        <v>100</v>
      </c>
      <c r="S33" s="67"/>
      <c r="T33" s="382"/>
      <c r="U33" s="2856"/>
      <c r="W33" s="3136"/>
      <c r="X33" s="3137"/>
      <c r="Z33" s="2027" t="str">
        <f t="shared" si="27"/>
        <v>Хлеб ржаной</v>
      </c>
      <c r="AA33" s="3158">
        <f t="shared" si="27"/>
        <v>30</v>
      </c>
      <c r="AB33" s="2438"/>
      <c r="AC33" s="11"/>
      <c r="AD33" s="11"/>
      <c r="AE33" s="106"/>
      <c r="AF33" s="106"/>
      <c r="AG33" s="115"/>
      <c r="AH33" s="101"/>
      <c r="AI33" s="100"/>
      <c r="AJ33" s="106"/>
      <c r="AK33" s="115"/>
      <c r="AL33" s="101"/>
      <c r="AM33" s="100"/>
      <c r="AN33" s="104"/>
      <c r="AO33" s="105"/>
      <c r="AP33" s="131"/>
      <c r="AQ33" s="360"/>
      <c r="AR33" s="105"/>
      <c r="AS33" s="131"/>
      <c r="AT33" s="101"/>
      <c r="AU33" s="100"/>
      <c r="AV33" s="131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ht="12" customHeight="1">
      <c r="B34" s="1542" t="str">
        <f>'12-18л. МЕНЮ '!J179</f>
        <v>424/22</v>
      </c>
      <c r="C34" s="1453" t="str">
        <f>'12-18л. МЕНЮ '!C179</f>
        <v>Запеканка из творога с какао</v>
      </c>
      <c r="D34" s="1543">
        <f>'12-18л. МЕНЮ '!D179</f>
        <v>160</v>
      </c>
      <c r="F34" s="1609" t="str">
        <f>'12-18л. МЕНЮ '!J234</f>
        <v>68 /22</v>
      </c>
      <c r="G34" s="260" t="str">
        <f>'12-18л. МЕНЮ '!C234</f>
        <v xml:space="preserve">Морковь по-корейски </v>
      </c>
      <c r="H34" s="665">
        <f>'12-18л. МЕНЮ '!D234</f>
        <v>100</v>
      </c>
      <c r="I34" s="106"/>
      <c r="K34" s="240" t="str">
        <f t="shared" si="29"/>
        <v>Фрукты свежие (яблоко)</v>
      </c>
      <c r="L34" s="1543">
        <f t="shared" si="29"/>
        <v>100</v>
      </c>
      <c r="N34" s="3136"/>
      <c r="O34" s="3137"/>
      <c r="Q34" s="724"/>
      <c r="R34" s="2766"/>
      <c r="S34" s="67"/>
      <c r="T34" s="3136"/>
      <c r="U34" s="3137"/>
      <c r="W34" s="3136"/>
      <c r="X34" s="3137"/>
      <c r="Z34" s="2027" t="str">
        <f t="shared" si="27"/>
        <v>Фрукты свежие (яблоко)</v>
      </c>
      <c r="AA34" s="3158">
        <f t="shared" si="27"/>
        <v>100</v>
      </c>
      <c r="AB34" s="47"/>
      <c r="AC34" s="11"/>
      <c r="AD34" s="11"/>
      <c r="AE34" s="106"/>
      <c r="AF34" s="106"/>
      <c r="AG34" s="115"/>
      <c r="AH34" s="111"/>
      <c r="AI34" s="104"/>
      <c r="AJ34" s="106"/>
      <c r="AK34" s="115"/>
      <c r="AL34" s="111"/>
      <c r="AM34" s="104"/>
      <c r="AN34" s="104"/>
      <c r="AO34" s="105"/>
      <c r="AP34" s="131"/>
      <c r="AQ34" s="101"/>
      <c r="AR34" s="100"/>
      <c r="AS34" s="143"/>
      <c r="AT34" s="101"/>
      <c r="AU34" s="100"/>
      <c r="AV34" s="143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ht="15.75" customHeight="1" thickBot="1">
      <c r="B35" s="1243" t="str">
        <f>'12-18л. МЕНЮ '!J180</f>
        <v>687 /22</v>
      </c>
      <c r="C35" s="1451" t="str">
        <f>'12-18л. МЕНЮ '!C180</f>
        <v>и  / соус абрикосовый</v>
      </c>
      <c r="D35" s="2057">
        <f>'12-18л. МЕНЮ '!D180</f>
        <v>40</v>
      </c>
      <c r="F35" s="1609" t="str">
        <f>'12-18л. МЕНЮ '!J235</f>
        <v>499 /22</v>
      </c>
      <c r="G35" s="260" t="str">
        <f>'12-18л. МЕНЮ '!C235</f>
        <v>Говядина тушная</v>
      </c>
      <c r="H35" s="665">
        <f>'12-18л. МЕНЮ '!D235</f>
        <v>100</v>
      </c>
      <c r="I35" s="106"/>
      <c r="K35" s="2976" t="s">
        <v>268</v>
      </c>
      <c r="L35" s="1803">
        <f>D98</f>
        <v>620</v>
      </c>
      <c r="N35" s="1627" t="s">
        <v>268</v>
      </c>
      <c r="O35" s="2072">
        <f>H98</f>
        <v>590</v>
      </c>
      <c r="Q35" s="1627" t="s">
        <v>268</v>
      </c>
      <c r="R35" s="3275">
        <f>D131</f>
        <v>635</v>
      </c>
      <c r="T35" s="1627" t="s">
        <v>268</v>
      </c>
      <c r="U35" s="1689">
        <f>H129</f>
        <v>580</v>
      </c>
      <c r="W35" s="1627" t="s">
        <v>268</v>
      </c>
      <c r="X35" s="3012">
        <f>D155</f>
        <v>560</v>
      </c>
      <c r="Z35" s="3995" t="s">
        <v>268</v>
      </c>
      <c r="AA35" s="3939">
        <f>H156</f>
        <v>665</v>
      </c>
      <c r="AB35" s="114"/>
      <c r="AC35" s="161"/>
      <c r="AD35" s="11"/>
      <c r="AE35" s="101"/>
      <c r="AF35" s="106"/>
      <c r="AG35" s="115"/>
      <c r="AH35" s="101"/>
      <c r="AI35" s="100"/>
      <c r="AJ35" s="106"/>
      <c r="AK35" s="115"/>
      <c r="AL35" s="101"/>
      <c r="AM35" s="100"/>
      <c r="AN35" s="104"/>
      <c r="AO35" s="105"/>
      <c r="AP35" s="131"/>
      <c r="AQ35" s="104"/>
      <c r="AR35" s="105"/>
      <c r="AS35" s="131"/>
      <c r="AT35" s="101"/>
      <c r="AU35" s="100"/>
      <c r="AV35" s="143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>
      <c r="B36" s="643" t="str">
        <f>'12-18л. МЕНЮ '!J181</f>
        <v>54-23гн/22</v>
      </c>
      <c r="C36" s="1454" t="str">
        <f>'12-18л. МЕНЮ '!C181</f>
        <v>Кофейный напиток с молоком</v>
      </c>
      <c r="D36" s="1675">
        <f>'12-18л. МЕНЮ '!D181</f>
        <v>200</v>
      </c>
      <c r="F36" s="1586" t="str">
        <f>'12-18л. МЕНЮ '!J236</f>
        <v>645/22</v>
      </c>
      <c r="G36" s="2833" t="str">
        <f>'12-18л. МЕНЮ '!C236</f>
        <v>Картофель по- деревенски с сыром</v>
      </c>
      <c r="H36" s="249">
        <f>'12-18л. МЕНЮ '!D236</f>
        <v>180</v>
      </c>
      <c r="I36" s="193"/>
      <c r="J36" s="92"/>
      <c r="K36" s="2873" t="s">
        <v>106</v>
      </c>
      <c r="L36" s="3135"/>
      <c r="N36" s="2873" t="s">
        <v>106</v>
      </c>
      <c r="O36" s="3135"/>
      <c r="Q36" s="2873" t="s">
        <v>106</v>
      </c>
      <c r="R36" s="3135"/>
      <c r="S36" s="67"/>
      <c r="T36" s="2873" t="s">
        <v>106</v>
      </c>
      <c r="U36" s="3135"/>
      <c r="W36" s="2873" t="s">
        <v>106</v>
      </c>
      <c r="X36" s="3135"/>
      <c r="Z36" s="678" t="s">
        <v>106</v>
      </c>
      <c r="AA36" s="3135"/>
      <c r="AB36" s="11"/>
      <c r="AC36" s="11"/>
      <c r="AD36" s="11"/>
      <c r="AE36" s="101"/>
      <c r="AF36" s="106"/>
      <c r="AG36" s="115"/>
      <c r="AH36" s="126"/>
      <c r="AI36" s="329"/>
      <c r="AJ36" s="106"/>
      <c r="AK36" s="115"/>
      <c r="AL36" s="126"/>
      <c r="AM36" s="329"/>
      <c r="AN36" s="101"/>
      <c r="AO36" s="115"/>
      <c r="AP36" s="259"/>
      <c r="AQ36" s="104"/>
      <c r="AR36" s="124"/>
      <c r="AS36" s="143"/>
      <c r="AT36" s="101"/>
      <c r="AU36" s="100"/>
      <c r="AV36" s="143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3.5" customHeight="1">
      <c r="B37" s="1542" t="str">
        <f>'12-18л. МЕНЮ '!J182</f>
        <v>53-19з/22</v>
      </c>
      <c r="C37" s="1453" t="str">
        <f>'12-18л. МЕНЮ '!C182</f>
        <v>Масло сливочное (порциями)</v>
      </c>
      <c r="D37" s="1543">
        <f>'12-18л. МЕНЮ '!D182</f>
        <v>10</v>
      </c>
      <c r="F37" s="1724" t="str">
        <f>'12-18л. МЕНЮ '!J237</f>
        <v>827/22</v>
      </c>
      <c r="G37" s="168" t="str">
        <f>'12-18л. МЕНЮ '!C237</f>
        <v>Компот из яблок с лимоном</v>
      </c>
      <c r="H37" s="1767">
        <f>'12-18л. МЕНЮ '!D237</f>
        <v>200</v>
      </c>
      <c r="I37" s="105"/>
      <c r="J37" s="92"/>
      <c r="K37" s="2027" t="str">
        <f t="shared" ref="K37:L44" si="30">C100</f>
        <v xml:space="preserve">Морковь по-корейски </v>
      </c>
      <c r="L37" s="340">
        <f t="shared" si="30"/>
        <v>100</v>
      </c>
      <c r="N37" s="607" t="str">
        <f t="shared" ref="N37:O44" si="31">G100</f>
        <v>Огурец с капустой</v>
      </c>
      <c r="O37" s="340">
        <f t="shared" si="31"/>
        <v>100</v>
      </c>
      <c r="Q37" s="2870" t="str">
        <f t="shared" ref="Q37:R42" si="32">C133</f>
        <v xml:space="preserve">Икра свекольная </v>
      </c>
      <c r="R37" s="3163">
        <f t="shared" si="32"/>
        <v>100</v>
      </c>
      <c r="S37" s="67"/>
      <c r="T37" s="2384" t="str">
        <f t="shared" ref="T37:T45" si="33">G131</f>
        <v>Икра кабачковая  (Пром.производства)</v>
      </c>
      <c r="U37" s="1543">
        <f t="shared" ref="U37:U45" si="34">H131</f>
        <v>100</v>
      </c>
      <c r="W37" s="2870" t="str">
        <f>C157</f>
        <v xml:space="preserve">Капуста с </v>
      </c>
      <c r="X37" s="3163">
        <f>D157</f>
        <v>100</v>
      </c>
      <c r="Z37" s="2220" t="str">
        <f t="shared" ref="Z37:Z45" si="35">G158</f>
        <v>Кукуруза сахарная</v>
      </c>
      <c r="AA37" s="3163">
        <f t="shared" ref="AA37:AA45" si="36">H158</f>
        <v>100</v>
      </c>
      <c r="AB37" s="11"/>
      <c r="AC37" s="11"/>
      <c r="AD37" s="11"/>
      <c r="AE37" s="106"/>
      <c r="AF37" s="106"/>
      <c r="AG37" s="115"/>
      <c r="AH37" s="101"/>
      <c r="AI37" s="98"/>
      <c r="AJ37" s="106"/>
      <c r="AK37" s="115"/>
      <c r="AL37" s="101"/>
      <c r="AM37" s="98"/>
      <c r="AN37" s="127"/>
      <c r="AO37" s="121"/>
      <c r="AP37" s="469"/>
      <c r="AQ37" s="104"/>
      <c r="AR37" s="105"/>
      <c r="AS37" s="141"/>
      <c r="AT37" s="101"/>
      <c r="AU37" s="100"/>
      <c r="AV37" s="143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ht="12.75" customHeight="1">
      <c r="B38" s="1542" t="str">
        <f>'12-18л. МЕНЮ '!J183</f>
        <v>Пром.пр.</v>
      </c>
      <c r="C38" s="1453" t="str">
        <f>'12-18л. МЕНЮ '!C183</f>
        <v>Хлеб пшеничный</v>
      </c>
      <c r="D38" s="1543">
        <f>'12-18л. МЕНЮ '!D183</f>
        <v>40</v>
      </c>
      <c r="F38" s="1766" t="str">
        <f>'12-18л. МЕНЮ '!J238</f>
        <v>Пром.пр.</v>
      </c>
      <c r="G38" s="757" t="str">
        <f>'12-18л. МЕНЮ '!C238</f>
        <v>Хлеб пшеничный</v>
      </c>
      <c r="H38" s="1768">
        <f>'12-18л. МЕНЮ '!D238</f>
        <v>40</v>
      </c>
      <c r="I38" s="100"/>
      <c r="J38" s="92"/>
      <c r="K38" s="2027" t="str">
        <f t="shared" si="30"/>
        <v>Борщ с капустой и</v>
      </c>
      <c r="L38" s="340">
        <f t="shared" si="30"/>
        <v>250</v>
      </c>
      <c r="N38" s="2295" t="str">
        <f t="shared" si="31"/>
        <v>Солянка домашняя</v>
      </c>
      <c r="O38" s="2071">
        <f t="shared" si="31"/>
        <v>250</v>
      </c>
      <c r="P38" s="106"/>
      <c r="Q38" s="2870" t="str">
        <f t="shared" si="32"/>
        <v>Уха с крупой</v>
      </c>
      <c r="R38" s="3163">
        <f t="shared" si="32"/>
        <v>250</v>
      </c>
      <c r="S38" s="67"/>
      <c r="T38" s="2384" t="str">
        <f t="shared" si="33"/>
        <v>Свекольник со сметаной</v>
      </c>
      <c r="U38" s="1543">
        <f t="shared" si="34"/>
        <v>250</v>
      </c>
      <c r="W38" s="2871" t="str">
        <f t="shared" ref="W38:W45" si="37">C158</f>
        <v>морковью в нарезке</v>
      </c>
      <c r="X38" s="3137"/>
      <c r="Z38" s="2220" t="str">
        <f t="shared" si="35"/>
        <v>Суп  картофельный с макаронами</v>
      </c>
      <c r="AA38" s="3163">
        <f t="shared" si="36"/>
        <v>250</v>
      </c>
      <c r="AB38" s="11"/>
      <c r="AC38" s="11"/>
      <c r="AD38" s="11"/>
      <c r="AE38" s="106"/>
      <c r="AF38" s="368"/>
      <c r="AG38" s="115"/>
      <c r="AH38" s="101"/>
      <c r="AI38" s="98"/>
      <c r="AJ38" s="106"/>
      <c r="AK38" s="115"/>
      <c r="AL38" s="101"/>
      <c r="AM38" s="98"/>
      <c r="AN38" s="101"/>
      <c r="AO38" s="105"/>
      <c r="AP38" s="131"/>
      <c r="AQ38" s="104"/>
      <c r="AR38" s="105"/>
      <c r="AS38" s="141"/>
      <c r="AT38" s="101"/>
      <c r="AU38" s="115"/>
      <c r="AV38" s="143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ht="12.75" customHeight="1">
      <c r="B39" s="1542" t="str">
        <f>'12-18л. МЕНЮ '!J184</f>
        <v>749 / 22</v>
      </c>
      <c r="C39" s="1453" t="str">
        <f>'12-18л. МЕНЮ '!C184</f>
        <v xml:space="preserve">Плоды свежие (яблоко) </v>
      </c>
      <c r="D39" s="1543">
        <f>'12-18л. МЕНЮ '!D184</f>
        <v>100</v>
      </c>
      <c r="F39" s="1586" t="str">
        <f>'12-18л. МЕНЮ '!J239</f>
        <v>Пром.пр.</v>
      </c>
      <c r="G39" s="243" t="str">
        <f>'12-18л. МЕНЮ '!C239</f>
        <v>Хлеб ржаной</v>
      </c>
      <c r="H39" s="249">
        <f>'12-18л. МЕНЮ '!D239</f>
        <v>30</v>
      </c>
      <c r="I39" s="100"/>
      <c r="J39" s="92"/>
      <c r="K39" s="2027" t="str">
        <f t="shared" si="30"/>
        <v xml:space="preserve"> картофелем со сметаной</v>
      </c>
      <c r="L39" s="340">
        <f t="shared" si="30"/>
        <v>0</v>
      </c>
      <c r="N39" s="607" t="str">
        <f t="shared" si="31"/>
        <v>Суфле из печени</v>
      </c>
      <c r="O39" s="340">
        <f t="shared" si="31"/>
        <v>120</v>
      </c>
      <c r="Q39" s="2870" t="str">
        <f t="shared" si="32"/>
        <v>Жаркое по-домашнему</v>
      </c>
      <c r="R39" s="3163">
        <f t="shared" si="32"/>
        <v>200</v>
      </c>
      <c r="S39" s="67"/>
      <c r="T39" s="2384" t="str">
        <f t="shared" si="33"/>
        <v>Плов из птицы</v>
      </c>
      <c r="U39" s="1543">
        <f t="shared" si="34"/>
        <v>200</v>
      </c>
      <c r="W39" s="3071" t="str">
        <f t="shared" si="37"/>
        <v>Рассольник ленинградский</v>
      </c>
      <c r="X39" s="3163">
        <f t="shared" ref="X39:X46" si="38">D159</f>
        <v>250</v>
      </c>
      <c r="Z39" s="2220" t="str">
        <f t="shared" si="35"/>
        <v>Зразы с  яйцом</v>
      </c>
      <c r="AA39" s="3163">
        <f t="shared" si="36"/>
        <v>100</v>
      </c>
      <c r="AB39" s="11"/>
      <c r="AC39" s="11"/>
      <c r="AD39" s="11"/>
      <c r="AE39" s="101"/>
      <c r="AF39" s="360"/>
      <c r="AG39" s="105"/>
      <c r="AH39" s="159"/>
      <c r="AI39" s="106"/>
      <c r="AJ39" s="106"/>
      <c r="AK39" s="150"/>
      <c r="AL39" s="101"/>
      <c r="AM39" s="98"/>
      <c r="AN39" s="106"/>
      <c r="AO39" s="106"/>
      <c r="AP39" s="106"/>
      <c r="AQ39" s="104"/>
      <c r="AR39" s="105"/>
      <c r="AS39" s="141"/>
      <c r="AT39" s="139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 ht="15.75" thickBot="1">
      <c r="B40" s="1627" t="s">
        <v>268</v>
      </c>
      <c r="C40" s="1628"/>
      <c r="D40" s="2072">
        <f>'12-18л. МЕНЮ '!D185</f>
        <v>550</v>
      </c>
      <c r="F40" s="1236" t="s">
        <v>268</v>
      </c>
      <c r="G40" s="1237"/>
      <c r="H40" s="1769">
        <f>'12-18л. МЕНЮ '!D240</f>
        <v>650</v>
      </c>
      <c r="I40" s="100"/>
      <c r="J40" s="92"/>
      <c r="K40" s="2027" t="str">
        <f t="shared" si="30"/>
        <v>Тефтели из говядины с соусом</v>
      </c>
      <c r="L40" s="340">
        <f t="shared" si="30"/>
        <v>100</v>
      </c>
      <c r="N40" s="607" t="str">
        <f t="shared" si="31"/>
        <v>Макароны с овощами</v>
      </c>
      <c r="O40" s="340">
        <f t="shared" si="31"/>
        <v>180</v>
      </c>
      <c r="Q40" s="2870" t="str">
        <f t="shared" si="32"/>
        <v>Сок фруктовый (абрикосовый)</v>
      </c>
      <c r="R40" s="3163">
        <f t="shared" si="32"/>
        <v>200</v>
      </c>
      <c r="S40" s="11"/>
      <c r="T40" s="2384" t="str">
        <f t="shared" si="33"/>
        <v>Молоко кипячёное</v>
      </c>
      <c r="U40" s="1543">
        <f t="shared" si="34"/>
        <v>200</v>
      </c>
      <c r="V40" s="106"/>
      <c r="W40" s="2870" t="str">
        <f t="shared" si="37"/>
        <v>Рагу из овощей</v>
      </c>
      <c r="X40" s="3163">
        <f t="shared" si="38"/>
        <v>180</v>
      </c>
      <c r="Z40" s="2220" t="str">
        <f t="shared" si="35"/>
        <v>Овощи запечённые</v>
      </c>
      <c r="AA40" s="3163">
        <f t="shared" si="36"/>
        <v>180</v>
      </c>
      <c r="AB40" s="11"/>
      <c r="AC40" s="11"/>
      <c r="AD40" s="11"/>
      <c r="AE40" s="106"/>
      <c r="AF40" s="106"/>
      <c r="AG40" s="106"/>
      <c r="AH40" s="106"/>
      <c r="AI40" s="106"/>
      <c r="AJ40" s="126"/>
      <c r="AK40" s="106"/>
      <c r="AL40" s="114"/>
      <c r="AM40" s="106"/>
      <c r="AN40" s="180"/>
      <c r="AO40" s="106"/>
      <c r="AP40" s="106"/>
      <c r="AQ40" s="101"/>
      <c r="AR40" s="100"/>
      <c r="AS40" s="143"/>
      <c r="AT40" s="214"/>
      <c r="AU40" s="193"/>
      <c r="AV40" s="194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>
      <c r="B41" s="601"/>
      <c r="C41" s="1611" t="s">
        <v>106</v>
      </c>
      <c r="D41" s="226"/>
      <c r="F41" s="601"/>
      <c r="G41" s="334" t="s">
        <v>106</v>
      </c>
      <c r="H41" s="226"/>
      <c r="I41" s="106"/>
      <c r="J41" s="92"/>
      <c r="K41" s="2027" t="str">
        <f t="shared" si="30"/>
        <v>Каша вязкая (ячневая)</v>
      </c>
      <c r="L41" s="340">
        <f t="shared" si="30"/>
        <v>180</v>
      </c>
      <c r="N41" s="607" t="str">
        <f t="shared" si="31"/>
        <v>Кофейный напиток с молоком</v>
      </c>
      <c r="O41" s="340">
        <f t="shared" si="31"/>
        <v>200</v>
      </c>
      <c r="Q41" s="2870" t="str">
        <f t="shared" si="32"/>
        <v>Хлеб пшеничный</v>
      </c>
      <c r="R41" s="3163">
        <f t="shared" si="32"/>
        <v>70</v>
      </c>
      <c r="S41" s="11"/>
      <c r="T41" s="2384" t="str">
        <f t="shared" si="33"/>
        <v>Блины  / и</v>
      </c>
      <c r="U41" s="1543">
        <f t="shared" si="34"/>
        <v>85</v>
      </c>
      <c r="V41" s="106"/>
      <c r="W41" s="2870" t="str">
        <f t="shared" si="37"/>
        <v xml:space="preserve">Шницель рыбный </v>
      </c>
      <c r="X41" s="3163">
        <f t="shared" si="38"/>
        <v>105</v>
      </c>
      <c r="Z41" s="2220" t="str">
        <f t="shared" si="35"/>
        <v>Молоко кипячёное</v>
      </c>
      <c r="AA41" s="3163">
        <f t="shared" si="36"/>
        <v>200</v>
      </c>
      <c r="AB41" s="114"/>
      <c r="AC41" s="11"/>
      <c r="AD41" s="11"/>
      <c r="AE41" s="106"/>
      <c r="AF41" s="106"/>
      <c r="AG41" s="106"/>
      <c r="AH41" s="106"/>
      <c r="AI41" s="106"/>
      <c r="AJ41" s="126"/>
      <c r="AK41" s="125"/>
      <c r="AL41" s="174"/>
      <c r="AM41" s="106"/>
      <c r="AN41" s="214"/>
      <c r="AO41" s="193"/>
      <c r="AP41" s="194"/>
      <c r="AQ41" s="106"/>
      <c r="AR41" s="106"/>
      <c r="AS41" s="106"/>
      <c r="AT41" s="101"/>
      <c r="AU41" s="100"/>
      <c r="AV41" s="143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ht="13.5" customHeight="1">
      <c r="B42" s="2914">
        <f>'12-18л. МЕНЮ '!J189</f>
        <v>0</v>
      </c>
      <c r="C42" s="1453" t="str">
        <f>'12-18л. МЕНЮ '!C189</f>
        <v>Овощи консервированные</v>
      </c>
      <c r="D42" s="2322">
        <f>'12-18л. МЕНЮ '!D189</f>
        <v>0</v>
      </c>
      <c r="F42" s="1609" t="str">
        <f>'12-18л. МЕНЮ '!J244</f>
        <v>54-2з/22</v>
      </c>
      <c r="G42" s="260" t="str">
        <f>'12-18л. МЕНЮ '!C244</f>
        <v>Огурец в нарезке</v>
      </c>
      <c r="H42" s="665">
        <f>'12-18л. МЕНЮ '!D244</f>
        <v>100</v>
      </c>
      <c r="I42" s="193"/>
      <c r="J42" s="92"/>
      <c r="K42" s="2027" t="str">
        <f t="shared" si="30"/>
        <v>Сок фруктовый (персиковый)</v>
      </c>
      <c r="L42" s="340">
        <f t="shared" si="30"/>
        <v>200</v>
      </c>
      <c r="N42" s="607" t="str">
        <f t="shared" si="31"/>
        <v>Хлеб пшеничный</v>
      </c>
      <c r="O42" s="340">
        <f t="shared" si="31"/>
        <v>50</v>
      </c>
      <c r="Q42" s="2870" t="str">
        <f t="shared" si="32"/>
        <v>Хлеб ржаной</v>
      </c>
      <c r="R42" s="3163">
        <f t="shared" si="32"/>
        <v>50</v>
      </c>
      <c r="S42" s="11"/>
      <c r="T42" s="4508" t="str">
        <f t="shared" si="33"/>
        <v>соус абрикосовый</v>
      </c>
      <c r="U42" s="2057">
        <f t="shared" si="34"/>
        <v>30</v>
      </c>
      <c r="V42" s="106"/>
      <c r="W42" s="2870" t="str">
        <f t="shared" si="37"/>
        <v>Кисель   витаминный</v>
      </c>
      <c r="X42" s="3163">
        <f t="shared" si="38"/>
        <v>200</v>
      </c>
      <c r="Z42" s="2220" t="str">
        <f t="shared" si="35"/>
        <v xml:space="preserve">Оладьи  и / </v>
      </c>
      <c r="AA42" s="3163">
        <f t="shared" si="36"/>
        <v>80</v>
      </c>
      <c r="AB42" s="126"/>
      <c r="AC42" s="11"/>
      <c r="AD42" s="11"/>
      <c r="AE42" s="106"/>
      <c r="AF42" s="106"/>
      <c r="AG42" s="106"/>
      <c r="AH42" s="106"/>
      <c r="AI42" s="106"/>
      <c r="AJ42" s="126"/>
      <c r="AK42" s="360"/>
      <c r="AL42" s="101"/>
      <c r="AM42" s="329"/>
      <c r="AN42" s="101"/>
      <c r="AO42" s="100"/>
      <c r="AP42" s="143"/>
      <c r="AQ42" s="139"/>
      <c r="AR42" s="106"/>
      <c r="AS42" s="106"/>
      <c r="AT42" s="101"/>
      <c r="AU42" s="100"/>
      <c r="AV42" s="143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ht="14.25" customHeight="1">
      <c r="B43" s="2064" t="str">
        <f>'12-18л. МЕНЮ '!J190</f>
        <v>149 /21</v>
      </c>
      <c r="C43" s="1451" t="str">
        <f>'12-18л. МЕНЮ '!C190</f>
        <v>порциями (капуста квашеная)</v>
      </c>
      <c r="D43" s="2057">
        <f>'12-18л. МЕНЮ '!D190</f>
        <v>100</v>
      </c>
      <c r="F43" s="1586" t="str">
        <f>'12-18л. МЕНЮ '!J245</f>
        <v>116 /21</v>
      </c>
      <c r="G43" s="243" t="str">
        <f>'12-18л. МЕНЮ '!C245</f>
        <v>Суп из овощей со сметаной</v>
      </c>
      <c r="H43" s="2923">
        <f>'12-18л. МЕНЮ '!D245</f>
        <v>250</v>
      </c>
      <c r="I43" s="100"/>
      <c r="J43" s="92"/>
      <c r="K43" s="2027" t="str">
        <f t="shared" si="30"/>
        <v>Хлеб пшеничный</v>
      </c>
      <c r="L43" s="340">
        <f t="shared" si="30"/>
        <v>70</v>
      </c>
      <c r="N43" s="607" t="str">
        <f t="shared" si="31"/>
        <v>Хлеб ржаной</v>
      </c>
      <c r="O43" s="340">
        <f t="shared" si="31"/>
        <v>40</v>
      </c>
      <c r="Q43" s="382"/>
      <c r="R43" s="2856"/>
      <c r="S43" s="11"/>
      <c r="T43" s="2969" t="str">
        <f t="shared" si="33"/>
        <v>Хлеб пшеничный</v>
      </c>
      <c r="U43" s="1675">
        <f t="shared" si="34"/>
        <v>40</v>
      </c>
      <c r="V43" s="106"/>
      <c r="W43" s="2870" t="str">
        <f t="shared" si="37"/>
        <v>Хлеб пшеничный</v>
      </c>
      <c r="X43" s="3163">
        <f t="shared" si="38"/>
        <v>70</v>
      </c>
      <c r="Z43" s="2220" t="str">
        <f t="shared" si="35"/>
        <v xml:space="preserve">соус шоколадный </v>
      </c>
      <c r="AA43" s="3163">
        <f t="shared" si="36"/>
        <v>30</v>
      </c>
      <c r="AB43" s="126"/>
      <c r="AC43" s="11"/>
      <c r="AD43" s="11"/>
      <c r="AE43" s="106"/>
      <c r="AF43" s="106"/>
      <c r="AG43" s="106"/>
      <c r="AH43" s="106"/>
      <c r="AI43" s="106"/>
      <c r="AJ43" s="126"/>
      <c r="AK43" s="118"/>
      <c r="AL43" s="101"/>
      <c r="AM43" s="98"/>
      <c r="AN43" s="101"/>
      <c r="AO43" s="100"/>
      <c r="AP43" s="143"/>
      <c r="AQ43" s="163"/>
      <c r="AR43" s="193"/>
      <c r="AS43" s="194"/>
      <c r="AT43" s="101"/>
      <c r="AU43" s="100"/>
      <c r="AV43" s="143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ht="15" customHeight="1">
      <c r="A44" s="92"/>
      <c r="B44" s="2064" t="str">
        <f>'12-18л. МЕНЮ '!J191</f>
        <v>113 /21</v>
      </c>
      <c r="C44" s="1451" t="str">
        <f>'12-18л. МЕНЮ '!C191</f>
        <v>Суп картофельный с бобовыми</v>
      </c>
      <c r="D44" s="1767">
        <f>'12-18л. МЕНЮ '!D191</f>
        <v>250</v>
      </c>
      <c r="F44" s="2924" t="str">
        <f>'12-18л. МЕНЮ '!J246</f>
        <v>347/21</v>
      </c>
      <c r="G44" s="168" t="str">
        <f>'12-18л. МЕНЮ '!C246</f>
        <v>Котлеты школьные</v>
      </c>
      <c r="H44" s="2057">
        <f>'12-18л. МЕНЮ '!D246</f>
        <v>100</v>
      </c>
      <c r="I44" s="100"/>
      <c r="J44" s="92"/>
      <c r="K44" s="2027" t="str">
        <f t="shared" si="30"/>
        <v>Хлеб ржаной</v>
      </c>
      <c r="L44" s="340">
        <f t="shared" si="30"/>
        <v>50</v>
      </c>
      <c r="N44" s="607" t="str">
        <f t="shared" si="31"/>
        <v xml:space="preserve">Плоды свежие (яблоко) </v>
      </c>
      <c r="O44" s="340">
        <f t="shared" si="31"/>
        <v>100</v>
      </c>
      <c r="Q44" s="3136"/>
      <c r="R44" s="3137"/>
      <c r="S44" s="11"/>
      <c r="T44" s="2384" t="str">
        <f t="shared" si="33"/>
        <v>Хлеб ржаной</v>
      </c>
      <c r="U44" s="1543">
        <f t="shared" si="34"/>
        <v>40</v>
      </c>
      <c r="V44" s="106"/>
      <c r="W44" s="2870" t="str">
        <f t="shared" si="37"/>
        <v>Хлеб ржаной</v>
      </c>
      <c r="X44" s="3163">
        <f t="shared" si="38"/>
        <v>40</v>
      </c>
      <c r="Z44" s="2220" t="str">
        <f t="shared" si="35"/>
        <v>Хлеб пшеничный</v>
      </c>
      <c r="AA44" s="3163">
        <f t="shared" si="36"/>
        <v>40</v>
      </c>
      <c r="AB44" s="126"/>
      <c r="AC44" s="11"/>
      <c r="AD44" s="11"/>
      <c r="AE44" s="101"/>
      <c r="AF44" s="106"/>
      <c r="AG44" s="106"/>
      <c r="AH44" s="106"/>
      <c r="AI44" s="106"/>
      <c r="AJ44" s="126"/>
      <c r="AK44" s="118"/>
      <c r="AL44" s="101"/>
      <c r="AM44" s="98"/>
      <c r="AN44" s="111"/>
      <c r="AO44" s="113"/>
      <c r="AP44" s="140"/>
      <c r="AQ44" s="101"/>
      <c r="AR44" s="113"/>
      <c r="AS44" s="140"/>
      <c r="AT44" s="101"/>
      <c r="AU44" s="100"/>
      <c r="AV44" s="143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ht="14.25" customHeight="1">
      <c r="B45" s="2063" t="str">
        <f>'12-18л. МЕНЮ '!J192</f>
        <v>444/22</v>
      </c>
      <c r="C45" s="1451" t="str">
        <f>'12-18л. МЕНЮ '!C192</f>
        <v xml:space="preserve">Рыба запечённая </v>
      </c>
      <c r="D45" s="1767">
        <f>'12-18л. МЕНЮ '!D192</f>
        <v>120</v>
      </c>
      <c r="F45" s="1690" t="str">
        <f>'12-18л. МЕНЮ '!J247</f>
        <v>303/17</v>
      </c>
      <c r="G45" s="243" t="str">
        <f>'12-18л. МЕНЮ '!C247</f>
        <v>Каша вязкая гречневая</v>
      </c>
      <c r="H45" s="2923">
        <f>'12-18л. МЕНЮ '!D247</f>
        <v>180</v>
      </c>
      <c r="I45" s="113"/>
      <c r="J45" s="92"/>
      <c r="K45" s="724"/>
      <c r="L45" s="2766"/>
      <c r="N45" s="724"/>
      <c r="O45" s="2766"/>
      <c r="Q45" s="3153"/>
      <c r="R45" s="3160"/>
      <c r="T45" s="2384" t="str">
        <f t="shared" si="33"/>
        <v>Плоды свежие (яблоко)</v>
      </c>
      <c r="U45" s="1543">
        <f t="shared" si="34"/>
        <v>100</v>
      </c>
      <c r="V45" s="106"/>
      <c r="W45" s="2870" t="str">
        <f t="shared" si="37"/>
        <v xml:space="preserve">Плоды свежие (яблоко) </v>
      </c>
      <c r="X45" s="3163">
        <f t="shared" si="38"/>
        <v>100</v>
      </c>
      <c r="Z45" s="2220" t="str">
        <f t="shared" si="35"/>
        <v>Хлеб ржаной</v>
      </c>
      <c r="AA45" s="3163">
        <f t="shared" si="36"/>
        <v>40</v>
      </c>
      <c r="AB45" s="114"/>
      <c r="AC45" s="11"/>
      <c r="AD45" s="11"/>
      <c r="AE45" s="106"/>
      <c r="AF45" s="106"/>
      <c r="AG45" s="106"/>
      <c r="AH45" s="106"/>
      <c r="AI45" s="106"/>
      <c r="AJ45" s="126"/>
      <c r="AK45" s="106"/>
      <c r="AL45" s="113"/>
      <c r="AM45" s="106"/>
      <c r="AN45" s="101"/>
      <c r="AO45" s="100"/>
      <c r="AP45" s="143"/>
      <c r="AQ45" s="101"/>
      <c r="AR45" s="113"/>
      <c r="AS45" s="140"/>
      <c r="AT45" s="12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ht="13.5" customHeight="1" thickBot="1">
      <c r="B46" s="1721" t="str">
        <f>'12-18л. МЕНЮ '!J193</f>
        <v>312/17</v>
      </c>
      <c r="C46" s="252" t="str">
        <f>'12-18л. МЕНЮ '!C193</f>
        <v xml:space="preserve">Пюре картофельное </v>
      </c>
      <c r="D46" s="249">
        <f>'12-18л. МЕНЮ '!D193</f>
        <v>180</v>
      </c>
      <c r="F46" s="1690" t="str">
        <f>'12-18л. МЕНЮ '!J248</f>
        <v>Пром.пр.</v>
      </c>
      <c r="G46" s="243" t="str">
        <f>'12-18л. МЕНЮ '!C248</f>
        <v>Кондитерские изделия (вафли)</v>
      </c>
      <c r="H46" s="2923">
        <f>'12-18л. МЕНЮ '!D248</f>
        <v>33</v>
      </c>
      <c r="I46" s="100"/>
      <c r="J46" s="92"/>
      <c r="K46" s="1627" t="s">
        <v>269</v>
      </c>
      <c r="L46" s="2977">
        <f>D108</f>
        <v>950</v>
      </c>
      <c r="N46" s="1627" t="s">
        <v>269</v>
      </c>
      <c r="O46" s="1876">
        <f>H108</f>
        <v>1040</v>
      </c>
      <c r="Q46" s="1236" t="s">
        <v>269</v>
      </c>
      <c r="R46" s="3276">
        <f>D139</f>
        <v>870</v>
      </c>
      <c r="S46" s="11"/>
      <c r="T46" s="1627" t="s">
        <v>269</v>
      </c>
      <c r="U46" s="2072">
        <f>H140</f>
        <v>1045</v>
      </c>
      <c r="V46" s="106"/>
      <c r="W46" s="1627" t="s">
        <v>269</v>
      </c>
      <c r="X46" s="1689">
        <f t="shared" si="38"/>
        <v>1045</v>
      </c>
      <c r="Z46" s="3995" t="s">
        <v>269</v>
      </c>
      <c r="AA46" s="2999">
        <f>H167</f>
        <v>1020</v>
      </c>
      <c r="AB46" s="114"/>
      <c r="AC46" s="2866"/>
      <c r="AD46" s="11"/>
      <c r="AE46" s="106"/>
      <c r="AF46" s="106"/>
      <c r="AG46" s="106"/>
      <c r="AH46" s="106"/>
      <c r="AI46" s="106"/>
      <c r="AJ46" s="126"/>
      <c r="AK46" s="115"/>
      <c r="AL46" s="101"/>
      <c r="AM46" s="96"/>
      <c r="AN46" s="111"/>
      <c r="AO46" s="115"/>
      <c r="AP46" s="143"/>
      <c r="AQ46" s="101"/>
      <c r="AR46" s="113"/>
      <c r="AS46" s="140"/>
      <c r="AT46" s="214"/>
      <c r="AU46" s="193"/>
      <c r="AV46" s="194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>
      <c r="B47" s="1721" t="str">
        <f>'12-18л. МЕНЮ '!J194</f>
        <v>54-1хн/22</v>
      </c>
      <c r="C47" s="252" t="str">
        <f>'12-18л. МЕНЮ '!C194</f>
        <v>Компот из смеси сухофруктов</v>
      </c>
      <c r="D47" s="249">
        <f>'12-18л. МЕНЮ '!D194</f>
        <v>200</v>
      </c>
      <c r="F47" s="1690" t="str">
        <f>'12-18л. МЕНЮ '!J249</f>
        <v>469 / 21</v>
      </c>
      <c r="G47" s="243" t="str">
        <f>'12-18л. МЕНЮ '!C249</f>
        <v>Молоко кипячёное</v>
      </c>
      <c r="H47" s="2923">
        <f>'12-18л. МЕНЮ '!D249</f>
        <v>200</v>
      </c>
      <c r="I47" s="115"/>
      <c r="J47" s="92"/>
      <c r="K47" s="2873" t="s">
        <v>192</v>
      </c>
      <c r="L47" s="2224"/>
      <c r="N47" s="2873" t="s">
        <v>192</v>
      </c>
      <c r="O47" s="2224"/>
      <c r="Q47" s="2873" t="s">
        <v>192</v>
      </c>
      <c r="R47" s="2210"/>
      <c r="S47" s="11"/>
      <c r="T47" s="2873" t="s">
        <v>192</v>
      </c>
      <c r="U47" s="2224"/>
      <c r="V47" s="106"/>
      <c r="W47" s="2873" t="s">
        <v>192</v>
      </c>
      <c r="X47" s="2224"/>
      <c r="Z47" s="678" t="s">
        <v>192</v>
      </c>
      <c r="AA47" s="2224"/>
      <c r="AB47" s="47"/>
      <c r="AC47" s="2854"/>
      <c r="AD47" s="11"/>
      <c r="AE47" s="101"/>
      <c r="AF47" s="106"/>
      <c r="AG47" s="106"/>
      <c r="AH47" s="106"/>
      <c r="AI47" s="106"/>
      <c r="AJ47" s="126"/>
      <c r="AK47" s="118"/>
      <c r="AL47" s="101"/>
      <c r="AM47" s="98"/>
      <c r="AN47" s="101"/>
      <c r="AO47" s="100"/>
      <c r="AP47" s="143"/>
      <c r="AQ47" s="101"/>
      <c r="AR47" s="113"/>
      <c r="AS47" s="140"/>
      <c r="AT47" s="101"/>
      <c r="AU47" s="115"/>
      <c r="AV47" s="259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ht="14.25" customHeight="1">
      <c r="B48" s="1721" t="str">
        <f>'12-18л. МЕНЮ '!J195</f>
        <v>Пром.пр.</v>
      </c>
      <c r="C48" s="252" t="str">
        <f>'12-18л. МЕНЮ '!C195</f>
        <v>Хлеб пшеничный</v>
      </c>
      <c r="D48" s="249">
        <f>'12-18л. МЕНЮ '!D195</f>
        <v>70</v>
      </c>
      <c r="F48" s="1690" t="str">
        <f>'12-18л. МЕНЮ '!J250</f>
        <v>Пром.пр.</v>
      </c>
      <c r="G48" s="243" t="str">
        <f>'12-18л. МЕНЮ '!C250</f>
        <v>Хлеб пшеничный</v>
      </c>
      <c r="H48" s="2923">
        <f>'12-18л. МЕНЮ '!D250</f>
        <v>50</v>
      </c>
      <c r="I48" s="100"/>
      <c r="J48" s="92"/>
      <c r="K48" s="240" t="str">
        <f t="shared" ref="K48:L53" si="39">C110</f>
        <v>Чай с сахаром</v>
      </c>
      <c r="L48" s="3163">
        <f t="shared" si="39"/>
        <v>200</v>
      </c>
      <c r="N48" s="240" t="str">
        <f>G110</f>
        <v>Кисломолочный напиток</v>
      </c>
      <c r="O48" s="3163"/>
      <c r="Q48" s="240" t="str">
        <f t="shared" ref="Q48:R51" si="40">C141</f>
        <v>Кофейный напиток с молоком</v>
      </c>
      <c r="R48" s="3169">
        <f t="shared" si="40"/>
        <v>200</v>
      </c>
      <c r="S48" s="11"/>
      <c r="T48" s="240" t="str">
        <f t="shared" ref="T48:U51" si="41">G142</f>
        <v>Отвар шиповника</v>
      </c>
      <c r="U48" s="3163">
        <f t="shared" si="41"/>
        <v>200</v>
      </c>
      <c r="V48" s="106"/>
      <c r="W48" s="185" t="str">
        <f t="shared" ref="W48:X50" si="42">C168</f>
        <v>Чай с сахаром</v>
      </c>
      <c r="X48" s="3159">
        <f t="shared" si="42"/>
        <v>200</v>
      </c>
      <c r="Z48" s="2027" t="str">
        <f>G169</f>
        <v>Кисломолочный напиток</v>
      </c>
      <c r="AA48" s="4007"/>
      <c r="AB48" s="40"/>
      <c r="AC48" s="335"/>
      <c r="AD48" s="11"/>
      <c r="AE48" s="101"/>
      <c r="AF48" s="106"/>
      <c r="AG48" s="106"/>
      <c r="AH48" s="106"/>
      <c r="AI48" s="106"/>
      <c r="AJ48" s="126"/>
      <c r="AK48" s="118"/>
      <c r="AL48" s="101"/>
      <c r="AM48" s="98"/>
      <c r="AN48" s="101"/>
      <c r="AO48" s="100"/>
      <c r="AP48" s="143"/>
      <c r="AQ48" s="107"/>
      <c r="AR48" s="108"/>
      <c r="AS48" s="141"/>
      <c r="AT48" s="104"/>
      <c r="AU48" s="100"/>
      <c r="AV48" s="137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2:89" ht="15" customHeight="1">
      <c r="B49" s="1723" t="str">
        <f>'12-18л. МЕНЮ '!J196</f>
        <v>Пром.пр.</v>
      </c>
      <c r="C49" s="252" t="str">
        <f>'12-18л. МЕНЮ '!C196</f>
        <v>Хлеб ржаной</v>
      </c>
      <c r="D49" s="249">
        <f>'12-18л. МЕНЮ '!D196</f>
        <v>40</v>
      </c>
      <c r="F49" s="1690" t="str">
        <f>'12-18л. МЕНЮ '!J251</f>
        <v>Пром.пр.</v>
      </c>
      <c r="G49" s="243" t="str">
        <f>'12-18л. МЕНЮ '!C251</f>
        <v>Хлеб ржаной</v>
      </c>
      <c r="H49" s="2923">
        <f>'12-18л. МЕНЮ '!D251</f>
        <v>40</v>
      </c>
      <c r="I49" s="100"/>
      <c r="J49" s="92"/>
      <c r="K49" s="240" t="str">
        <f t="shared" si="39"/>
        <v>Бутерброд с сыром (сыр твердых сортов</v>
      </c>
      <c r="L49" s="3163">
        <f t="shared" si="39"/>
        <v>15</v>
      </c>
      <c r="N49" s="2471" t="str">
        <f>G111</f>
        <v>Кефир  (м. д. ж. 2,5% )</v>
      </c>
      <c r="O49" s="2174">
        <f>H111</f>
        <v>200</v>
      </c>
      <c r="Q49" s="1232" t="str">
        <f t="shared" si="40"/>
        <v>Биточек рисовый с морковью</v>
      </c>
      <c r="R49" s="1873">
        <f t="shared" si="40"/>
        <v>100</v>
      </c>
      <c r="S49" s="11"/>
      <c r="T49" s="240" t="str">
        <f t="shared" si="41"/>
        <v xml:space="preserve">Рулет с макаронами и / </v>
      </c>
      <c r="U49" s="3163">
        <f t="shared" si="41"/>
        <v>120</v>
      </c>
      <c r="V49" s="106"/>
      <c r="W49" s="185" t="str">
        <f t="shared" si="42"/>
        <v>Голубцы с соусом</v>
      </c>
      <c r="X49" s="3159">
        <f t="shared" si="42"/>
        <v>120</v>
      </c>
      <c r="Z49" s="3440" t="str">
        <f>G170</f>
        <v>Кефир  (м. д. ж. 2,5% )</v>
      </c>
      <c r="AA49" s="1687">
        <f>H170</f>
        <v>200</v>
      </c>
      <c r="AB49" s="11"/>
      <c r="AC49" s="55"/>
      <c r="AD49" s="11"/>
      <c r="AE49" s="106"/>
      <c r="AF49" s="106"/>
      <c r="AG49" s="106"/>
      <c r="AH49" s="106"/>
      <c r="AI49" s="106"/>
      <c r="AJ49" s="126"/>
      <c r="AK49" s="106"/>
      <c r="AL49" s="114"/>
      <c r="AM49" s="106"/>
      <c r="AN49" s="101"/>
      <c r="AO49" s="100"/>
      <c r="AP49" s="143"/>
      <c r="AQ49" s="107"/>
      <c r="AR49" s="110"/>
      <c r="AS49" s="195"/>
      <c r="AT49" s="101"/>
      <c r="AU49" s="100"/>
      <c r="AV49" s="137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2:89" ht="14.25" customHeight="1" thickBot="1">
      <c r="B50" s="1236" t="s">
        <v>269</v>
      </c>
      <c r="C50" s="1226"/>
      <c r="D50" s="1682">
        <f>'12-18л. МЕНЮ '!D197</f>
        <v>960</v>
      </c>
      <c r="F50" s="1690" t="str">
        <f>'12-18л. МЕНЮ '!J252</f>
        <v>749 / 22</v>
      </c>
      <c r="G50" s="243" t="str">
        <f>'12-18л. МЕНЮ '!C252</f>
        <v xml:space="preserve">Плоды свежие (яблоко) </v>
      </c>
      <c r="H50" s="2923">
        <f>'12-18л. МЕНЮ '!D252</f>
        <v>100</v>
      </c>
      <c r="I50" s="100"/>
      <c r="J50" s="92"/>
      <c r="K50" s="2471" t="str">
        <f t="shared" si="39"/>
        <v>масло сливочное</v>
      </c>
      <c r="L50" s="1687">
        <f t="shared" si="39"/>
        <v>5</v>
      </c>
      <c r="N50" s="240" t="str">
        <f>G112</f>
        <v>Котлеты картофельные с творогом</v>
      </c>
      <c r="O50" s="340">
        <f>H112</f>
        <v>140</v>
      </c>
      <c r="Q50" s="1894" t="str">
        <f t="shared" si="40"/>
        <v xml:space="preserve">и соус шоколадный </v>
      </c>
      <c r="R50" s="3000">
        <f t="shared" si="40"/>
        <v>30</v>
      </c>
      <c r="S50" s="11"/>
      <c r="T50" s="240" t="str">
        <f t="shared" si="41"/>
        <v>соус сметанный с томатом</v>
      </c>
      <c r="U50" s="3163">
        <f t="shared" si="41"/>
        <v>10</v>
      </c>
      <c r="V50" s="106"/>
      <c r="W50" s="185" t="str">
        <f t="shared" si="42"/>
        <v>Хлеб пшеничный</v>
      </c>
      <c r="X50" s="3159">
        <f t="shared" si="42"/>
        <v>30</v>
      </c>
      <c r="Z50" s="4015" t="str">
        <f>G171</f>
        <v>Шарлотка с яблоками</v>
      </c>
      <c r="AA50" s="2888">
        <f>H171</f>
        <v>150</v>
      </c>
      <c r="AB50" s="47"/>
      <c r="AC50" s="11"/>
      <c r="AD50" s="11"/>
      <c r="AE50" s="180"/>
      <c r="AF50" s="106"/>
      <c r="AG50" s="106"/>
      <c r="AH50" s="106"/>
      <c r="AI50" s="106"/>
      <c r="AJ50" s="126"/>
      <c r="AK50" s="106"/>
      <c r="AL50" s="114"/>
      <c r="AM50" s="106"/>
      <c r="AN50" s="101"/>
      <c r="AO50" s="100"/>
      <c r="AP50" s="143"/>
      <c r="AQ50" s="101"/>
      <c r="AR50" s="100"/>
      <c r="AS50" s="143"/>
      <c r="AT50" s="470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2:89" ht="14.25" customHeight="1" thickBot="1">
      <c r="B51" s="601"/>
      <c r="C51" s="334" t="s">
        <v>192</v>
      </c>
      <c r="D51" s="667"/>
      <c r="F51" s="1236" t="s">
        <v>269</v>
      </c>
      <c r="G51" s="1226"/>
      <c r="H51" s="2072">
        <f>'12-18л. МЕНЮ '!D253</f>
        <v>1053</v>
      </c>
      <c r="I51" s="106"/>
      <c r="J51" s="92"/>
      <c r="K51" s="2602" t="str">
        <f t="shared" si="39"/>
        <v>хлеб пшеничный)</v>
      </c>
      <c r="L51" s="3182">
        <f t="shared" si="39"/>
        <v>20</v>
      </c>
      <c r="N51" s="185" t="str">
        <f>G113</f>
        <v xml:space="preserve">Хлеб пш. (батон ) </v>
      </c>
      <c r="O51" s="2814">
        <f>H113</f>
        <v>20</v>
      </c>
      <c r="Q51" s="2471" t="str">
        <f t="shared" si="40"/>
        <v>Хлеб ржаной</v>
      </c>
      <c r="R51" s="1544">
        <f t="shared" si="40"/>
        <v>30</v>
      </c>
      <c r="S51" s="11"/>
      <c r="T51" s="185" t="str">
        <f t="shared" si="41"/>
        <v>Хлеб ржаной</v>
      </c>
      <c r="U51" s="3159">
        <f t="shared" si="41"/>
        <v>20</v>
      </c>
      <c r="V51" s="106"/>
      <c r="W51" s="3003" t="s">
        <v>197</v>
      </c>
      <c r="X51" s="2999">
        <f>D171</f>
        <v>350</v>
      </c>
      <c r="Z51" s="4016" t="str">
        <f>G172</f>
        <v xml:space="preserve"> и /соус абрикосовый</v>
      </c>
      <c r="AA51" s="2877">
        <f>H172</f>
        <v>40</v>
      </c>
      <c r="AB51" s="126"/>
      <c r="AC51" s="329"/>
      <c r="AD51" s="11"/>
      <c r="AE51" s="163"/>
      <c r="AF51" s="106"/>
      <c r="AG51" s="106"/>
      <c r="AH51" s="106"/>
      <c r="AI51" s="106"/>
      <c r="AJ51" s="126"/>
      <c r="AK51" s="106"/>
      <c r="AL51" s="114"/>
      <c r="AM51" s="106"/>
      <c r="AN51" s="101"/>
      <c r="AO51" s="115"/>
      <c r="AP51" s="137"/>
      <c r="AQ51" s="106"/>
      <c r="AR51" s="106"/>
      <c r="AS51" s="106"/>
      <c r="AT51" s="182"/>
      <c r="AU51" s="182"/>
      <c r="AV51" s="131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2:89" ht="15.75">
      <c r="B52" s="2905">
        <f>'12-18л. МЕНЮ '!J201</f>
        <v>0</v>
      </c>
      <c r="C52" s="260" t="str">
        <f>'12-18л. МЕНЮ '!C201</f>
        <v>Кисломолочный напиток</v>
      </c>
      <c r="D52" s="2906">
        <f>'12-18л. МЕНЮ '!D201</f>
        <v>0</v>
      </c>
      <c r="F52" s="643"/>
      <c r="G52" s="174" t="s">
        <v>192</v>
      </c>
      <c r="H52" s="2925"/>
      <c r="I52" s="193"/>
      <c r="J52" s="92"/>
      <c r="K52" s="2471" t="str">
        <f t="shared" si="39"/>
        <v>Кондитерское изделие (печенье)</v>
      </c>
      <c r="L52" s="1687">
        <f t="shared" si="39"/>
        <v>18</v>
      </c>
      <c r="N52" s="3136"/>
      <c r="O52" s="3137"/>
      <c r="Q52" s="3003" t="s">
        <v>197</v>
      </c>
      <c r="R52" s="3005">
        <f>D145</f>
        <v>360</v>
      </c>
      <c r="S52" s="11"/>
      <c r="T52" s="3003" t="s">
        <v>197</v>
      </c>
      <c r="U52" s="3004">
        <f>H146</f>
        <v>350</v>
      </c>
      <c r="V52" s="100"/>
      <c r="W52" s="3262"/>
      <c r="X52" s="3263"/>
      <c r="Z52" s="3136"/>
      <c r="AA52" s="3137"/>
      <c r="AB52" s="101"/>
      <c r="AC52" s="106"/>
      <c r="AD52" s="11"/>
      <c r="AE52" s="101"/>
      <c r="AF52" s="106"/>
      <c r="AG52" s="106"/>
      <c r="AH52" s="106"/>
      <c r="AI52" s="106"/>
      <c r="AJ52" s="126"/>
      <c r="AK52" s="106"/>
      <c r="AL52" s="114"/>
      <c r="AM52" s="106"/>
      <c r="AN52" s="101"/>
      <c r="AO52" s="113"/>
      <c r="AP52" s="140"/>
      <c r="AQ52" s="265"/>
      <c r="AR52" s="106"/>
      <c r="AS52" s="106"/>
      <c r="AT52" s="182"/>
      <c r="AU52" s="182"/>
      <c r="AV52" s="131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2:89" ht="13.5" customHeight="1" thickBot="1">
      <c r="B53" s="1724" t="str">
        <f>'12-18л. МЕНЮ '!J202</f>
        <v>470 / 21</v>
      </c>
      <c r="C53" s="168" t="str">
        <f>'12-18л. МЕНЮ '!C202</f>
        <v>Кефир  (м. д. ж. 2,5% )</v>
      </c>
      <c r="D53" s="1725">
        <f>'12-18л. МЕНЮ '!D202</f>
        <v>200</v>
      </c>
      <c r="F53" s="1586" t="str">
        <f>'12-18л. МЕНЮ '!J258</f>
        <v>470 / 21</v>
      </c>
      <c r="G53" s="243" t="str">
        <f>'12-18л. МЕНЮ '!C258</f>
        <v>Кефир  (м. д. ж. 2,5% )</v>
      </c>
      <c r="H53" s="249">
        <f>'12-18л. МЕНЮ '!D258</f>
        <v>200</v>
      </c>
      <c r="I53" s="115"/>
      <c r="J53" s="92"/>
      <c r="K53" s="1238" t="str">
        <f t="shared" si="39"/>
        <v>Фрукты свежие (яблоко)</v>
      </c>
      <c r="L53" s="2978">
        <f t="shared" si="39"/>
        <v>100</v>
      </c>
      <c r="N53" s="3596" t="s">
        <v>197</v>
      </c>
      <c r="O53" s="2926">
        <f>H114</f>
        <v>360</v>
      </c>
      <c r="Q53" s="63"/>
      <c r="R53" s="2786"/>
      <c r="S53" s="11"/>
      <c r="T53" s="2882"/>
      <c r="U53" s="2500"/>
      <c r="W53" s="63"/>
      <c r="X53" s="78"/>
      <c r="Z53" s="3596" t="s">
        <v>197</v>
      </c>
      <c r="AA53" s="4017">
        <f>H173</f>
        <v>390</v>
      </c>
      <c r="AB53" s="47"/>
      <c r="AC53" s="11"/>
      <c r="AD53" s="11"/>
      <c r="AE53" s="106"/>
      <c r="AF53" s="106"/>
      <c r="AG53" s="106"/>
      <c r="AH53" s="106"/>
      <c r="AI53" s="106"/>
      <c r="AJ53" s="126"/>
      <c r="AK53" s="106"/>
      <c r="AL53" s="114"/>
      <c r="AM53" s="106"/>
      <c r="AN53" s="107"/>
      <c r="AO53" s="100"/>
      <c r="AP53" s="143"/>
      <c r="AQ53" s="214"/>
      <c r="AR53" s="193"/>
      <c r="AS53" s="194"/>
      <c r="AT53" s="105"/>
      <c r="AU53" s="218"/>
      <c r="AV53" s="131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2:89" ht="13.5" customHeight="1">
      <c r="B54" s="1724" t="str">
        <f>'12-18л. МЕНЮ '!J203</f>
        <v>152 /17</v>
      </c>
      <c r="C54" s="168" t="str">
        <f>'12-18л. МЕНЮ '!C203</f>
        <v>Котлеты морковные с творогом</v>
      </c>
      <c r="D54" s="1725">
        <f>'12-18л. МЕНЮ '!D203</f>
        <v>125</v>
      </c>
      <c r="F54" s="1586" t="str">
        <f>'12-18л. МЕНЮ '!J259</f>
        <v>150/17</v>
      </c>
      <c r="G54" s="243" t="str">
        <f>'12-18л. МЕНЮ '!C259</f>
        <v xml:space="preserve">Зразы картофельные </v>
      </c>
      <c r="H54" s="249">
        <f>'12-18л. МЕНЮ '!D259</f>
        <v>125</v>
      </c>
      <c r="I54" s="100"/>
      <c r="J54" s="92"/>
      <c r="AA54" s="106"/>
      <c r="AB54" s="476"/>
      <c r="AC54" s="106"/>
      <c r="AD54" s="11"/>
      <c r="AE54" s="106"/>
      <c r="AF54" s="106"/>
      <c r="AG54" s="106"/>
      <c r="AH54" s="106"/>
      <c r="AI54" s="106"/>
      <c r="AJ54" s="126"/>
      <c r="AK54" s="106"/>
      <c r="AL54" s="114"/>
      <c r="AM54" s="106"/>
      <c r="AN54" s="101"/>
      <c r="AO54" s="115"/>
      <c r="AP54" s="143"/>
      <c r="AQ54" s="101"/>
      <c r="AR54" s="100"/>
      <c r="AS54" s="143"/>
      <c r="AT54" s="182"/>
      <c r="AU54" s="182"/>
      <c r="AV54" s="143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2:89" ht="15.75">
      <c r="B55" s="1724" t="str">
        <f>'12-18л. МЕНЮ '!J204</f>
        <v>Пром.пр.</v>
      </c>
      <c r="C55" s="168" t="str">
        <f>'12-18л. МЕНЮ '!C204</f>
        <v>Хлеб пш. (батон)</v>
      </c>
      <c r="D55" s="1725">
        <f>'12-18л. МЕНЮ '!D204</f>
        <v>30</v>
      </c>
      <c r="F55" s="1586" t="str">
        <f>'12-18л. МЕНЮ '!J260</f>
        <v>Пром.пр.</v>
      </c>
      <c r="G55" s="243" t="str">
        <f>'12-18л. МЕНЮ '!C260</f>
        <v>Хлеб пшеничный</v>
      </c>
      <c r="H55" s="249">
        <f>'12-18л. МЕНЮ '!D260</f>
        <v>30</v>
      </c>
      <c r="I55" s="100"/>
      <c r="J55" s="92"/>
      <c r="AA55" s="106"/>
      <c r="AB55" s="114"/>
      <c r="AC55" s="278"/>
      <c r="AD55" s="11"/>
      <c r="AE55" s="106"/>
      <c r="AF55" s="106"/>
      <c r="AG55" s="106"/>
      <c r="AH55" s="106"/>
      <c r="AI55" s="106"/>
      <c r="AJ55" s="101"/>
      <c r="AK55" s="106"/>
      <c r="AL55" s="114"/>
      <c r="AM55" s="106"/>
      <c r="AN55" s="101"/>
      <c r="AO55" s="100"/>
      <c r="AP55" s="143"/>
      <c r="AQ55" s="101"/>
      <c r="AR55" s="100"/>
      <c r="AS55" s="143"/>
      <c r="AT55" s="182"/>
      <c r="AU55" s="182"/>
      <c r="AV55" s="143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2:89" ht="14.25" customHeight="1" thickBot="1">
      <c r="B56" s="1236" t="s">
        <v>270</v>
      </c>
      <c r="C56" s="1237"/>
      <c r="D56" s="1722">
        <f>'12-18л. МЕНЮ '!D205</f>
        <v>355</v>
      </c>
      <c r="F56" s="1236" t="s">
        <v>270</v>
      </c>
      <c r="G56" s="1237"/>
      <c r="H56" s="1682">
        <f>'12-18л. МЕНЮ '!D261</f>
        <v>355</v>
      </c>
      <c r="I56" s="106"/>
      <c r="J56" s="92"/>
      <c r="AA56" s="160"/>
      <c r="AB56" s="160"/>
      <c r="AC56" s="279"/>
      <c r="AD56" s="11"/>
      <c r="AE56" s="106"/>
      <c r="AF56" s="106"/>
      <c r="AG56" s="106"/>
      <c r="AH56" s="106"/>
      <c r="AI56" s="106"/>
      <c r="AJ56" s="101"/>
      <c r="AK56" s="106"/>
      <c r="AL56" s="114"/>
      <c r="AM56" s="106"/>
      <c r="AN56" s="101"/>
      <c r="AO56" s="100"/>
      <c r="AP56" s="143"/>
      <c r="AQ56" s="101"/>
      <c r="AR56" s="100"/>
      <c r="AS56" s="143"/>
      <c r="AT56" s="100"/>
      <c r="AU56" s="100"/>
      <c r="AV56" s="131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</row>
    <row r="57" spans="2:89" ht="13.5" customHeight="1">
      <c r="I57" s="106"/>
      <c r="J57" s="106"/>
      <c r="AA57" s="115"/>
      <c r="AB57" s="101"/>
      <c r="AC57" s="100"/>
      <c r="AD57" s="11"/>
      <c r="AE57" s="126"/>
      <c r="AF57" s="106"/>
      <c r="AG57" s="106"/>
      <c r="AH57" s="106"/>
      <c r="AI57" s="106"/>
      <c r="AJ57" s="101"/>
      <c r="AK57" s="106"/>
      <c r="AL57" s="114"/>
      <c r="AM57" s="106"/>
      <c r="AN57" s="106"/>
      <c r="AO57" s="106"/>
      <c r="AP57" s="106"/>
      <c r="AQ57" s="101"/>
      <c r="AR57" s="100"/>
      <c r="AS57" s="143"/>
      <c r="AT57" s="100"/>
      <c r="AU57" s="100"/>
      <c r="AV57" s="140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2:89" ht="13.5" customHeight="1">
      <c r="I58" s="106"/>
      <c r="J58" s="92"/>
      <c r="AA58" s="115"/>
      <c r="AB58" s="106"/>
      <c r="AC58" s="100"/>
      <c r="AD58" s="11"/>
      <c r="AE58" s="104"/>
      <c r="AF58" s="106"/>
      <c r="AG58" s="106"/>
      <c r="AH58" s="101"/>
      <c r="AI58" s="101"/>
      <c r="AJ58" s="101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2:89" ht="15" customHeight="1">
      <c r="B59" s="171" t="str">
        <f>B2</f>
        <v>КОМПАНОВКА  12- ТИДНЕВНОЕ ЦИКЛИЧНОЕ МЕНЮ ШКОЛЬНЫХ    З А В Т Р А К О В  - О Б Е Д О В - П О Л Д Н И К О В</v>
      </c>
      <c r="I59" s="160"/>
      <c r="J59" s="92"/>
      <c r="AA59" s="1380"/>
      <c r="AB59" s="101"/>
      <c r="AC59" s="47"/>
      <c r="AD59" s="11"/>
      <c r="AE59" s="106"/>
      <c r="AF59" s="101"/>
      <c r="AG59" s="100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</row>
    <row r="60" spans="2:89" ht="16.5" customHeight="1" thickBot="1">
      <c r="B60" s="99" t="s">
        <v>383</v>
      </c>
      <c r="E60" s="99" t="str">
        <f>E3</f>
        <v>1 - я   неделя</v>
      </c>
      <c r="F60" s="99"/>
      <c r="G60" t="str">
        <f>G3</f>
        <v>ЗИМА - ВЕСНА    2025 г.</v>
      </c>
      <c r="I60" s="273"/>
      <c r="J60" s="92"/>
      <c r="K60" s="114"/>
      <c r="L60" s="106"/>
      <c r="M60" s="1328"/>
      <c r="AA60" s="11"/>
      <c r="AB60" s="11"/>
      <c r="AC60" s="11"/>
      <c r="AD60" s="11"/>
      <c r="AE60" s="101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2:89" ht="17.25" customHeight="1">
      <c r="B61" s="34" t="s">
        <v>1</v>
      </c>
      <c r="C61" s="82" t="s">
        <v>2</v>
      </c>
      <c r="D61" s="244" t="s">
        <v>3</v>
      </c>
      <c r="F61" s="34" t="s">
        <v>1</v>
      </c>
      <c r="G61" s="82" t="s">
        <v>2</v>
      </c>
      <c r="H61" s="244" t="s">
        <v>3</v>
      </c>
      <c r="I61" s="106"/>
      <c r="J61" s="92"/>
      <c r="M61" s="121"/>
      <c r="AA61" s="40"/>
      <c r="AB61" s="11"/>
      <c r="AC61" s="11"/>
      <c r="AD61" s="11"/>
      <c r="AE61" s="106"/>
      <c r="AF61" s="193"/>
      <c r="AG61" s="194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2:89" ht="15.75" thickBot="1">
      <c r="B62" s="253" t="s">
        <v>4</v>
      </c>
      <c r="C62" s="375"/>
      <c r="D62" s="264" t="s">
        <v>58</v>
      </c>
      <c r="F62" s="253" t="s">
        <v>4</v>
      </c>
      <c r="G62" s="63"/>
      <c r="H62" s="4210" t="s">
        <v>58</v>
      </c>
      <c r="I62" s="106"/>
      <c r="J62" s="92"/>
      <c r="M62" s="121"/>
      <c r="AA62" s="40"/>
      <c r="AB62" s="11"/>
      <c r="AC62" s="11"/>
      <c r="AD62" s="11"/>
      <c r="AE62" s="180"/>
      <c r="AF62" s="100"/>
      <c r="AG62" s="137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2:89" ht="16.5" thickBot="1">
      <c r="B63" s="1606" t="s">
        <v>207</v>
      </c>
      <c r="C63" s="112"/>
      <c r="D63" s="226"/>
      <c r="F63" s="4211" t="s">
        <v>208</v>
      </c>
      <c r="G63" s="45"/>
      <c r="H63" s="57"/>
      <c r="I63" s="106"/>
      <c r="J63" s="92"/>
      <c r="M63" s="116"/>
      <c r="AA63" s="90"/>
      <c r="AB63" s="11"/>
      <c r="AC63" s="11"/>
      <c r="AD63" s="11"/>
      <c r="AE63" s="163"/>
      <c r="AF63" s="100"/>
      <c r="AG63" s="137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2:89">
      <c r="B64" s="235"/>
      <c r="C64" s="334" t="s">
        <v>128</v>
      </c>
      <c r="D64" s="226"/>
      <c r="F64" s="84"/>
      <c r="G64" s="165" t="s">
        <v>128</v>
      </c>
      <c r="H64" s="3135"/>
      <c r="I64" s="201"/>
      <c r="J64" s="92"/>
      <c r="M64" s="121"/>
      <c r="AA64" s="2205"/>
      <c r="AB64" s="11"/>
      <c r="AC64" s="11"/>
      <c r="AD64" s="11"/>
      <c r="AE64" s="101"/>
      <c r="AF64" s="100"/>
      <c r="AG64" s="137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2:89">
      <c r="B65" s="3260">
        <f>'12-18л. МЕНЮ '!J289</f>
        <v>0</v>
      </c>
      <c r="C65" s="260" t="str">
        <f>'12-18л. МЕНЮ '!C289</f>
        <v>Овощи консервированные</v>
      </c>
      <c r="D65" s="3261">
        <f>'12-18л. МЕНЮ '!D289</f>
        <v>0</v>
      </c>
      <c r="F65" s="238" t="str">
        <f>'12-18л. МЕНЮ '!J344</f>
        <v>501/22</v>
      </c>
      <c r="G65" s="247" t="str">
        <f>'12-18л. МЕНЮ '!C344</f>
        <v>Говядина тушеная с картофелем</v>
      </c>
      <c r="H65" s="3158">
        <f>'12-18л. МЕНЮ '!D344</f>
        <v>200</v>
      </c>
      <c r="I65" s="214"/>
      <c r="J65" s="92"/>
      <c r="M65" s="121"/>
      <c r="P65" s="106"/>
      <c r="Q65" s="121"/>
      <c r="R65" s="11"/>
      <c r="S65" s="11"/>
      <c r="T65" s="11"/>
      <c r="U65" s="101"/>
      <c r="V65" s="106"/>
      <c r="W65" s="106"/>
      <c r="X65" s="100"/>
      <c r="Y65" s="143"/>
      <c r="Z65" s="174"/>
      <c r="AA65" s="2205"/>
      <c r="AB65" s="11"/>
      <c r="AC65" s="11"/>
      <c r="AD65" s="11"/>
      <c r="AE65" s="101"/>
      <c r="AF65" s="100"/>
      <c r="AG65" s="143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2:89">
      <c r="B66" s="3259" t="str">
        <f>'12-18л. МЕНЮ '!J290</f>
        <v>149 /21</v>
      </c>
      <c r="C66" s="168" t="str">
        <f>'12-18л. МЕНЮ '!C290</f>
        <v>порциями (капуста квашеная)</v>
      </c>
      <c r="D66" s="1618">
        <f>'12-18л. МЕНЮ '!D290</f>
        <v>100</v>
      </c>
      <c r="F66" s="238" t="str">
        <f>'12-18л. МЕНЮ '!J345</f>
        <v>225/17</v>
      </c>
      <c r="G66" s="247" t="str">
        <f>'12-18л. МЕНЮ '!C345</f>
        <v>Оладьи и / соус</v>
      </c>
      <c r="H66" s="3158">
        <f>'12-18л. МЕНЮ '!D345</f>
        <v>60</v>
      </c>
      <c r="I66" s="101"/>
      <c r="J66" s="92"/>
      <c r="M66" s="116"/>
      <c r="P66" s="527"/>
      <c r="Q66" s="116"/>
      <c r="R66" s="11"/>
      <c r="S66" s="11"/>
      <c r="T66" s="11"/>
      <c r="U66" s="101"/>
      <c r="V66" s="106"/>
      <c r="W66" s="106"/>
      <c r="X66" s="100"/>
      <c r="Y66" s="137"/>
      <c r="Z66" s="174"/>
      <c r="AA66" s="1176"/>
      <c r="AB66" s="114"/>
      <c r="AC66" s="1546"/>
      <c r="AD66" s="11"/>
      <c r="AE66" s="101"/>
      <c r="AF66" s="100"/>
      <c r="AG66" s="137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2:89">
      <c r="B67" s="2206" t="str">
        <f>'12-18л. МЕНЮ '!J291</f>
        <v>307/21</v>
      </c>
      <c r="C67" s="757" t="str">
        <f>'12-18л. МЕНЮ '!C291</f>
        <v xml:space="preserve">Биточки рыбные </v>
      </c>
      <c r="D67" s="1544">
        <f>'12-18л. МЕНЮ '!D291</f>
        <v>110</v>
      </c>
      <c r="F67" s="2092" t="str">
        <f>'12-18л. МЕНЮ '!J346</f>
        <v>692 / 22</v>
      </c>
      <c r="G67" s="318" t="str">
        <f>'12-18л. МЕНЮ '!C346</f>
        <v>шоколадный</v>
      </c>
      <c r="H67" s="342">
        <f>'12-18л. МЕНЮ '!D346</f>
        <v>25</v>
      </c>
      <c r="I67" s="104"/>
      <c r="J67" s="92"/>
      <c r="M67" s="116"/>
      <c r="P67" s="206"/>
      <c r="Q67" s="116"/>
      <c r="R67" s="11"/>
      <c r="S67" s="11"/>
      <c r="T67" s="11"/>
      <c r="U67" s="101"/>
      <c r="V67" s="106"/>
      <c r="W67" s="106"/>
      <c r="X67" s="100"/>
      <c r="Y67" s="143"/>
      <c r="Z67" s="174"/>
      <c r="AA67" s="90"/>
      <c r="AB67" s="11"/>
      <c r="AC67" s="11"/>
      <c r="AD67" s="11"/>
      <c r="AE67" s="101"/>
      <c r="AF67" s="115"/>
      <c r="AG67" s="143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2:89">
      <c r="B68" s="164" t="str">
        <f>'12-18л. МЕНЮ '!J292</f>
        <v>334/22</v>
      </c>
      <c r="C68" s="260" t="str">
        <f>'12-18л. МЕНЮ '!C292</f>
        <v>Рагу из овощей</v>
      </c>
      <c r="D68" s="167">
        <f>'12-18л. МЕНЮ '!D292</f>
        <v>180</v>
      </c>
      <c r="F68" s="3452" t="str">
        <f>'12-18л. МЕНЮ '!J347</f>
        <v>465 / 21</v>
      </c>
      <c r="G68" s="2046" t="str">
        <f>'12-18л. МЕНЮ '!C347</f>
        <v>Кофейный напиток с молоком</v>
      </c>
      <c r="H68" s="263">
        <f>'12-18л. МЕНЮ '!D347</f>
        <v>200</v>
      </c>
      <c r="I68" s="101"/>
      <c r="J68" s="92"/>
      <c r="M68" s="121"/>
      <c r="P68" s="198"/>
      <c r="Q68" s="490"/>
      <c r="R68" s="11"/>
      <c r="S68" s="11"/>
      <c r="T68" s="11"/>
      <c r="U68" s="101"/>
      <c r="V68" s="106"/>
      <c r="W68" s="106"/>
      <c r="X68" s="115"/>
      <c r="Y68" s="141"/>
      <c r="Z68" s="366"/>
      <c r="AA68" s="222"/>
      <c r="AB68" s="11"/>
      <c r="AC68" s="11"/>
      <c r="AD68" s="11"/>
      <c r="AE68" s="101"/>
      <c r="AF68" s="100"/>
      <c r="AG68" s="137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2:89" ht="12.75" customHeight="1">
      <c r="B69" s="164" t="str">
        <f>'12-18л. МЕНЮ '!J293</f>
        <v>501 /21</v>
      </c>
      <c r="C69" s="260" t="str">
        <f>'12-18л. МЕНЮ '!C293</f>
        <v>Сок фруктовый (яблочный)</v>
      </c>
      <c r="D69" s="167">
        <f>'12-18л. МЕНЮ '!D293</f>
        <v>200</v>
      </c>
      <c r="F69" s="238" t="str">
        <f>'12-18л. МЕНЮ '!J348</f>
        <v>Пром.пр.</v>
      </c>
      <c r="G69" s="247" t="str">
        <f>'12-18л. МЕНЮ '!C348</f>
        <v>Хлеб пшеничный</v>
      </c>
      <c r="H69" s="3158">
        <f>'12-18л. МЕНЮ '!D348</f>
        <v>50</v>
      </c>
      <c r="I69" s="107"/>
      <c r="J69" s="92"/>
      <c r="M69" s="121"/>
      <c r="P69" s="174"/>
      <c r="Q69" s="106"/>
      <c r="R69" s="11"/>
      <c r="S69" s="11"/>
      <c r="T69" s="11"/>
      <c r="U69" s="101"/>
      <c r="V69" s="106"/>
      <c r="W69" s="106"/>
      <c r="X69" s="100"/>
      <c r="Y69" s="143"/>
      <c r="Z69" s="174"/>
      <c r="AA69" s="55"/>
      <c r="AB69" s="11"/>
      <c r="AC69" s="11"/>
      <c r="AD69" s="11"/>
      <c r="AE69" s="126"/>
      <c r="AF69" s="100"/>
      <c r="AG69" s="143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2:89" ht="12.75" customHeight="1">
      <c r="B70" s="188" t="str">
        <f>'12-18л. МЕНЮ '!J294</f>
        <v>Пром.пр.</v>
      </c>
      <c r="C70" s="243" t="str">
        <f>'12-18л. МЕНЮ '!C294</f>
        <v>Хлеб пшеничный</v>
      </c>
      <c r="D70" s="167">
        <f>'12-18л. МЕНЮ '!D294</f>
        <v>50</v>
      </c>
      <c r="F70" s="239" t="str">
        <f>'12-18л. МЕНЮ '!J349</f>
        <v>Пром.пр.</v>
      </c>
      <c r="G70" s="233" t="str">
        <f>'12-18л. МЕНЮ '!C349</f>
        <v>Хлеб ржаной</v>
      </c>
      <c r="H70" s="3157">
        <f>'12-18л. МЕНЮ '!D349</f>
        <v>30</v>
      </c>
      <c r="I70" s="101"/>
      <c r="J70" s="92"/>
      <c r="M70" s="121"/>
      <c r="P70" s="101"/>
      <c r="Q70" s="116"/>
      <c r="R70" s="11"/>
      <c r="S70" s="11"/>
      <c r="T70" s="11"/>
      <c r="U70" s="101"/>
      <c r="V70" s="106"/>
      <c r="W70" s="106"/>
      <c r="X70" s="100"/>
      <c r="Y70" s="365"/>
      <c r="Z70" s="174"/>
      <c r="AA70" s="40"/>
      <c r="AB70" s="11"/>
      <c r="AC70" s="11"/>
      <c r="AD70" s="11"/>
      <c r="AE70" s="104"/>
      <c r="AF70" s="108"/>
      <c r="AG70" s="141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2:89" ht="13.5" customHeight="1" thickBot="1">
      <c r="B71" s="188" t="str">
        <f>'12-18л. МЕНЮ '!J295</f>
        <v>Пром.пр.</v>
      </c>
      <c r="C71" s="243" t="str">
        <f>'12-18л. МЕНЮ '!C295</f>
        <v>Хлеб ржаной</v>
      </c>
      <c r="D71" s="167">
        <f>'12-18л. МЕНЮ '!D295</f>
        <v>30</v>
      </c>
      <c r="F71" s="2089" t="s">
        <v>268</v>
      </c>
      <c r="G71" s="3647"/>
      <c r="H71" s="3990">
        <f>'12-18л. МЕНЮ '!D350</f>
        <v>565</v>
      </c>
      <c r="I71" s="111"/>
      <c r="J71" s="92"/>
      <c r="M71" s="121"/>
      <c r="P71" s="113"/>
      <c r="Q71" s="106"/>
      <c r="R71" s="11"/>
      <c r="S71" s="11"/>
      <c r="T71" s="11"/>
      <c r="U71" s="101"/>
      <c r="V71" s="106"/>
      <c r="W71" s="106"/>
      <c r="X71" s="108"/>
      <c r="Y71" s="365"/>
      <c r="Z71" s="174"/>
      <c r="AA71" s="40"/>
      <c r="AB71" s="11"/>
      <c r="AC71" s="11"/>
      <c r="AD71" s="11"/>
      <c r="AE71" s="106"/>
      <c r="AF71" s="100"/>
      <c r="AG71" s="143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2:89" ht="15.75" thickBot="1">
      <c r="B72" s="1236" t="s">
        <v>268</v>
      </c>
      <c r="C72" s="1237"/>
      <c r="D72" s="1681">
        <f>'12-18л. МЕНЮ '!D296</f>
        <v>670</v>
      </c>
      <c r="F72" s="3648"/>
      <c r="G72" s="165" t="s">
        <v>106</v>
      </c>
      <c r="H72" s="3135"/>
      <c r="I72" s="270"/>
      <c r="J72" s="92"/>
      <c r="M72" s="121"/>
      <c r="P72" s="101"/>
      <c r="Q72" s="106"/>
      <c r="R72" s="11"/>
      <c r="S72" s="11"/>
      <c r="T72" s="11"/>
      <c r="U72" s="101"/>
      <c r="V72" s="106"/>
      <c r="W72" s="106"/>
      <c r="X72" s="100"/>
      <c r="Y72" s="365"/>
      <c r="Z72" s="174"/>
      <c r="AA72" s="40"/>
      <c r="AB72" s="11"/>
      <c r="AC72" s="11"/>
      <c r="AD72" s="11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2:89" ht="15.75">
      <c r="B73" s="601"/>
      <c r="C73" s="334" t="s">
        <v>106</v>
      </c>
      <c r="D73" s="226"/>
      <c r="F73" s="2187" t="str">
        <f>'12-18л. МЕНЮ '!J354</f>
        <v>93/ 22</v>
      </c>
      <c r="G73" s="3991" t="str">
        <f>'12-18л. МЕНЮ '!C354</f>
        <v>Свекла с яблоком</v>
      </c>
      <c r="H73" s="340">
        <f>'12-18л. МЕНЮ '!D354</f>
        <v>100</v>
      </c>
      <c r="I73" s="214"/>
      <c r="J73" s="92"/>
      <c r="M73" s="121"/>
      <c r="P73" s="101"/>
      <c r="Q73" s="116"/>
      <c r="R73" s="11"/>
      <c r="S73" s="11"/>
      <c r="T73" s="11"/>
      <c r="U73" s="127"/>
      <c r="V73" s="106"/>
      <c r="W73" s="106"/>
      <c r="X73" s="183"/>
      <c r="Y73" s="365"/>
      <c r="Z73" s="174"/>
      <c r="AA73" s="2205"/>
      <c r="AB73" s="11"/>
      <c r="AC73" s="11"/>
      <c r="AD73" s="11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2:89" ht="15.75">
      <c r="B74" s="1542" t="str">
        <f>'12-18л. МЕНЮ '!J300</f>
        <v>22 / 21</v>
      </c>
      <c r="C74" s="1674" t="str">
        <f>'12-18л. МЕНЮ '!C300</f>
        <v xml:space="preserve">Морковь с яблоком </v>
      </c>
      <c r="D74" s="1543">
        <f>'12-18л. МЕНЮ '!D300</f>
        <v>100</v>
      </c>
      <c r="F74" s="2187" t="str">
        <f>'12-18л. МЕНЮ '!J355</f>
        <v>287 /22</v>
      </c>
      <c r="G74" s="3991" t="str">
        <f>'12-18л. МЕНЮ '!C355</f>
        <v>Щи "Новгородские" (со сметаной)</v>
      </c>
      <c r="H74" s="340">
        <f>'12-18л. МЕНЮ '!D355</f>
        <v>250</v>
      </c>
      <c r="I74" s="117"/>
      <c r="J74" s="92"/>
      <c r="M74" s="121"/>
      <c r="P74" s="106"/>
      <c r="Q74" s="106"/>
      <c r="R74" s="11"/>
      <c r="S74" s="11"/>
      <c r="T74" s="11"/>
      <c r="U74" s="101"/>
      <c r="V74" s="100"/>
      <c r="W74" s="106"/>
      <c r="X74" s="183"/>
      <c r="Y74" s="365"/>
      <c r="Z74" s="174"/>
      <c r="AA74" s="2205"/>
      <c r="AB74" s="11"/>
      <c r="AC74" s="11"/>
      <c r="AD74" s="11"/>
      <c r="AE74" s="106"/>
      <c r="AF74" s="115"/>
      <c r="AG74" s="101"/>
      <c r="AH74" s="100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2:89" ht="15.75">
      <c r="B75" s="1542" t="str">
        <f>'12-18л. МЕНЮ '!J301</f>
        <v>278/22</v>
      </c>
      <c r="C75" s="1674" t="str">
        <f>'12-18л. МЕНЮ '!C301</f>
        <v>Суп куриный</v>
      </c>
      <c r="D75" s="1543">
        <f>'12-18л. МЕНЮ '!D301</f>
        <v>250</v>
      </c>
      <c r="F75" s="2187" t="str">
        <f>'12-18л. МЕНЮ '!J356</f>
        <v>373/21</v>
      </c>
      <c r="G75" s="3991" t="str">
        <f>'12-18л. МЕНЮ '!C356</f>
        <v>Котлеты нежные</v>
      </c>
      <c r="H75" s="340">
        <f>'12-18л. МЕНЮ '!D356</f>
        <v>100</v>
      </c>
      <c r="I75" s="117"/>
      <c r="J75" s="92"/>
      <c r="M75" s="121"/>
      <c r="P75" s="174"/>
      <c r="Q75" s="106"/>
      <c r="R75" s="11"/>
      <c r="S75" s="11"/>
      <c r="T75" s="11"/>
      <c r="U75" s="106"/>
      <c r="V75" s="106"/>
      <c r="W75" s="106"/>
      <c r="X75" s="183"/>
      <c r="Y75" s="365"/>
      <c r="Z75" s="174"/>
      <c r="AA75" s="565"/>
      <c r="AB75" s="11"/>
      <c r="AC75" s="11"/>
      <c r="AD75" s="11"/>
      <c r="AE75" s="106"/>
      <c r="AF75" s="115"/>
      <c r="AG75" s="101"/>
      <c r="AH75" s="100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2:89" ht="17.25" customHeight="1">
      <c r="B76" s="1542" t="str">
        <f>'12-18л. МЕНЮ '!J302</f>
        <v>224/22</v>
      </c>
      <c r="C76" s="1674" t="str">
        <f>'12-18л. МЕНЮ '!C302</f>
        <v>Запеканка из творога с какао</v>
      </c>
      <c r="D76" s="1543">
        <f>'12-18л. МЕНЮ '!D302</f>
        <v>230</v>
      </c>
      <c r="F76" s="2187" t="str">
        <f>'12-18л. МЕНЮ '!J357</f>
        <v>194/17</v>
      </c>
      <c r="G76" s="3991" t="str">
        <f>'12-18л. МЕНЮ '!C357</f>
        <v>Плов с изюмом и /овощи</v>
      </c>
      <c r="H76" s="340">
        <f>'12-18л. МЕНЮ '!D357</f>
        <v>135</v>
      </c>
      <c r="I76" s="101"/>
      <c r="J76" s="92"/>
      <c r="M76" s="121"/>
      <c r="P76" s="101"/>
      <c r="Q76" s="106"/>
      <c r="R76" s="11"/>
      <c r="S76" s="11"/>
      <c r="T76" s="11"/>
      <c r="U76" s="106"/>
      <c r="V76" s="106"/>
      <c r="W76" s="106"/>
      <c r="X76" s="183"/>
      <c r="Y76" s="365"/>
      <c r="Z76" s="174"/>
      <c r="AA76" s="115"/>
      <c r="AB76" s="101"/>
      <c r="AC76" s="98"/>
      <c r="AD76" s="11"/>
      <c r="AE76" s="106"/>
      <c r="AF76" s="139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2:89" ht="15.75">
      <c r="B77" s="1243" t="str">
        <f>'12-18л. МЕНЮ '!J303</f>
        <v>687 /22</v>
      </c>
      <c r="C77" s="2021" t="str">
        <f>'12-18л. МЕНЮ '!C303</f>
        <v>и  /  соус абрикосовый</v>
      </c>
      <c r="D77" s="2057">
        <f>'12-18л. МЕНЮ '!D303</f>
        <v>20</v>
      </c>
      <c r="F77" s="3992" t="str">
        <f>'12-18л. МЕНЮ '!J358</f>
        <v>157/21</v>
      </c>
      <c r="G77" s="3650" t="str">
        <f>'12-18л. МЕНЮ '!C358</f>
        <v>консервированные отварные</v>
      </c>
      <c r="H77" s="2080">
        <f>'12-18л. МЕНЮ '!D358</f>
        <v>45</v>
      </c>
      <c r="I77" s="101"/>
      <c r="J77" s="92"/>
      <c r="M77" s="121"/>
      <c r="P77" s="101"/>
      <c r="Q77" s="106"/>
      <c r="R77" s="11"/>
      <c r="S77" s="11"/>
      <c r="T77" s="11"/>
      <c r="U77" s="106"/>
      <c r="V77" s="106"/>
      <c r="W77" s="106"/>
      <c r="X77" s="183"/>
      <c r="Y77" s="365"/>
      <c r="Z77" s="174"/>
      <c r="AA77" s="1380"/>
      <c r="AB77" s="2869"/>
      <c r="AC77" s="15"/>
      <c r="AD77" s="11"/>
      <c r="AE77" s="106"/>
      <c r="AF77" s="214"/>
      <c r="AG77" s="193"/>
      <c r="AH77" s="194"/>
      <c r="AI77" s="200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2:89" ht="15.75">
      <c r="B78" s="1243" t="str">
        <f>'12-18л. МЕНЮ '!J304</f>
        <v>469 / 21</v>
      </c>
      <c r="C78" s="2021" t="str">
        <f>'12-18л. МЕНЮ '!C304</f>
        <v>Молоко кипячёное</v>
      </c>
      <c r="D78" s="2057">
        <f>'12-18л. МЕНЮ '!D304</f>
        <v>200</v>
      </c>
      <c r="F78" s="3993" t="str">
        <f>'12-18л. МЕНЮ '!J359</f>
        <v>501 /21</v>
      </c>
      <c r="G78" s="3994" t="str">
        <f>'12-18л. МЕНЮ '!C359</f>
        <v>Сок  фруктовый (абрикосовый)</v>
      </c>
      <c r="H78" s="2174">
        <f>'12-18л. МЕНЮ '!D359</f>
        <v>200</v>
      </c>
      <c r="I78" s="101"/>
      <c r="J78" s="92"/>
      <c r="M78" s="121"/>
      <c r="P78" s="101"/>
      <c r="Q78" s="106"/>
      <c r="R78" s="11"/>
      <c r="S78" s="11"/>
      <c r="T78" s="11"/>
      <c r="U78" s="106"/>
      <c r="V78" s="106"/>
      <c r="W78" s="106"/>
      <c r="X78" s="183"/>
      <c r="Y78" s="365"/>
      <c r="Z78" s="174"/>
      <c r="AA78" s="1380"/>
      <c r="AB78" s="2869"/>
      <c r="AC78" s="15"/>
      <c r="AD78" s="11"/>
      <c r="AE78" s="106"/>
      <c r="AF78" s="101"/>
      <c r="AG78" s="100"/>
      <c r="AH78" s="137"/>
      <c r="AI78" s="214"/>
      <c r="AJ78" s="193"/>
      <c r="AK78" s="194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</row>
    <row r="79" spans="2:89" ht="15.75">
      <c r="B79" s="643" t="str">
        <f>'12-18л. МЕНЮ '!J305</f>
        <v>Пром.пр.</v>
      </c>
      <c r="C79" s="2056" t="str">
        <f>'12-18л. МЕНЮ '!C305</f>
        <v>Хлеб пшеничный</v>
      </c>
      <c r="D79" s="1675">
        <f>'12-18л. МЕНЮ '!D305</f>
        <v>50</v>
      </c>
      <c r="E79" s="1891"/>
      <c r="F79" s="2187" t="str">
        <f>'12-18л. МЕНЮ '!J360</f>
        <v>Пром.пр.</v>
      </c>
      <c r="G79" s="3991" t="str">
        <f>'12-18л. МЕНЮ '!C360</f>
        <v>Хлеб пшеничный</v>
      </c>
      <c r="H79" s="340">
        <f>'12-18л. МЕНЮ '!D360</f>
        <v>50</v>
      </c>
      <c r="I79" s="105"/>
      <c r="J79" s="105"/>
      <c r="M79" s="151"/>
      <c r="P79" s="101"/>
      <c r="Q79" s="105"/>
      <c r="R79" s="11"/>
      <c r="S79" s="11"/>
      <c r="T79" s="11"/>
      <c r="U79" s="106"/>
      <c r="V79" s="106"/>
      <c r="W79" s="106"/>
      <c r="X79" s="106"/>
      <c r="Y79" s="106"/>
      <c r="Z79" s="106"/>
      <c r="AA79" s="11"/>
      <c r="AB79" s="2426"/>
      <c r="AC79" s="11"/>
      <c r="AD79" s="11"/>
      <c r="AE79" s="106"/>
      <c r="AF79" s="101"/>
      <c r="AG79" s="100"/>
      <c r="AH79" s="137"/>
      <c r="AI79" s="101"/>
      <c r="AJ79" s="100"/>
      <c r="AK79" s="137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2:89">
      <c r="B80" s="1542" t="str">
        <f>'12-18л. МЕНЮ '!J306</f>
        <v>Пром.пр.</v>
      </c>
      <c r="C80" s="1674" t="str">
        <f>'12-18л. МЕНЮ '!C306</f>
        <v>Хлеб ржаной</v>
      </c>
      <c r="D80" s="1543">
        <f>'12-18л. МЕНЮ '!D306</f>
        <v>40</v>
      </c>
      <c r="E80" s="1102"/>
      <c r="F80" s="2187" t="str">
        <f>'12-18л. МЕНЮ '!J361</f>
        <v>Пром.пр.</v>
      </c>
      <c r="G80" s="3991" t="str">
        <f>'12-18л. МЕНЮ '!C361</f>
        <v>Хлеб ржаной</v>
      </c>
      <c r="H80" s="340">
        <f>'12-18л. МЕНЮ '!D361</f>
        <v>44</v>
      </c>
      <c r="I80" s="350"/>
      <c r="J80" s="349"/>
      <c r="M80" s="151"/>
      <c r="P80" s="100"/>
      <c r="Q80" s="350"/>
      <c r="R80" s="11"/>
      <c r="S80" s="11"/>
      <c r="T80" s="11"/>
      <c r="U80" s="106"/>
      <c r="V80" s="106"/>
      <c r="W80" s="106"/>
      <c r="X80" s="106"/>
      <c r="Y80" s="106"/>
      <c r="Z80" s="106"/>
      <c r="AA80" s="11"/>
      <c r="AB80" s="2426"/>
      <c r="AC80" s="11"/>
      <c r="AD80" s="11"/>
      <c r="AE80" s="106"/>
      <c r="AF80" s="101"/>
      <c r="AG80" s="100"/>
      <c r="AH80" s="137"/>
      <c r="AI80" s="101"/>
      <c r="AJ80" s="100"/>
      <c r="AK80" s="137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2:89">
      <c r="B81" s="1542" t="str">
        <f>'12-18л. МЕНЮ '!J307</f>
        <v>749 / 22</v>
      </c>
      <c r="C81" s="1674" t="str">
        <f>'12-18л. МЕНЮ '!C307</f>
        <v xml:space="preserve">Плоды свежие (яблоко) </v>
      </c>
      <c r="D81" s="1543">
        <f>'12-18л. МЕНЮ '!D307</f>
        <v>100</v>
      </c>
      <c r="E81" s="1102"/>
      <c r="F81" s="2187" t="str">
        <f>'12-18л. МЕНЮ '!J362</f>
        <v>749 / 22</v>
      </c>
      <c r="G81" s="3991" t="str">
        <f>'12-18л. МЕНЮ '!C362</f>
        <v>Фрукты свежие (яблоко)</v>
      </c>
      <c r="H81" s="340">
        <f>'12-18л. МЕНЮ '!D362</f>
        <v>100</v>
      </c>
      <c r="I81" s="106"/>
      <c r="J81" s="106"/>
      <c r="M81" s="121"/>
      <c r="P81" s="101"/>
      <c r="Q81" s="106"/>
      <c r="R81" s="11"/>
      <c r="S81" s="11"/>
      <c r="T81" s="11"/>
      <c r="U81" s="106"/>
      <c r="V81" s="106"/>
      <c r="W81" s="106"/>
      <c r="X81" s="131"/>
      <c r="Y81" s="106"/>
      <c r="Z81" s="106"/>
      <c r="AA81" s="90"/>
      <c r="AB81" s="2549"/>
      <c r="AC81" s="95"/>
      <c r="AD81" s="11"/>
      <c r="AE81" s="106"/>
      <c r="AF81" s="101"/>
      <c r="AG81" s="275"/>
      <c r="AH81" s="276"/>
      <c r="AI81" s="101"/>
      <c r="AJ81" s="100"/>
      <c r="AK81" s="137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2:89" ht="13.5" customHeight="1" thickBot="1">
      <c r="B82" s="1627" t="s">
        <v>269</v>
      </c>
      <c r="C82" s="1875"/>
      <c r="D82" s="2072">
        <f>'12-18л. МЕНЮ '!D308</f>
        <v>990</v>
      </c>
      <c r="E82" s="80"/>
      <c r="F82" s="3995" t="s">
        <v>269</v>
      </c>
      <c r="G82" s="3996"/>
      <c r="H82" s="1876">
        <f>'12-18л. МЕНЮ '!D363</f>
        <v>1024</v>
      </c>
      <c r="I82" s="577"/>
      <c r="J82" s="106"/>
      <c r="M82" s="1328"/>
      <c r="P82" s="116"/>
      <c r="Q82" s="116"/>
      <c r="R82" s="11"/>
      <c r="S82" s="11"/>
      <c r="T82" s="11"/>
      <c r="U82" s="106"/>
      <c r="V82" s="106"/>
      <c r="W82" s="106"/>
      <c r="X82" s="131"/>
      <c r="Y82" s="106"/>
      <c r="Z82" s="106"/>
      <c r="AA82" s="90"/>
      <c r="AB82" s="2549"/>
      <c r="AC82" s="95"/>
      <c r="AD82" s="11"/>
      <c r="AE82" s="106"/>
      <c r="AF82" s="101"/>
      <c r="AG82" s="275"/>
      <c r="AH82" s="276"/>
      <c r="AI82" s="101"/>
      <c r="AJ82" s="100"/>
      <c r="AK82" s="143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2:89" ht="12.75" customHeight="1">
      <c r="B83" s="601"/>
      <c r="C83" s="334" t="s">
        <v>192</v>
      </c>
      <c r="D83" s="667"/>
      <c r="F83" s="3648"/>
      <c r="G83" s="165" t="s">
        <v>192</v>
      </c>
      <c r="H83" s="2224"/>
      <c r="I83" s="541"/>
      <c r="J83" s="106"/>
      <c r="M83" s="121"/>
      <c r="P83" s="116"/>
      <c r="Q83" s="151"/>
      <c r="R83" s="11"/>
      <c r="S83" s="11"/>
      <c r="T83" s="11"/>
      <c r="U83" s="106"/>
      <c r="V83" s="106"/>
      <c r="W83" s="106"/>
      <c r="X83" s="131"/>
      <c r="Y83" s="106"/>
      <c r="Z83" s="106"/>
      <c r="AA83" s="90"/>
      <c r="AB83" s="2550"/>
      <c r="AC83" s="15"/>
      <c r="AD83" s="11"/>
      <c r="AE83" s="106"/>
      <c r="AF83" s="101"/>
      <c r="AG83" s="254"/>
      <c r="AH83" s="137"/>
      <c r="AI83" s="101"/>
      <c r="AJ83" s="100"/>
      <c r="AK83" s="137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2:89">
      <c r="B84" s="1609" t="str">
        <f>'12-18л. МЕНЮ '!J312</f>
        <v>827/22</v>
      </c>
      <c r="C84" s="260" t="str">
        <f>'12-18л. МЕНЮ '!C312</f>
        <v>Компот из яблок с лимоном</v>
      </c>
      <c r="D84" s="665">
        <f>'12-18л. МЕНЮ '!D312</f>
        <v>200</v>
      </c>
      <c r="F84" s="3997" t="str">
        <f>'12-18л. МЕНЮ '!J367</f>
        <v>460 / 21</v>
      </c>
      <c r="G84" s="3998" t="str">
        <f>'12-18л. МЕНЮ '!C367</f>
        <v xml:space="preserve">Чай с молоком </v>
      </c>
      <c r="H84" s="3999">
        <f>'12-18л. МЕНЮ '!D367</f>
        <v>200</v>
      </c>
      <c r="I84" s="121"/>
      <c r="J84" s="106"/>
      <c r="M84" s="121"/>
      <c r="P84" s="116"/>
      <c r="Q84" s="121"/>
      <c r="R84" s="11"/>
      <c r="S84" s="11"/>
      <c r="T84" s="11"/>
      <c r="U84" s="106"/>
      <c r="V84" s="106"/>
      <c r="W84" s="106"/>
      <c r="X84" s="131"/>
      <c r="Y84" s="106"/>
      <c r="Z84" s="106"/>
      <c r="AA84" s="90"/>
      <c r="AB84" s="2551"/>
      <c r="AC84" s="11"/>
      <c r="AD84" s="11"/>
      <c r="AE84" s="106"/>
      <c r="AF84" s="101"/>
      <c r="AG84" s="100"/>
      <c r="AH84" s="137"/>
      <c r="AI84" s="101"/>
      <c r="AJ84" s="115"/>
      <c r="AK84" s="143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2:89">
      <c r="B85" s="164" t="str">
        <f>'12-18л. МЕНЮ '!J313</f>
        <v>301 / 21</v>
      </c>
      <c r="C85" s="260" t="str">
        <f>'12-18л. МЕНЮ '!C313</f>
        <v>Рыба, запечённая с яйцом</v>
      </c>
      <c r="D85" s="665">
        <f>'12-18л. МЕНЮ '!D313</f>
        <v>140</v>
      </c>
      <c r="F85" s="4001" t="str">
        <f>'12-18л. МЕНЮ '!J368</f>
        <v>524 /22</v>
      </c>
      <c r="G85" s="3915" t="str">
        <f>'12-18л. МЕНЮ '!C368</f>
        <v>Голубцы ленивые с соусом</v>
      </c>
      <c r="H85" s="4002">
        <f>'12-18л. МЕНЮ '!D368</f>
        <v>120</v>
      </c>
      <c r="I85" s="526"/>
      <c r="J85" s="121"/>
      <c r="M85" s="121"/>
      <c r="P85" s="106"/>
      <c r="Q85" s="176"/>
      <c r="R85" s="11"/>
      <c r="S85" s="114"/>
      <c r="T85" s="11"/>
      <c r="U85" s="106"/>
      <c r="V85" s="106"/>
      <c r="W85" s="106"/>
      <c r="X85" s="193"/>
      <c r="Y85" s="271"/>
      <c r="Z85" s="193"/>
      <c r="AA85" s="90"/>
      <c r="AB85" s="2549"/>
      <c r="AC85" s="15"/>
      <c r="AD85" s="11"/>
      <c r="AE85" s="106"/>
      <c r="AF85" s="104"/>
      <c r="AG85" s="100"/>
      <c r="AH85" s="131"/>
      <c r="AI85" s="101"/>
      <c r="AJ85" s="100"/>
      <c r="AK85" s="137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2:89" ht="12.75" customHeight="1">
      <c r="B86" s="188" t="str">
        <f>'12-18л. МЕНЮ '!J314</f>
        <v>Пром.пр.</v>
      </c>
      <c r="C86" s="243" t="str">
        <f>'12-18л. МЕНЮ '!C314</f>
        <v>Хлеб пшеничный</v>
      </c>
      <c r="D86" s="1621">
        <f>'12-18л. МЕНЮ '!D314</f>
        <v>20</v>
      </c>
      <c r="F86" s="4001" t="str">
        <f>'12-18л. МЕНЮ '!J369</f>
        <v>Пром.пр.</v>
      </c>
      <c r="G86" s="3915" t="str">
        <f>'12-18л. МЕНЮ '!C369</f>
        <v>Хлеб ржаной</v>
      </c>
      <c r="H86" s="4002">
        <f>'12-18л. МЕНЮ '!D369</f>
        <v>34</v>
      </c>
      <c r="I86" s="577"/>
      <c r="J86" s="181"/>
      <c r="M86" s="121"/>
      <c r="P86" s="106"/>
      <c r="Q86" s="116"/>
      <c r="R86" s="3"/>
      <c r="S86" s="114"/>
      <c r="T86" s="11"/>
      <c r="U86" s="106"/>
      <c r="V86" s="106"/>
      <c r="W86" s="281"/>
      <c r="X86" s="100"/>
      <c r="Y86" s="143"/>
      <c r="Z86" s="363"/>
      <c r="AA86" s="90"/>
      <c r="AB86" s="2551"/>
      <c r="AC86" s="11"/>
      <c r="AD86" s="11"/>
      <c r="AE86" s="106"/>
      <c r="AF86" s="101"/>
      <c r="AG86" s="100"/>
      <c r="AH86" s="143"/>
      <c r="AI86" s="101"/>
      <c r="AJ86" s="100"/>
      <c r="AK86" s="143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2:89" ht="13.5" customHeight="1" thickBot="1">
      <c r="B87" s="1236" t="s">
        <v>270</v>
      </c>
      <c r="C87" s="1226"/>
      <c r="D87" s="1769">
        <f>'12-18л. МЕНЮ '!D315</f>
        <v>360</v>
      </c>
      <c r="F87" s="2089" t="s">
        <v>270</v>
      </c>
      <c r="G87" s="4003"/>
      <c r="H87" s="4004">
        <f>'12-18л. МЕНЮ '!D370</f>
        <v>354</v>
      </c>
      <c r="I87" s="106"/>
      <c r="J87" s="106"/>
      <c r="M87" s="121"/>
      <c r="N87" s="121"/>
      <c r="O87" s="106"/>
      <c r="P87" s="106"/>
      <c r="Q87" s="116"/>
      <c r="R87" s="40"/>
      <c r="S87" s="7"/>
      <c r="T87" s="14"/>
      <c r="U87" s="106"/>
      <c r="V87" s="106"/>
      <c r="W87" s="281"/>
      <c r="X87" s="100"/>
      <c r="Y87" s="143"/>
      <c r="Z87" s="174"/>
      <c r="AA87" s="1176"/>
      <c r="AB87" s="114"/>
      <c r="AC87" s="2866"/>
      <c r="AD87" s="11"/>
      <c r="AE87" s="106"/>
      <c r="AF87" s="101"/>
      <c r="AG87" s="100"/>
      <c r="AH87" s="143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2:89" ht="14.25" customHeight="1" thickBot="1">
      <c r="E88" s="375" t="s">
        <v>121</v>
      </c>
      <c r="I88" s="106"/>
      <c r="J88" s="106"/>
      <c r="M88" s="121"/>
      <c r="N88" s="121"/>
      <c r="O88" s="106"/>
      <c r="P88" s="101"/>
      <c r="Q88" s="116"/>
      <c r="R88" s="40"/>
      <c r="S88" s="11"/>
      <c r="T88" s="14"/>
      <c r="U88" s="98"/>
      <c r="V88" s="106"/>
      <c r="W88" s="101"/>
      <c r="X88" s="100"/>
      <c r="Y88" s="143"/>
      <c r="Z88" s="174"/>
      <c r="AA88" s="90"/>
      <c r="AB88" s="11"/>
      <c r="AC88" s="11"/>
      <c r="AD88" s="11"/>
      <c r="AE88" s="106"/>
      <c r="AF88" s="101"/>
      <c r="AG88" s="100"/>
      <c r="AH88" s="143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2:89" ht="14.25" customHeight="1" thickBot="1">
      <c r="B89" s="1619" t="s">
        <v>457</v>
      </c>
      <c r="C89" s="112"/>
      <c r="D89" s="1540"/>
      <c r="F89" s="34" t="s">
        <v>1</v>
      </c>
      <c r="G89" s="82" t="s">
        <v>2</v>
      </c>
      <c r="H89" s="244" t="s">
        <v>3</v>
      </c>
      <c r="I89" s="106"/>
      <c r="J89" s="106"/>
      <c r="Y89" s="106"/>
      <c r="Z89" s="183"/>
      <c r="AA89" s="222"/>
      <c r="AB89" s="11"/>
      <c r="AC89" s="11"/>
      <c r="AD89" s="11"/>
      <c r="AE89" s="106"/>
      <c r="AF89" s="101"/>
      <c r="AG89" s="105"/>
      <c r="AH89" s="131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2:89" ht="12.75" customHeight="1" thickBot="1">
      <c r="B90" s="235"/>
      <c r="C90" s="334" t="s">
        <v>128</v>
      </c>
      <c r="D90" s="226"/>
      <c r="F90" s="253" t="s">
        <v>4</v>
      </c>
      <c r="G90" s="375"/>
      <c r="H90" s="264" t="s">
        <v>58</v>
      </c>
      <c r="I90" s="101"/>
      <c r="J90" s="106"/>
      <c r="Y90" s="106"/>
      <c r="Z90" s="183"/>
      <c r="AA90" s="40"/>
      <c r="AB90" s="11"/>
      <c r="AC90" s="11"/>
      <c r="AD90" s="11"/>
      <c r="AE90" s="106"/>
      <c r="AF90" s="101"/>
      <c r="AG90" s="217"/>
      <c r="AH90" s="277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2:89" ht="13.5" customHeight="1" thickBot="1">
      <c r="B91" s="1542" t="str">
        <f>'12-18л. МЕНЮ '!J403</f>
        <v>268 / 21</v>
      </c>
      <c r="C91" s="1821" t="str">
        <f>'12-18л. МЕНЮ '!C403</f>
        <v>Омлет натуральный и /овощи</v>
      </c>
      <c r="D91" s="167">
        <f>'12-18л. МЕНЮ '!D403</f>
        <v>150</v>
      </c>
      <c r="F91" s="2994" t="s">
        <v>1059</v>
      </c>
      <c r="G91" s="112"/>
      <c r="H91" s="1540"/>
      <c r="I91" s="106"/>
      <c r="J91" s="106"/>
      <c r="Y91" s="106"/>
      <c r="Z91" s="183"/>
      <c r="AA91" s="40"/>
      <c r="AB91" s="11"/>
      <c r="AC91" s="11"/>
      <c r="AD91" s="11"/>
      <c r="AE91" s="101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2:89" ht="13.5" customHeight="1">
      <c r="B92" s="1243" t="str">
        <f>'12-18л. МЕНЮ '!J404</f>
        <v>157 / 21</v>
      </c>
      <c r="C92" s="168" t="str">
        <f>'12-18л. МЕНЮ '!C404</f>
        <v>консервированные отварные (сложный гарнир)</v>
      </c>
      <c r="D92" s="1618">
        <f>'12-18л. МЕНЮ '!D404</f>
        <v>50</v>
      </c>
      <c r="F92" s="235"/>
      <c r="G92" s="334" t="s">
        <v>128</v>
      </c>
      <c r="H92" s="226"/>
      <c r="I92" s="200"/>
      <c r="J92" s="121"/>
      <c r="Y92" s="106"/>
      <c r="Z92" s="183"/>
      <c r="AA92" s="11"/>
      <c r="AB92" s="114"/>
      <c r="AC92" s="11"/>
      <c r="AD92" s="11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2:89" ht="12" customHeight="1">
      <c r="B93" s="643" t="str">
        <f>'12-18л. МЕНЮ '!J405</f>
        <v>460 / 21</v>
      </c>
      <c r="C93" s="757" t="str">
        <f>'12-18л. МЕНЮ '!C405</f>
        <v>Чай с молоком</v>
      </c>
      <c r="D93" s="1544">
        <f>'12-18л. МЕНЮ '!D405</f>
        <v>200</v>
      </c>
      <c r="F93" s="2995" t="str">
        <f>'12-18л. МЕНЮ '!J458</f>
        <v>299/22</v>
      </c>
      <c r="G93" s="252" t="str">
        <f>'12-18л. МЕНЮ '!C458</f>
        <v xml:space="preserve">Рыба тушёная в томате с овощами </v>
      </c>
      <c r="H93" s="665">
        <f>'12-18л. МЕНЮ '!D458</f>
        <v>120</v>
      </c>
      <c r="I93" s="214"/>
      <c r="J93" s="92"/>
      <c r="Y93" s="106"/>
      <c r="Z93" s="106"/>
      <c r="AA93" s="90"/>
      <c r="AB93" s="126"/>
      <c r="AC93" s="11"/>
      <c r="AD93" s="11"/>
      <c r="AE93" s="101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2:89" ht="14.25" customHeight="1">
      <c r="B94" s="1804" t="str">
        <f>'12-18л. МЕНЮ '!J406</f>
        <v>54-1з/22</v>
      </c>
      <c r="C94" s="3166" t="str">
        <f>'12-18л. МЕНЮ '!C406</f>
        <v>Сыр твёрдых сортов в нарезке</v>
      </c>
      <c r="D94" s="3175">
        <f>'12-18л. МЕНЮ '!D406</f>
        <v>30</v>
      </c>
      <c r="F94" s="2995" t="str">
        <f>'12-18л. МЕНЮ '!J459</f>
        <v>312/17</v>
      </c>
      <c r="G94" s="252" t="str">
        <f>'12-18л. МЕНЮ '!C459</f>
        <v xml:space="preserve">Пюре картофельное </v>
      </c>
      <c r="H94" s="665">
        <f>'12-18л. МЕНЮ '!D459</f>
        <v>180</v>
      </c>
      <c r="I94" s="101"/>
      <c r="J94" s="92"/>
      <c r="Y94" s="271"/>
      <c r="Z94" s="193"/>
      <c r="AA94" s="90"/>
      <c r="AB94" s="126"/>
      <c r="AC94" s="11"/>
      <c r="AD94" s="11"/>
      <c r="AE94" s="117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2:89" ht="13.5" customHeight="1">
      <c r="B95" s="1542" t="str">
        <f>'12-18л. МЕНЮ '!J407</f>
        <v>Пром.пр.</v>
      </c>
      <c r="C95" s="260" t="str">
        <f>'12-18л. МЕНЮ '!C407</f>
        <v>Хлеб пшеничный</v>
      </c>
      <c r="D95" s="167">
        <f>'12-18л. МЕНЮ '!D407</f>
        <v>50</v>
      </c>
      <c r="F95" s="2995" t="str">
        <f>'12-18л. МЕНЮ '!J460</f>
        <v>501 /21</v>
      </c>
      <c r="G95" s="252" t="str">
        <f>'12-18л. МЕНЮ '!C460</f>
        <v>Сок фруктовый (яблочный)</v>
      </c>
      <c r="H95" s="665">
        <f>'12-18л. МЕНЮ '!D460</f>
        <v>200</v>
      </c>
      <c r="I95" s="104"/>
      <c r="J95" s="92"/>
      <c r="Y95" s="143"/>
      <c r="Z95" s="366"/>
      <c r="AA95" s="90"/>
      <c r="AB95" s="126"/>
      <c r="AC95" s="11"/>
      <c r="AD95" s="11"/>
      <c r="AE95" s="101"/>
      <c r="AF95" s="106"/>
      <c r="AG95" s="106"/>
      <c r="AH95" s="101"/>
      <c r="AI95" s="101"/>
      <c r="AJ95" s="101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2:89" ht="12.75" customHeight="1">
      <c r="B96" s="1542" t="str">
        <f>'12-18л. МЕНЮ '!J408</f>
        <v>Пром.пр.</v>
      </c>
      <c r="C96" s="260" t="str">
        <f>'12-18л. МЕНЮ '!C408</f>
        <v>Хлеб ржаной</v>
      </c>
      <c r="D96" s="167">
        <f>'12-18л. МЕНЮ '!D408</f>
        <v>40</v>
      </c>
      <c r="F96" s="2996" t="str">
        <f>'12-18л. МЕНЮ '!J461</f>
        <v>Пром.пр.</v>
      </c>
      <c r="G96" s="252" t="str">
        <f>'12-18л. МЕНЮ '!C461</f>
        <v>Хлеб пшеничный</v>
      </c>
      <c r="H96" s="665">
        <f>'12-18л. МЕНЮ '!D461</f>
        <v>50</v>
      </c>
      <c r="I96" s="101"/>
      <c r="J96" s="92"/>
      <c r="Y96" s="137"/>
      <c r="Z96" s="174"/>
      <c r="AA96" s="90"/>
      <c r="AB96" s="126"/>
      <c r="AC96" s="11"/>
      <c r="AD96" s="11"/>
      <c r="AE96" s="101"/>
      <c r="AF96" s="106"/>
      <c r="AG96" s="106"/>
      <c r="AH96" s="106"/>
      <c r="AI96" s="106"/>
      <c r="AJ96" s="126"/>
      <c r="AK96" s="104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2:89" ht="14.25" customHeight="1">
      <c r="B97" s="1804" t="str">
        <f>'12-18л. МЕНЮ '!J409</f>
        <v>749 / 22</v>
      </c>
      <c r="C97" s="243" t="str">
        <f>'12-18л. МЕНЮ '!C409</f>
        <v>Фрукты свежие (яблоко)</v>
      </c>
      <c r="D97" s="232">
        <f>'12-18л. МЕНЮ '!D409</f>
        <v>100</v>
      </c>
      <c r="F97" s="2996" t="str">
        <f>'12-18л. МЕНЮ '!J462</f>
        <v>Пром.пр.</v>
      </c>
      <c r="G97" s="252" t="str">
        <f>'12-18л. МЕНЮ '!C462</f>
        <v>Хлеб ржаной</v>
      </c>
      <c r="H97" s="665">
        <f>'12-18л. МЕНЮ '!D462</f>
        <v>40</v>
      </c>
      <c r="I97" s="101"/>
      <c r="J97" s="92"/>
      <c r="Y97" s="143"/>
      <c r="Z97" s="174"/>
      <c r="AA97" s="90"/>
      <c r="AB97" s="126"/>
      <c r="AC97" s="11"/>
      <c r="AD97" s="11"/>
      <c r="AE97" s="107"/>
      <c r="AF97" s="106"/>
      <c r="AG97" s="106"/>
      <c r="AH97" s="106"/>
      <c r="AI97" s="106"/>
      <c r="AJ97" s="126"/>
      <c r="AK97" s="104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2:89" ht="15.75" thickBot="1">
      <c r="B98" s="1236" t="s">
        <v>268</v>
      </c>
      <c r="C98" s="1237"/>
      <c r="D98" s="1820">
        <f>'12-18л. МЕНЮ '!D410</f>
        <v>620</v>
      </c>
      <c r="F98" s="1236" t="s">
        <v>268</v>
      </c>
      <c r="G98" s="1237"/>
      <c r="H98" s="1682">
        <f>'12-18л. МЕНЮ '!D463</f>
        <v>590</v>
      </c>
      <c r="I98" s="101"/>
      <c r="J98" s="92"/>
      <c r="Y98" s="140"/>
      <c r="Z98" s="174"/>
      <c r="AA98" s="1176"/>
      <c r="AB98" s="114"/>
      <c r="AC98" s="2866"/>
      <c r="AD98" s="11"/>
      <c r="AE98" s="101"/>
      <c r="AF98" s="106"/>
      <c r="AG98" s="106"/>
      <c r="AH98" s="106"/>
      <c r="AI98" s="106"/>
      <c r="AJ98" s="12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2:89" ht="15" customHeight="1">
      <c r="B99" s="601"/>
      <c r="C99" s="334" t="s">
        <v>106</v>
      </c>
      <c r="D99" s="226"/>
      <c r="F99" s="601"/>
      <c r="G99" s="334" t="s">
        <v>106</v>
      </c>
      <c r="H99" s="226"/>
      <c r="I99" s="101"/>
      <c r="J99" s="92"/>
      <c r="Y99" s="143"/>
      <c r="Z99" s="174"/>
      <c r="AA99" s="11"/>
      <c r="AB99" s="47"/>
      <c r="AC99" s="11"/>
      <c r="AD99" s="11"/>
      <c r="AE99" s="107"/>
      <c r="AF99" s="106"/>
      <c r="AG99" s="106"/>
      <c r="AH99" s="106"/>
      <c r="AI99" s="106"/>
      <c r="AJ99" s="133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2:89" ht="13.5" customHeight="1">
      <c r="B100" s="1609" t="str">
        <f>'12-18л. МЕНЮ '!J414</f>
        <v>68 /22</v>
      </c>
      <c r="C100" s="260" t="str">
        <f>'12-18л. МЕНЮ '!C414</f>
        <v xml:space="preserve">Морковь по-корейски </v>
      </c>
      <c r="D100" s="665">
        <f>'12-18л. МЕНЮ '!D414</f>
        <v>100</v>
      </c>
      <c r="F100" s="1609" t="str">
        <f>'12-18л. МЕНЮ '!J467</f>
        <v>52 / 22</v>
      </c>
      <c r="G100" s="260" t="str">
        <f>'12-18л. МЕНЮ '!C467</f>
        <v>Огурец с капустой</v>
      </c>
      <c r="H100" s="665">
        <f>'12-18л. МЕНЮ '!D467</f>
        <v>100</v>
      </c>
      <c r="I100" s="200"/>
      <c r="J100" s="92"/>
      <c r="Y100" s="143"/>
      <c r="Z100" s="174"/>
      <c r="AA100" s="11"/>
      <c r="AB100" s="47"/>
      <c r="AC100" s="11"/>
      <c r="AD100" s="11"/>
      <c r="AE100" s="101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2:89" ht="15.75" customHeight="1">
      <c r="B101" s="2964" t="str">
        <f>'12-18л. МЕНЮ '!J415</f>
        <v>95 / 21</v>
      </c>
      <c r="C101" s="260" t="str">
        <f>'12-18л. МЕНЮ '!C415</f>
        <v>Борщ с капустой и</v>
      </c>
      <c r="D101" s="2963">
        <f>'12-18л. МЕНЮ '!D415</f>
        <v>250</v>
      </c>
      <c r="F101" s="1766" t="str">
        <f>'12-18л. МЕНЮ '!J468</f>
        <v>221 / 22</v>
      </c>
      <c r="G101" s="757" t="str">
        <f>'12-18л. МЕНЮ '!C468</f>
        <v>Солянка домашняя</v>
      </c>
      <c r="H101" s="1768">
        <f>'12-18л. МЕНЮ '!D468</f>
        <v>250</v>
      </c>
      <c r="I101" s="214"/>
      <c r="J101" s="92"/>
      <c r="Y101" s="143"/>
      <c r="Z101" s="174"/>
      <c r="AA101" s="11"/>
      <c r="AB101" s="47"/>
      <c r="AC101" s="11"/>
      <c r="AD101" s="11"/>
      <c r="AE101" s="101"/>
      <c r="AF101" s="106"/>
      <c r="AG101" s="106"/>
      <c r="AH101" s="106"/>
      <c r="AI101" s="106"/>
      <c r="AJ101" s="369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</row>
    <row r="102" spans="2:89" ht="12.75" customHeight="1">
      <c r="B102" s="2965">
        <f>'12-18л. МЕНЮ '!J416</f>
        <v>0</v>
      </c>
      <c r="C102" s="168" t="str">
        <f>'12-18л. МЕНЮ '!C416</f>
        <v xml:space="preserve"> картофелем со сметаной</v>
      </c>
      <c r="D102" s="2966">
        <f>'12-18л. МЕНЮ '!D416</f>
        <v>0</v>
      </c>
      <c r="F102" s="1609" t="str">
        <f>'12-18л. МЕНЮ '!J469</f>
        <v>488/22</v>
      </c>
      <c r="G102" s="260" t="str">
        <f>'12-18л. МЕНЮ '!C469</f>
        <v>Суфле из печени</v>
      </c>
      <c r="H102" s="665">
        <f>'12-18л. МЕНЮ '!D469</f>
        <v>120</v>
      </c>
      <c r="I102" s="104"/>
      <c r="J102" s="92"/>
      <c r="Y102" s="143"/>
      <c r="Z102" s="174"/>
      <c r="AA102" s="5"/>
      <c r="AB102" s="47"/>
      <c r="AC102" s="121"/>
      <c r="AD102" s="11"/>
      <c r="AE102" s="101"/>
      <c r="AF102" s="106"/>
      <c r="AG102" s="106"/>
      <c r="AH102" s="106"/>
      <c r="AI102" s="106"/>
      <c r="AJ102" s="105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2:89" ht="12.75" customHeight="1">
      <c r="B103" s="1766" t="str">
        <f>'12-18л. МЕНЮ '!J417</f>
        <v>546/22</v>
      </c>
      <c r="C103" s="168" t="str">
        <f>'12-18л. МЕНЮ '!C417</f>
        <v>Тефтели из говядины с соусом</v>
      </c>
      <c r="D103" s="1768">
        <f>'12-18л. МЕНЮ '!D417</f>
        <v>100</v>
      </c>
      <c r="F103" s="2997" t="str">
        <f>'12-18л. МЕНЮ '!J470</f>
        <v>205/17</v>
      </c>
      <c r="G103" s="168" t="str">
        <f>'12-18л. МЕНЮ '!C470</f>
        <v>Макароны с овощами</v>
      </c>
      <c r="H103" s="1767">
        <f>'12-18л. МЕНЮ '!D470</f>
        <v>180</v>
      </c>
      <c r="I103" s="101"/>
      <c r="J103" s="92"/>
      <c r="Y103" s="365"/>
      <c r="Z103" s="366"/>
      <c r="AA103" s="5"/>
      <c r="AB103" s="114"/>
      <c r="AC103" s="106"/>
      <c r="AD103" s="11"/>
      <c r="AE103" s="107"/>
      <c r="AF103" s="106"/>
      <c r="AG103" s="106"/>
      <c r="AH103" s="106"/>
      <c r="AI103" s="106"/>
      <c r="AJ103" s="100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2:89" ht="14.25" customHeight="1">
      <c r="B104" s="1609" t="str">
        <f>'12-18л. МЕНЮ '!J418</f>
        <v>103/17</v>
      </c>
      <c r="C104" s="243" t="str">
        <f>'12-18л. МЕНЮ '!C418</f>
        <v>Каша вязкая (ячневая)</v>
      </c>
      <c r="D104" s="665">
        <f>'12-18л. МЕНЮ '!D418</f>
        <v>180</v>
      </c>
      <c r="F104" s="1766" t="str">
        <f>'12-18л. МЕНЮ '!J471</f>
        <v>465 / 21</v>
      </c>
      <c r="G104" s="757" t="str">
        <f>'12-18л. МЕНЮ '!C471</f>
        <v>Кофейный напиток с молоком</v>
      </c>
      <c r="H104" s="1768">
        <f>'12-18л. МЕНЮ '!D471</f>
        <v>200</v>
      </c>
      <c r="I104" s="101"/>
      <c r="J104" s="92"/>
      <c r="Y104" s="365"/>
      <c r="Z104" s="174"/>
      <c r="AA104" s="11"/>
      <c r="AB104" s="47"/>
      <c r="AC104" s="11"/>
      <c r="AD104" s="11"/>
      <c r="AE104" s="106"/>
      <c r="AF104" s="106"/>
      <c r="AG104" s="106"/>
      <c r="AH104" s="106"/>
      <c r="AI104" s="106"/>
      <c r="AJ104" s="105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2:89" ht="15" customHeight="1">
      <c r="B105" s="1609" t="str">
        <f>'12-18л. МЕНЮ '!J419</f>
        <v>501 /21</v>
      </c>
      <c r="C105" s="243" t="str">
        <f>'12-18л. МЕНЮ '!C419</f>
        <v>Сок фруктовый (персиковый)</v>
      </c>
      <c r="D105" s="665">
        <f>'12-18л. МЕНЮ '!D419</f>
        <v>200</v>
      </c>
      <c r="F105" s="1609" t="str">
        <f>'12-18л. МЕНЮ '!J472</f>
        <v>Пром.пр.</v>
      </c>
      <c r="G105" s="260" t="str">
        <f>'12-18л. МЕНЮ '!C472</f>
        <v>Хлеб пшеничный</v>
      </c>
      <c r="H105" s="665">
        <f>'12-18л. МЕНЮ '!D472</f>
        <v>50</v>
      </c>
      <c r="I105" s="107"/>
      <c r="J105" s="92"/>
      <c r="Y105" s="365"/>
      <c r="Z105" s="174"/>
      <c r="AA105" s="203"/>
      <c r="AB105" s="11"/>
      <c r="AC105" s="11"/>
      <c r="AD105" s="11"/>
      <c r="AE105" s="106"/>
      <c r="AF105" s="106"/>
      <c r="AG105" s="106"/>
      <c r="AH105" s="106"/>
      <c r="AI105" s="106"/>
      <c r="AJ105" s="105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2:89" ht="14.25" customHeight="1">
      <c r="B106" s="1609" t="str">
        <f>'12-18л. МЕНЮ '!J420</f>
        <v>Пром.пр.</v>
      </c>
      <c r="C106" s="243" t="str">
        <f>'12-18л. МЕНЮ '!C420</f>
        <v>Хлеб пшеничный</v>
      </c>
      <c r="D106" s="665">
        <f>'12-18л. МЕНЮ '!D420</f>
        <v>70</v>
      </c>
      <c r="F106" s="1586" t="str">
        <f>'12-18л. МЕНЮ '!J473</f>
        <v>Пром.пр.</v>
      </c>
      <c r="G106" s="243" t="str">
        <f>'12-18л. МЕНЮ '!C473</f>
        <v>Хлеб ржаной</v>
      </c>
      <c r="H106" s="665">
        <f>'12-18л. МЕНЮ '!D473</f>
        <v>40</v>
      </c>
      <c r="I106" s="2278"/>
      <c r="J106" s="92"/>
      <c r="Y106" s="365"/>
      <c r="Z106" s="174"/>
      <c r="AA106" s="214"/>
      <c r="AB106" s="193"/>
      <c r="AC106" s="194"/>
      <c r="AD106" s="11"/>
      <c r="AE106" s="106"/>
      <c r="AF106" s="106"/>
      <c r="AG106" s="106"/>
      <c r="AH106" s="106"/>
      <c r="AI106" s="106"/>
      <c r="AJ106" s="105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2:89" ht="15" customHeight="1">
      <c r="B107" s="1586" t="str">
        <f>'12-18л. МЕНЮ '!J421</f>
        <v>Пром.пр.</v>
      </c>
      <c r="C107" s="243" t="str">
        <f>'12-18л. МЕНЮ '!C421</f>
        <v>Хлеб ржаной</v>
      </c>
      <c r="D107" s="665">
        <f>'12-18л. МЕНЮ '!D421</f>
        <v>50</v>
      </c>
      <c r="F107" s="1586" t="str">
        <f>'12-18л. МЕНЮ '!J474</f>
        <v>749 / 22</v>
      </c>
      <c r="G107" s="243" t="str">
        <f>'12-18л. МЕНЮ '!C474</f>
        <v xml:space="preserve">Плоды свежие (яблоко) </v>
      </c>
      <c r="H107" s="665">
        <f>'12-18л. МЕНЮ '!D474</f>
        <v>100</v>
      </c>
      <c r="I107" s="101"/>
      <c r="J107" s="92"/>
      <c r="Y107" s="365"/>
      <c r="Z107" s="174"/>
      <c r="AA107" s="104"/>
      <c r="AB107" s="204"/>
      <c r="AC107" s="131"/>
      <c r="AD107" s="11"/>
      <c r="AE107" s="106"/>
      <c r="AF107" s="106"/>
      <c r="AG107" s="106"/>
      <c r="AH107" s="106"/>
      <c r="AI107" s="106"/>
      <c r="AJ107" s="101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</row>
    <row r="108" spans="2:89" ht="15.75" thickBot="1">
      <c r="B108" s="1236" t="s">
        <v>269</v>
      </c>
      <c r="C108" s="1226"/>
      <c r="D108" s="2967">
        <f>SUM(D100:D107)</f>
        <v>950</v>
      </c>
      <c r="F108" s="1236" t="s">
        <v>269</v>
      </c>
      <c r="G108" s="1226"/>
      <c r="H108" s="1805">
        <f>'12-18л. МЕНЮ '!D475</f>
        <v>1040</v>
      </c>
      <c r="I108" s="101"/>
      <c r="J108" s="92"/>
      <c r="Y108" s="365"/>
      <c r="Z108" s="174"/>
      <c r="AA108" s="104"/>
      <c r="AB108" s="204"/>
      <c r="AC108" s="131"/>
      <c r="AD108" s="11"/>
      <c r="AE108" s="106"/>
      <c r="AF108" s="106"/>
      <c r="AG108" s="105"/>
      <c r="AH108" s="106"/>
      <c r="AI108" s="106"/>
      <c r="AJ108" s="101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2:89" ht="14.25" customHeight="1">
      <c r="B109" s="601"/>
      <c r="C109" s="334" t="s">
        <v>192</v>
      </c>
      <c r="D109" s="667"/>
      <c r="F109" s="601"/>
      <c r="G109" s="334" t="s">
        <v>192</v>
      </c>
      <c r="H109" s="667"/>
      <c r="I109" s="107"/>
      <c r="J109" s="92"/>
      <c r="Y109" s="365"/>
      <c r="Z109" s="174"/>
      <c r="AA109" s="101"/>
      <c r="AB109" s="108"/>
      <c r="AC109" s="141"/>
      <c r="AD109" s="11"/>
      <c r="AE109" s="106"/>
      <c r="AF109" s="106"/>
      <c r="AG109" s="100"/>
      <c r="AH109" s="106"/>
      <c r="AI109" s="106"/>
      <c r="AJ109" s="101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2:89" ht="12.75" customHeight="1">
      <c r="B110" s="238" t="str">
        <f>'12-18л. МЕНЮ '!J426</f>
        <v>457 / 21</v>
      </c>
      <c r="C110" s="241" t="str">
        <f>'12-18л. МЕНЮ '!C426</f>
        <v>Чай с сахаром</v>
      </c>
      <c r="D110" s="344">
        <f>'12-18л. МЕНЮ '!D426</f>
        <v>200</v>
      </c>
      <c r="F110" s="1609">
        <f>'12-18л. МЕНЮ '!J479</f>
        <v>0</v>
      </c>
      <c r="G110" s="260" t="str">
        <f>'12-18л. МЕНЮ '!C479</f>
        <v>Кисломолочный напиток</v>
      </c>
      <c r="H110" s="2322">
        <f>'12-18л. МЕНЮ '!D479</f>
        <v>0</v>
      </c>
      <c r="I110" s="107"/>
      <c r="J110" s="92"/>
      <c r="Y110" s="365"/>
      <c r="Z110" s="174"/>
      <c r="AA110" s="101"/>
      <c r="AB110" s="100"/>
      <c r="AC110" s="131"/>
      <c r="AD110" s="11"/>
      <c r="AE110" s="106"/>
      <c r="AF110" s="106"/>
      <c r="AG110" s="100"/>
      <c r="AH110" s="106"/>
      <c r="AI110" s="106"/>
      <c r="AJ110" s="101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2:89" ht="11.25" customHeight="1">
      <c r="B111" s="238" t="str">
        <f>'12-18л. МЕНЮ '!J427</f>
        <v>3 / 17</v>
      </c>
      <c r="C111" s="2972" t="str">
        <f>'12-18л. МЕНЮ '!C427</f>
        <v>Бутерброд с сыром (сыр твердых сортов</v>
      </c>
      <c r="D111" s="2888">
        <f>'12-18л. МЕНЮ '!D427</f>
        <v>15</v>
      </c>
      <c r="F111" s="2997" t="str">
        <f>'12-18л. МЕНЮ '!J480</f>
        <v>470 / 21</v>
      </c>
      <c r="G111" s="168" t="str">
        <f>'12-18л. МЕНЮ '!C480</f>
        <v>Кефир  (м. д. ж. 2,5% )</v>
      </c>
      <c r="H111" s="1767">
        <f>'12-18л. МЕНЮ '!D480</f>
        <v>200</v>
      </c>
      <c r="I111" s="101"/>
      <c r="J111" s="92"/>
      <c r="Y111" s="365"/>
      <c r="Z111" s="174"/>
      <c r="AA111" s="11"/>
      <c r="AB111" s="47"/>
      <c r="AC111" s="11"/>
      <c r="AD111" s="11"/>
      <c r="AE111" s="111"/>
      <c r="AF111" s="106"/>
      <c r="AG111" s="106"/>
      <c r="AH111" s="106"/>
      <c r="AI111" s="106"/>
      <c r="AJ111" s="101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2:89" ht="13.5" customHeight="1">
      <c r="B112" s="2971">
        <f>'12-18л. МЕНЮ '!J429</f>
        <v>0</v>
      </c>
      <c r="C112" s="2973" t="str">
        <f>'12-18л. МЕНЮ '!C428</f>
        <v>масло сливочное</v>
      </c>
      <c r="D112" s="2975">
        <f>'12-18л. МЕНЮ '!D428</f>
        <v>5</v>
      </c>
      <c r="F112" s="1766" t="str">
        <f>'12-18л. МЕНЮ '!J481</f>
        <v>149 / 17</v>
      </c>
      <c r="G112" s="757" t="str">
        <f>'12-18л. МЕНЮ '!C481</f>
        <v>Котлеты картофельные с творогом</v>
      </c>
      <c r="H112" s="1768">
        <f>'12-18л. МЕНЮ '!D481</f>
        <v>140</v>
      </c>
      <c r="I112" s="106"/>
      <c r="J112" s="92"/>
      <c r="Y112" s="365"/>
      <c r="Z112" s="174"/>
      <c r="AA112" s="11"/>
      <c r="AB112" s="47"/>
      <c r="AC112" s="11"/>
      <c r="AD112" s="11"/>
      <c r="AE112" s="106"/>
      <c r="AF112" s="106"/>
      <c r="AG112" s="106"/>
      <c r="AH112" s="106"/>
      <c r="AI112" s="106"/>
      <c r="AJ112" s="101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2:89" ht="12" customHeight="1">
      <c r="B113" s="169"/>
      <c r="C113" s="2974" t="str">
        <f>'12-18л. МЕНЮ '!C429</f>
        <v>хлеб пшеничный)</v>
      </c>
      <c r="D113" s="2877">
        <f>'12-18л. МЕНЮ '!D429</f>
        <v>20</v>
      </c>
      <c r="F113" s="1586" t="str">
        <f>'12-18л. МЕНЮ '!J482</f>
        <v>Пром.пр.</v>
      </c>
      <c r="G113" s="243" t="str">
        <f>'12-18л. МЕНЮ '!C482</f>
        <v xml:space="preserve">Хлеб пш. (батон ) </v>
      </c>
      <c r="H113" s="665">
        <f>'12-18л. МЕНЮ '!D482</f>
        <v>20</v>
      </c>
      <c r="I113" s="106"/>
      <c r="J113" s="92"/>
      <c r="Y113" s="365"/>
      <c r="Z113" s="174"/>
      <c r="AA113" s="11"/>
      <c r="AB113" s="47"/>
      <c r="AC113" s="11"/>
      <c r="AD113" s="11"/>
      <c r="AE113" s="106"/>
      <c r="AF113" s="106"/>
      <c r="AG113" s="106"/>
      <c r="AH113" s="106"/>
      <c r="AI113" s="106"/>
      <c r="AJ113" s="101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2:89" ht="12.75" customHeight="1" thickBot="1">
      <c r="B114" s="2092" t="str">
        <f>'12-18л. МЕНЮ '!J430</f>
        <v>Пром.пр.</v>
      </c>
      <c r="C114" s="757" t="str">
        <f>'12-18л. МЕНЮ '!C430</f>
        <v>Кондитерское изделие (печенье)</v>
      </c>
      <c r="D114" s="1687">
        <f>'12-18л. МЕНЮ '!D430</f>
        <v>18</v>
      </c>
      <c r="F114" s="1236" t="s">
        <v>270</v>
      </c>
      <c r="G114" s="1237"/>
      <c r="H114" s="1682">
        <f>'12-18л. МЕНЮ '!D483</f>
        <v>360</v>
      </c>
      <c r="I114" s="106"/>
      <c r="J114" s="92"/>
      <c r="Y114" s="105"/>
      <c r="Z114" s="106"/>
      <c r="AA114" s="11"/>
      <c r="AB114" s="47"/>
      <c r="AC114" s="11"/>
      <c r="AD114" s="11"/>
      <c r="AE114" s="106"/>
      <c r="AF114" s="106"/>
      <c r="AG114" s="106"/>
      <c r="AH114" s="106"/>
      <c r="AI114" s="106"/>
      <c r="AJ114" s="101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2:89" ht="12" customHeight="1">
      <c r="B115" s="238" t="str">
        <f>'12-18л. МЕНЮ '!J431</f>
        <v>749 / 22</v>
      </c>
      <c r="C115" s="260" t="str">
        <f>'12-18л. МЕНЮ '!C431</f>
        <v>Фрукты свежие (яблоко)</v>
      </c>
      <c r="D115" s="344">
        <f>'12-18л. МЕНЮ '!D431</f>
        <v>100</v>
      </c>
      <c r="I115" s="106"/>
      <c r="J115" s="92"/>
      <c r="Y115" s="100"/>
      <c r="Z115" s="106"/>
      <c r="AA115" s="11"/>
      <c r="AB115" s="47"/>
      <c r="AC115" s="11"/>
      <c r="AD115" s="11"/>
      <c r="AE115" s="106"/>
      <c r="AF115" s="106"/>
      <c r="AG115" s="106"/>
      <c r="AH115" s="106"/>
      <c r="AI115" s="106"/>
      <c r="AJ115" s="101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2:89" ht="16.5" customHeight="1" thickBot="1">
      <c r="B116" s="1627" t="s">
        <v>270</v>
      </c>
      <c r="C116" s="1628"/>
      <c r="D116" s="1689">
        <f>'12-18л. МЕНЮ '!D432</f>
        <v>358</v>
      </c>
      <c r="J116" s="92"/>
      <c r="S116" s="11"/>
      <c r="T116" s="543"/>
      <c r="U116" s="542"/>
      <c r="V116" s="106"/>
      <c r="W116" s="104"/>
      <c r="X116" s="183"/>
      <c r="Y116" s="205"/>
      <c r="Z116" s="106"/>
      <c r="AA116" s="11"/>
      <c r="AB116" s="47"/>
      <c r="AC116" s="11"/>
      <c r="AD116" s="11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2:89" ht="14.25" customHeight="1">
      <c r="J117" s="330"/>
      <c r="K117" s="330"/>
      <c r="L117" s="106"/>
      <c r="M117" s="121"/>
      <c r="S117" s="114"/>
      <c r="T117" s="543"/>
      <c r="U117" s="542"/>
      <c r="V117" s="106"/>
      <c r="W117" s="106"/>
      <c r="X117" s="101"/>
      <c r="Y117" s="256"/>
      <c r="Z117" s="106"/>
      <c r="AA117" s="11"/>
      <c r="AB117" s="47"/>
      <c r="AC117" s="11"/>
      <c r="AD117" s="11"/>
      <c r="AE117" s="106"/>
      <c r="AF117" s="106"/>
      <c r="AG117" s="106"/>
      <c r="AH117" s="107"/>
      <c r="AI117" s="101"/>
      <c r="AJ117" s="101"/>
      <c r="AK117" s="101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2:89" ht="15.75" customHeight="1">
      <c r="J118" s="524"/>
      <c r="K118" s="468"/>
      <c r="S118" s="114"/>
      <c r="T118" s="11"/>
      <c r="U118" s="11"/>
      <c r="V118" s="106"/>
      <c r="W118" s="106"/>
      <c r="X118" s="101"/>
      <c r="Y118" s="143"/>
      <c r="Z118" s="106"/>
      <c r="AA118" s="11"/>
      <c r="AB118" s="47"/>
      <c r="AC118" s="11"/>
      <c r="AD118" s="11"/>
      <c r="AE118" s="106"/>
      <c r="AF118" s="106"/>
      <c r="AG118" s="106"/>
      <c r="AH118" s="106"/>
      <c r="AI118" s="106"/>
      <c r="AJ118" s="101"/>
      <c r="AK118" s="101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2:89" ht="15" customHeight="1">
      <c r="B119" s="171" t="str">
        <f>B2</f>
        <v>КОМПАНОВКА  12- ТИДНЕВНОЕ ЦИКЛИЧНОЕ МЕНЮ ШКОЛЬНЫХ    З А В Т Р А К О В  - О Б Е Д О В - П О Л Д Н И К О В</v>
      </c>
      <c r="G119" s="2"/>
      <c r="H119" s="2"/>
      <c r="I119" s="565"/>
      <c r="J119" s="478"/>
      <c r="K119" s="478"/>
      <c r="Q119" s="116"/>
      <c r="R119" s="11"/>
      <c r="S119" s="114"/>
      <c r="T119" s="11"/>
      <c r="U119" s="106"/>
      <c r="V119" s="106"/>
      <c r="W119" s="106"/>
      <c r="X119" s="204"/>
      <c r="Y119" s="143"/>
      <c r="Z119" s="106"/>
      <c r="AA119" s="11"/>
      <c r="AB119" s="47"/>
      <c r="AC119" s="11"/>
      <c r="AD119" s="11"/>
      <c r="AE119" s="106"/>
      <c r="AF119" s="106"/>
      <c r="AG119" s="106"/>
      <c r="AH119" s="106"/>
      <c r="AI119" s="106"/>
      <c r="AJ119" s="101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2:89" ht="15" customHeight="1" thickBot="1">
      <c r="B120" s="99" t="s">
        <v>383</v>
      </c>
      <c r="E120" s="375" t="s">
        <v>121</v>
      </c>
      <c r="F120" s="81"/>
      <c r="G120" t="str">
        <f>G3</f>
        <v>ЗИМА - ВЕСНА    2025 г.</v>
      </c>
      <c r="I120" s="546"/>
      <c r="J120" s="121"/>
      <c r="K120" s="121"/>
      <c r="Q120" s="574"/>
      <c r="R120" s="11"/>
      <c r="S120" s="114"/>
      <c r="T120" s="11"/>
      <c r="U120" s="106"/>
      <c r="V120" s="106"/>
      <c r="W120" s="106"/>
      <c r="X120" s="255"/>
      <c r="Y120" s="106"/>
      <c r="Z120" s="106"/>
      <c r="AA120" s="11"/>
      <c r="AB120" s="47"/>
      <c r="AC120" s="11"/>
      <c r="AD120" s="11"/>
      <c r="AE120" s="106"/>
      <c r="AF120" s="106"/>
      <c r="AG120" s="106"/>
      <c r="AH120" s="106"/>
      <c r="AI120" s="106"/>
      <c r="AJ120" s="101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2:89" ht="14.25" customHeight="1" thickBot="1">
      <c r="B121" s="34" t="s">
        <v>1</v>
      </c>
      <c r="C121" s="82" t="s">
        <v>2</v>
      </c>
      <c r="D121" s="244" t="s">
        <v>3</v>
      </c>
      <c r="F121" s="34" t="s">
        <v>1</v>
      </c>
      <c r="G121" s="82" t="s">
        <v>2</v>
      </c>
      <c r="H121" s="244" t="s">
        <v>3</v>
      </c>
      <c r="I121" s="546"/>
      <c r="J121" s="92"/>
      <c r="Q121" s="576"/>
      <c r="R121" s="11"/>
      <c r="S121" s="47"/>
      <c r="T121" s="11"/>
      <c r="U121" s="106"/>
      <c r="V121" s="106"/>
      <c r="W121" s="106"/>
      <c r="X121" s="100"/>
      <c r="Y121" s="271"/>
      <c r="Z121" s="193"/>
      <c r="AA121" s="11"/>
      <c r="AB121" s="47"/>
      <c r="AC121" s="11"/>
      <c r="AD121" s="11"/>
      <c r="AE121" s="189"/>
      <c r="AF121" s="106"/>
      <c r="AG121" s="106"/>
      <c r="AH121" s="106"/>
      <c r="AI121" s="106"/>
      <c r="AJ121" s="101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2:89" ht="14.25" customHeight="1" thickBot="1">
      <c r="B122" s="253" t="s">
        <v>4</v>
      </c>
      <c r="C122"/>
      <c r="D122" s="264" t="s">
        <v>58</v>
      </c>
      <c r="E122" s="25"/>
      <c r="F122" s="253" t="s">
        <v>4</v>
      </c>
      <c r="G122" s="1588" t="s">
        <v>986</v>
      </c>
      <c r="H122" s="264" t="s">
        <v>58</v>
      </c>
      <c r="I122" s="121"/>
      <c r="J122" s="92"/>
      <c r="Q122" s="116"/>
      <c r="R122" s="11"/>
      <c r="S122" s="473"/>
      <c r="T122" s="11"/>
      <c r="U122" s="106"/>
      <c r="V122" s="106"/>
      <c r="W122" s="106"/>
      <c r="X122" s="100"/>
      <c r="Y122" s="137"/>
      <c r="Z122" s="366"/>
      <c r="AA122" s="11"/>
      <c r="AB122" s="47"/>
      <c r="AC122" s="11"/>
      <c r="AD122" s="11"/>
      <c r="AE122" s="106"/>
      <c r="AF122" s="106"/>
      <c r="AG122" s="106"/>
      <c r="AH122" s="106"/>
      <c r="AI122" s="106"/>
      <c r="AJ122" s="101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2:89" ht="14.25" customHeight="1" thickBot="1">
      <c r="B123" s="1606" t="s">
        <v>1058</v>
      </c>
      <c r="C123" s="1626"/>
      <c r="D123" s="1540"/>
      <c r="F123" s="235"/>
      <c r="G123" s="334" t="s">
        <v>128</v>
      </c>
      <c r="H123" s="226"/>
      <c r="I123" s="106"/>
      <c r="J123" s="92"/>
      <c r="Q123" s="116"/>
      <c r="R123" s="11"/>
      <c r="S123" s="11"/>
      <c r="T123" s="87"/>
      <c r="U123" s="98"/>
      <c r="V123" s="106"/>
      <c r="W123" s="106"/>
      <c r="X123" s="159"/>
      <c r="Y123" s="137"/>
      <c r="Z123" s="174"/>
      <c r="AA123" s="11"/>
      <c r="AB123" s="47"/>
      <c r="AC123" s="11"/>
      <c r="AD123" s="11"/>
      <c r="AE123" s="106"/>
      <c r="AF123" s="106"/>
      <c r="AG123" s="106"/>
      <c r="AH123" s="106"/>
      <c r="AI123" s="106"/>
      <c r="AJ123" s="106"/>
      <c r="AK123" s="106"/>
      <c r="AL123" s="106"/>
      <c r="AM123" s="265"/>
      <c r="AN123" s="106"/>
      <c r="AO123" s="127"/>
      <c r="AP123" s="106"/>
      <c r="AQ123" s="106"/>
      <c r="AR123" s="106"/>
      <c r="AS123" s="139"/>
      <c r="AT123" s="104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2:89" ht="14.25" customHeight="1">
      <c r="B124" s="235"/>
      <c r="C124" s="334" t="s">
        <v>128</v>
      </c>
      <c r="D124" s="226"/>
      <c r="F124" s="378" t="str">
        <f>'12-18л. МЕНЮ '!J569</f>
        <v>555/22</v>
      </c>
      <c r="G124" s="333" t="str">
        <f>'12-18л. МЕНЮ '!C569</f>
        <v>Чиполлети из говядины</v>
      </c>
      <c r="H124" s="340">
        <f>'12-18л. МЕНЮ '!D569</f>
        <v>120</v>
      </c>
      <c r="I124" s="139"/>
      <c r="J124" s="92"/>
      <c r="Q124" s="116"/>
      <c r="R124" s="3"/>
      <c r="S124" s="3"/>
      <c r="T124" s="474"/>
      <c r="U124" s="104"/>
      <c r="V124" s="106"/>
      <c r="W124" s="106"/>
      <c r="X124" s="193"/>
      <c r="Y124" s="137"/>
      <c r="Z124" s="174"/>
      <c r="AA124" s="11"/>
      <c r="AB124" s="47"/>
      <c r="AC124" s="11"/>
      <c r="AD124" s="11"/>
      <c r="AE124" s="106"/>
      <c r="AF124" s="106"/>
      <c r="AG124" s="106"/>
      <c r="AH124" s="106"/>
      <c r="AI124" s="106"/>
      <c r="AJ124" s="119"/>
      <c r="AK124" s="101"/>
      <c r="AL124" s="100"/>
      <c r="AM124" s="101"/>
      <c r="AN124" s="101"/>
      <c r="AO124" s="107"/>
      <c r="AP124" s="107"/>
      <c r="AQ124" s="370"/>
      <c r="AR124" s="370"/>
      <c r="AS124" s="101"/>
      <c r="AT124" s="101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2:89" ht="15.75" customHeight="1">
      <c r="B125" s="1579" t="str">
        <f>'12-18л. МЕНЮ '!J514</f>
        <v>182 / 17</v>
      </c>
      <c r="C125" s="260" t="str">
        <f>'12-18л. МЕНЮ '!C514</f>
        <v>Каша рисовая молочная жидкая</v>
      </c>
      <c r="D125" s="167">
        <f>'12-18л. МЕНЮ '!D514</f>
        <v>210</v>
      </c>
      <c r="F125" s="378" t="str">
        <f>'12-18л. МЕНЮ '!J570</f>
        <v>321 / 17</v>
      </c>
      <c r="G125" s="333" t="str">
        <f>'12-18л. МЕНЮ '!C570</f>
        <v xml:space="preserve">Капуста  тушёная </v>
      </c>
      <c r="H125" s="340">
        <f>'12-18л. МЕНЮ '!D570</f>
        <v>180</v>
      </c>
      <c r="I125" s="163"/>
      <c r="Q125" s="116"/>
      <c r="R125" s="40"/>
      <c r="S125" s="7"/>
      <c r="T125" s="14"/>
      <c r="U125" s="104"/>
      <c r="V125" s="106"/>
      <c r="W125" s="106"/>
      <c r="X125" s="100"/>
      <c r="Y125" s="143"/>
      <c r="Z125" s="174"/>
      <c r="AA125" s="11"/>
      <c r="AB125" s="47"/>
      <c r="AC125" s="11"/>
      <c r="AD125" s="11"/>
      <c r="AE125" s="106"/>
      <c r="AF125" s="106"/>
      <c r="AG125" s="106"/>
      <c r="AH125" s="106"/>
      <c r="AI125" s="106"/>
      <c r="AJ125" s="106"/>
      <c r="AK125" s="101"/>
      <c r="AL125" s="100"/>
      <c r="AM125" s="101"/>
      <c r="AN125" s="101"/>
      <c r="AO125" s="107"/>
      <c r="AP125" s="371"/>
      <c r="AQ125" s="370"/>
      <c r="AR125" s="370"/>
      <c r="AS125" s="101"/>
      <c r="AT125" s="101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</row>
    <row r="126" spans="2:89" ht="16.5" customHeight="1">
      <c r="B126" s="1579" t="str">
        <f>'12-18л. МЕНЮ '!J515</f>
        <v>457/21</v>
      </c>
      <c r="C126" s="260" t="str">
        <f>'12-18л. МЕНЮ '!C515</f>
        <v>Чай с сахаром</v>
      </c>
      <c r="D126" s="167">
        <f>'12-18л. МЕНЮ '!D515</f>
        <v>200</v>
      </c>
      <c r="F126" s="378" t="str">
        <f>'12-18л. МЕНЮ '!J571</f>
        <v>54-1хн/22</v>
      </c>
      <c r="G126" s="333" t="str">
        <f>'12-18л. МЕНЮ '!C571</f>
        <v>Компот из смеси сухофруктов</v>
      </c>
      <c r="H126" s="340">
        <f>'12-18л. МЕНЮ '!D571</f>
        <v>200</v>
      </c>
      <c r="I126" s="101"/>
      <c r="Q126" s="1333"/>
      <c r="R126" s="40"/>
      <c r="S126" s="11"/>
      <c r="T126" s="14"/>
      <c r="U126" s="104"/>
      <c r="V126" s="106"/>
      <c r="W126" s="106"/>
      <c r="X126" s="100"/>
      <c r="Y126" s="137"/>
      <c r="Z126" s="174"/>
      <c r="AA126" s="11"/>
      <c r="AB126" s="47"/>
      <c r="AC126" s="11"/>
      <c r="AD126" s="11"/>
      <c r="AE126" s="106"/>
      <c r="AF126" s="106"/>
      <c r="AG126" s="106"/>
      <c r="AH126" s="106"/>
      <c r="AI126" s="106"/>
      <c r="AJ126" s="106"/>
      <c r="AK126" s="101"/>
      <c r="AL126" s="100"/>
      <c r="AM126" s="101"/>
      <c r="AN126" s="101"/>
      <c r="AO126" s="107"/>
      <c r="AP126" s="107"/>
      <c r="AQ126" s="370"/>
      <c r="AR126" s="370"/>
      <c r="AS126" s="101"/>
      <c r="AT126" s="101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2:89" ht="15.75" customHeight="1">
      <c r="B127" s="1579" t="str">
        <f>'12-18л. МЕНЮ '!J516</f>
        <v>Пром.пр.</v>
      </c>
      <c r="C127" s="260" t="str">
        <f>'12-18л. МЕНЮ '!C516</f>
        <v>Кондитерское изделие (вафли)</v>
      </c>
      <c r="D127" s="167">
        <f>'12-18л. МЕНЮ '!D516</f>
        <v>45</v>
      </c>
      <c r="F127" s="378" t="str">
        <f>'12-18л. МЕНЮ '!J572</f>
        <v>Пром.пр.</v>
      </c>
      <c r="G127" s="333" t="str">
        <f>'12-18л. МЕНЮ '!C572</f>
        <v>Хлеб пшеничный</v>
      </c>
      <c r="H127" s="340">
        <f>'12-18л. МЕНЮ '!D572</f>
        <v>50</v>
      </c>
      <c r="I127" s="101"/>
      <c r="Q127" s="106"/>
      <c r="R127" s="11"/>
      <c r="S127" s="11"/>
      <c r="T127" s="11"/>
      <c r="U127" s="101"/>
      <c r="V127" s="209"/>
      <c r="W127" s="106"/>
      <c r="X127" s="106"/>
      <c r="Y127" s="106"/>
      <c r="Z127" s="106"/>
      <c r="AA127" s="11"/>
      <c r="AB127" s="47"/>
      <c r="AC127" s="11"/>
      <c r="AD127" s="11"/>
      <c r="AE127" s="106"/>
      <c r="AF127" s="106"/>
      <c r="AG127" s="106"/>
      <c r="AH127" s="106"/>
      <c r="AI127" s="106"/>
      <c r="AJ127" s="106"/>
      <c r="AK127" s="101"/>
      <c r="AL127" s="104"/>
      <c r="AM127" s="101"/>
      <c r="AN127" s="101"/>
      <c r="AO127" s="107"/>
      <c r="AP127" s="107"/>
      <c r="AQ127" s="370"/>
      <c r="AR127" s="370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2:89" ht="15" customHeight="1">
      <c r="B128" s="1579" t="str">
        <f>'12-18л. МЕНЮ '!J517</f>
        <v>Пром.пр.</v>
      </c>
      <c r="C128" s="260" t="str">
        <f>'12-18л. МЕНЮ '!C517</f>
        <v>Хлеб пшеничный</v>
      </c>
      <c r="D128" s="167">
        <f>'12-18л. МЕНЮ '!D517</f>
        <v>50</v>
      </c>
      <c r="F128" s="378" t="str">
        <f>'12-18л. МЕНЮ '!J573</f>
        <v>Пром.пр.</v>
      </c>
      <c r="G128" s="333" t="str">
        <f>'12-18л. МЕНЮ '!C573</f>
        <v>Хлеб ржаной</v>
      </c>
      <c r="H128" s="340">
        <f>'12-18л. МЕНЮ '!D573</f>
        <v>30</v>
      </c>
      <c r="I128" s="101"/>
      <c r="Q128" s="106"/>
      <c r="R128" s="11"/>
      <c r="S128" s="11"/>
      <c r="T128" s="11"/>
      <c r="U128" s="101"/>
      <c r="V128" s="211"/>
      <c r="W128" s="106"/>
      <c r="X128" s="106"/>
      <c r="Y128" s="106"/>
      <c r="Z128" s="270"/>
      <c r="AA128" s="11"/>
      <c r="AB128" s="47"/>
      <c r="AC128" s="11"/>
      <c r="AD128" s="11"/>
      <c r="AE128" s="106"/>
      <c r="AF128" s="106"/>
      <c r="AG128" s="106"/>
      <c r="AH128" s="106"/>
      <c r="AI128" s="106"/>
      <c r="AJ128" s="106"/>
      <c r="AK128" s="101"/>
      <c r="AL128" s="100"/>
      <c r="AM128" s="101"/>
      <c r="AN128" s="101"/>
      <c r="AO128" s="107"/>
      <c r="AP128" s="107"/>
      <c r="AQ128" s="370"/>
      <c r="AR128" s="370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2:89" ht="15" customHeight="1" thickBot="1">
      <c r="B129" s="1579" t="str">
        <f>'12-18л. МЕНЮ '!J518</f>
        <v>Пром.пр.</v>
      </c>
      <c r="C129" s="243" t="str">
        <f>'12-18л. МЕНЮ '!C518</f>
        <v>Хлеб ржаной</v>
      </c>
      <c r="D129" s="167">
        <f>'12-18л. МЕНЮ '!D518</f>
        <v>30</v>
      </c>
      <c r="F129" s="1627" t="s">
        <v>268</v>
      </c>
      <c r="G129" s="1875"/>
      <c r="H129" s="2304">
        <f>'12-18л. МЕНЮ '!D574</f>
        <v>580</v>
      </c>
      <c r="I129" s="101"/>
      <c r="Q129" s="106"/>
      <c r="R129" s="11"/>
      <c r="S129" s="11"/>
      <c r="T129" s="11"/>
      <c r="U129" s="101"/>
      <c r="V129" s="106"/>
      <c r="W129" s="106"/>
      <c r="X129" s="106"/>
      <c r="Y129" s="214"/>
      <c r="Z129" s="193"/>
      <c r="AA129" s="11"/>
      <c r="AB129" s="47"/>
      <c r="AC129" s="11"/>
      <c r="AD129" s="11"/>
      <c r="AE129" s="106"/>
      <c r="AF129" s="106"/>
      <c r="AG129" s="106"/>
      <c r="AH129" s="106"/>
      <c r="AI129" s="106"/>
      <c r="AJ129" s="98"/>
      <c r="AK129" s="101"/>
      <c r="AL129" s="100"/>
      <c r="AM129" s="104"/>
      <c r="AN129" s="104"/>
      <c r="AO129" s="107"/>
      <c r="AP129" s="107"/>
      <c r="AQ129" s="370"/>
      <c r="AR129" s="372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2:89" ht="12.75" customHeight="1">
      <c r="B130" s="1579" t="str">
        <f>'12-18л. МЕНЮ '!J519</f>
        <v>749 / 22</v>
      </c>
      <c r="C130" s="243" t="str">
        <f>'12-18л. МЕНЮ '!C519</f>
        <v xml:space="preserve">Плоды свежие (яблоко) </v>
      </c>
      <c r="D130" s="167">
        <f>'12-18л. МЕНЮ '!D519</f>
        <v>100</v>
      </c>
      <c r="F130" s="601"/>
      <c r="G130" s="3178" t="s">
        <v>106</v>
      </c>
      <c r="H130" s="3167"/>
      <c r="I130" s="200"/>
      <c r="Q130" s="106"/>
      <c r="R130" s="11"/>
      <c r="S130" s="11"/>
      <c r="T130" s="11"/>
      <c r="U130" s="101"/>
      <c r="V130" s="106"/>
      <c r="W130" s="106"/>
      <c r="X130" s="106"/>
      <c r="Y130" s="101"/>
      <c r="Z130" s="109"/>
      <c r="AA130" s="11"/>
      <c r="AB130" s="47"/>
      <c r="AC130" s="11"/>
      <c r="AD130" s="11"/>
      <c r="AE130" s="106"/>
      <c r="AF130" s="106"/>
      <c r="AG130" s="106"/>
      <c r="AH130" s="106"/>
      <c r="AI130" s="106"/>
      <c r="AJ130" s="106"/>
      <c r="AK130" s="106"/>
      <c r="AL130" s="114"/>
      <c r="AM130" s="101"/>
      <c r="AN130" s="101"/>
      <c r="AO130" s="101"/>
      <c r="AP130" s="101"/>
      <c r="AQ130" s="106"/>
      <c r="AR130" s="106"/>
      <c r="AS130" s="198"/>
      <c r="AT130" s="104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2:89" ht="17.25" customHeight="1" thickBot="1">
      <c r="B131" s="1627" t="s">
        <v>268</v>
      </c>
      <c r="C131" s="1628"/>
      <c r="D131" s="1681">
        <f>'12-18л. МЕНЮ '!D520</f>
        <v>635</v>
      </c>
      <c r="F131" s="1721" t="str">
        <f>'12-18л. МЕНЮ '!J578</f>
        <v>150/ 21</v>
      </c>
      <c r="G131" s="1453" t="str">
        <f>'12-18л. МЕНЮ '!C578</f>
        <v>Икра кабачковая  (Пром.производства)</v>
      </c>
      <c r="H131" s="1543">
        <f>'12-18л. МЕНЮ '!D578</f>
        <v>100</v>
      </c>
      <c r="I131" s="214"/>
      <c r="Q131" s="106"/>
      <c r="R131" s="11"/>
      <c r="S131" s="11"/>
      <c r="T131" s="11"/>
      <c r="U131" s="101"/>
      <c r="V131" s="106"/>
      <c r="W131" s="106"/>
      <c r="X131" s="106"/>
      <c r="Y131" s="101"/>
      <c r="Z131" s="100"/>
      <c r="AA131" s="11"/>
      <c r="AB131" s="47"/>
      <c r="AC131" s="11"/>
      <c r="AD131" s="11"/>
      <c r="AE131" s="106"/>
      <c r="AF131" s="106"/>
      <c r="AG131" s="106"/>
      <c r="AH131" s="106"/>
      <c r="AI131" s="106"/>
      <c r="AJ131" s="106"/>
      <c r="AK131" s="106"/>
      <c r="AL131" s="106"/>
      <c r="AM131" s="101"/>
      <c r="AN131" s="101"/>
      <c r="AO131" s="106"/>
      <c r="AP131" s="106"/>
      <c r="AQ131" s="106"/>
      <c r="AR131" s="106"/>
      <c r="AS131" s="104"/>
      <c r="AT131" s="373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2:89" ht="14.25" customHeight="1">
      <c r="B132" s="601"/>
      <c r="C132" s="334" t="s">
        <v>106</v>
      </c>
      <c r="D132" s="226"/>
      <c r="F132" s="1721" t="str">
        <f>'12-18л. МЕНЮ '!J579</f>
        <v>98 /21</v>
      </c>
      <c r="G132" s="1453" t="str">
        <f>'12-18л. МЕНЮ '!C579</f>
        <v>Свекольник со сметаной</v>
      </c>
      <c r="H132" s="1543">
        <f>'12-18л. МЕНЮ '!D579</f>
        <v>250</v>
      </c>
      <c r="I132" s="104"/>
      <c r="Q132" s="106"/>
      <c r="R132" s="11"/>
      <c r="S132" s="11"/>
      <c r="T132" s="11"/>
      <c r="U132" s="101"/>
      <c r="V132" s="106"/>
      <c r="W132" s="106"/>
      <c r="X132" s="106"/>
      <c r="Y132" s="101"/>
      <c r="Z132" s="100"/>
      <c r="AA132" s="11"/>
      <c r="AB132" s="47"/>
      <c r="AC132" s="11"/>
      <c r="AD132" s="11"/>
      <c r="AE132" s="106"/>
      <c r="AF132" s="106"/>
      <c r="AG132" s="106"/>
      <c r="AH132" s="106"/>
      <c r="AI132" s="106"/>
      <c r="AJ132" s="101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2:89" ht="14.25" customHeight="1">
      <c r="B133" s="1609" t="str">
        <f>'12-18л. МЕНЮ '!J524</f>
        <v>53 / 21</v>
      </c>
      <c r="C133" s="260" t="str">
        <f>'12-18л. МЕНЮ '!C524</f>
        <v xml:space="preserve">Икра свекольная </v>
      </c>
      <c r="D133" s="665">
        <f>'12-18л. МЕНЮ '!D524</f>
        <v>100</v>
      </c>
      <c r="F133" s="1721" t="str">
        <f>'12-18л. МЕНЮ '!J580</f>
        <v>291/17</v>
      </c>
      <c r="G133" s="1453" t="str">
        <f>'12-18л. МЕНЮ '!C580</f>
        <v>Плов из птицы</v>
      </c>
      <c r="H133" s="1543">
        <f>'12-18л. МЕНЮ '!D580</f>
        <v>200</v>
      </c>
      <c r="I133" s="270"/>
      <c r="Q133" s="106"/>
      <c r="R133" s="11"/>
      <c r="S133" s="11"/>
      <c r="T133" s="11"/>
      <c r="U133" s="127"/>
      <c r="V133" s="106"/>
      <c r="W133" s="163"/>
      <c r="X133" s="106"/>
      <c r="Y133" s="101"/>
      <c r="Z133" s="100"/>
      <c r="AA133" s="11"/>
      <c r="AB133" s="47"/>
      <c r="AC133" s="11"/>
      <c r="AD133" s="11"/>
      <c r="AE133" s="106"/>
      <c r="AF133" s="106"/>
      <c r="AG133" s="106"/>
      <c r="AH133" s="107"/>
      <c r="AI133" s="101"/>
      <c r="AJ133" s="101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2:89" ht="13.5" customHeight="1">
      <c r="B134" s="1609" t="str">
        <f>'12-18л. МЕНЮ '!J525</f>
        <v>121 /21</v>
      </c>
      <c r="C134" s="260" t="str">
        <f>'12-18л. МЕНЮ '!C525</f>
        <v>Уха с крупой</v>
      </c>
      <c r="D134" s="665">
        <f>'12-18л. МЕНЮ '!D525</f>
        <v>250</v>
      </c>
      <c r="F134" s="1721" t="str">
        <f>'12-18л. МЕНЮ '!J581</f>
        <v>469 / 21</v>
      </c>
      <c r="G134" s="1453" t="str">
        <f>'12-18л. МЕНЮ '!C581</f>
        <v>Молоко кипячёное</v>
      </c>
      <c r="H134" s="1543">
        <f>'12-18л. МЕНЮ '!D581</f>
        <v>200</v>
      </c>
      <c r="I134" s="214"/>
      <c r="Q134" s="106"/>
      <c r="R134" s="11"/>
      <c r="S134" s="11"/>
      <c r="T134" s="11"/>
      <c r="U134" s="101"/>
      <c r="V134" s="106"/>
      <c r="W134" s="101"/>
      <c r="X134" s="106"/>
      <c r="Y134" s="106"/>
      <c r="Z134" s="106"/>
      <c r="AA134" s="11"/>
      <c r="AB134" s="47"/>
      <c r="AC134" s="11"/>
      <c r="AD134" s="11"/>
      <c r="AE134" s="106"/>
      <c r="AF134" s="106"/>
      <c r="AG134" s="106"/>
      <c r="AH134" s="107"/>
      <c r="AI134" s="101"/>
      <c r="AJ134" s="101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2:89" ht="12.75" customHeight="1">
      <c r="B135" s="1609" t="str">
        <f>'12-18л. МЕНЮ '!J526</f>
        <v>259 / 17</v>
      </c>
      <c r="C135" s="260" t="str">
        <f>'12-18л. МЕНЮ '!C526</f>
        <v>Жаркое по-домашнему</v>
      </c>
      <c r="D135" s="665">
        <f>'12-18л. МЕНЮ '!D526</f>
        <v>200</v>
      </c>
      <c r="F135" s="1721" t="str">
        <f>'12-18л. МЕНЮ '!J582</f>
        <v>396/17</v>
      </c>
      <c r="G135" s="1453" t="str">
        <f>'12-18л. МЕНЮ '!C582</f>
        <v>Блины  / и</v>
      </c>
      <c r="H135" s="1543">
        <f>'12-18л. МЕНЮ '!D582</f>
        <v>85</v>
      </c>
      <c r="I135" s="101"/>
      <c r="J135" s="92"/>
      <c r="Q135" s="476"/>
      <c r="R135" s="11"/>
      <c r="S135" s="11"/>
      <c r="T135" s="11"/>
      <c r="U135" s="106"/>
      <c r="V135" s="106"/>
      <c r="W135" s="216"/>
      <c r="X135" s="106"/>
      <c r="Y135" s="106"/>
      <c r="Z135" s="106"/>
      <c r="AA135" s="11"/>
      <c r="AB135" s="47"/>
      <c r="AC135" s="11"/>
      <c r="AD135" s="11"/>
      <c r="AE135" s="106"/>
      <c r="AF135" s="106"/>
      <c r="AG135" s="106"/>
      <c r="AH135" s="107"/>
      <c r="AI135" s="101"/>
      <c r="AJ135" s="101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2:89" ht="14.25" customHeight="1">
      <c r="B136" s="1609" t="str">
        <f>'12-18л. МЕНЮ '!J527</f>
        <v>501 /21</v>
      </c>
      <c r="C136" s="260" t="str">
        <f>'12-18л. МЕНЮ '!C527</f>
        <v>Сок фруктовый (абрикосовый)</v>
      </c>
      <c r="D136" s="665">
        <f>'12-18л. МЕНЮ '!D527</f>
        <v>200</v>
      </c>
      <c r="F136" s="2064" t="str">
        <f>'12-18л. МЕНЮ '!J583</f>
        <v>687 /22</v>
      </c>
      <c r="G136" s="1451" t="str">
        <f>'12-18л. МЕНЮ '!C583</f>
        <v>соус абрикосовый</v>
      </c>
      <c r="H136" s="2057">
        <f>'12-18л. МЕНЮ '!D583</f>
        <v>30</v>
      </c>
      <c r="I136" s="101"/>
      <c r="J136" s="92"/>
      <c r="Q136" s="121"/>
      <c r="R136" s="11"/>
      <c r="S136" s="11"/>
      <c r="T136" s="11"/>
      <c r="U136" s="106"/>
      <c r="V136" s="106"/>
      <c r="W136" s="163"/>
      <c r="X136" s="360"/>
      <c r="Y136" s="213"/>
      <c r="Z136" s="131"/>
      <c r="AA136" s="11"/>
      <c r="AB136" s="47"/>
      <c r="AC136" s="11"/>
      <c r="AD136" s="11"/>
      <c r="AE136" s="106"/>
      <c r="AF136" s="106"/>
      <c r="AG136" s="106"/>
      <c r="AH136" s="106"/>
      <c r="AI136" s="106"/>
      <c r="AJ136" s="101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2:89" ht="13.5" customHeight="1">
      <c r="B137" s="1609" t="str">
        <f>'12-18л. МЕНЮ '!J528</f>
        <v>Пром.пр.</v>
      </c>
      <c r="C137" s="260" t="str">
        <f>'12-18л. МЕНЮ '!C528</f>
        <v>Хлеб пшеничный</v>
      </c>
      <c r="D137" s="665">
        <f>'12-18л. МЕНЮ '!D528</f>
        <v>70</v>
      </c>
      <c r="F137" s="2063" t="str">
        <f>'12-18л. МЕНЮ '!J584</f>
        <v>Пром.пр.</v>
      </c>
      <c r="G137" s="1454" t="str">
        <f>'12-18л. МЕНЮ '!C584</f>
        <v>Хлеб пшеничный</v>
      </c>
      <c r="H137" s="1675">
        <f>'12-18л. МЕНЮ '!D584</f>
        <v>40</v>
      </c>
      <c r="I137" s="101"/>
      <c r="J137" s="92"/>
      <c r="Q137" s="572"/>
      <c r="R137" s="11"/>
      <c r="S137" s="11"/>
      <c r="T137" s="11"/>
      <c r="U137" s="106"/>
      <c r="V137" s="106"/>
      <c r="W137" s="133"/>
      <c r="X137" s="101"/>
      <c r="Y137" s="100"/>
      <c r="Z137" s="143"/>
      <c r="AA137" s="11"/>
      <c r="AB137" s="47"/>
      <c r="AC137" s="11"/>
      <c r="AD137" s="11"/>
      <c r="AE137" s="106"/>
      <c r="AF137" s="118"/>
      <c r="AG137" s="117"/>
      <c r="AH137" s="100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2:89" ht="17.25" customHeight="1">
      <c r="B138" s="1586" t="str">
        <f>'12-18л. МЕНЮ '!J529</f>
        <v>Пром.пр.</v>
      </c>
      <c r="C138" s="243" t="str">
        <f>'12-18л. МЕНЮ '!C529</f>
        <v>Хлеб ржаной</v>
      </c>
      <c r="D138" s="665">
        <f>'12-18л. МЕНЮ '!D529</f>
        <v>50</v>
      </c>
      <c r="F138" s="1888" t="str">
        <f>'12-18л. МЕНЮ '!J585</f>
        <v>Пром.пр.</v>
      </c>
      <c r="G138" s="252" t="str">
        <f>'12-18л. МЕНЮ '!C585</f>
        <v>Хлеб ржаной</v>
      </c>
      <c r="H138" s="1543">
        <f>'12-18л. МЕНЮ '!D585</f>
        <v>40</v>
      </c>
      <c r="I138" s="101"/>
      <c r="J138" s="92"/>
      <c r="Q138" s="178"/>
      <c r="R138" s="11"/>
      <c r="S138" s="11"/>
      <c r="T138" s="11"/>
      <c r="U138" s="101"/>
      <c r="V138" s="100"/>
      <c r="W138" s="106"/>
      <c r="X138" s="104"/>
      <c r="Y138" s="105"/>
      <c r="Z138" s="131"/>
      <c r="AA138" s="11"/>
      <c r="AB138" s="47"/>
      <c r="AC138" s="11"/>
      <c r="AD138" s="11"/>
      <c r="AE138" s="106"/>
      <c r="AF138" s="106"/>
      <c r="AG138" s="106"/>
      <c r="AH138" s="101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2:89" ht="18" customHeight="1" thickBot="1">
      <c r="B139" s="1236" t="s">
        <v>269</v>
      </c>
      <c r="C139" s="1226"/>
      <c r="D139" s="1805">
        <f>'12-18л. МЕНЮ '!D530</f>
        <v>870</v>
      </c>
      <c r="F139" s="1888" t="str">
        <f>'12-18л. МЕНЮ '!J586</f>
        <v>749 / 22</v>
      </c>
      <c r="G139" s="252" t="str">
        <f>'12-18л. МЕНЮ '!C586</f>
        <v>Плоды свежие (яблоко)</v>
      </c>
      <c r="H139" s="1543">
        <f>'12-18л. МЕНЮ '!D586</f>
        <v>100</v>
      </c>
      <c r="I139" s="107"/>
      <c r="J139" s="92"/>
      <c r="Q139" s="206"/>
      <c r="R139" s="11"/>
      <c r="S139" s="11"/>
      <c r="T139" s="11"/>
      <c r="U139" s="106"/>
      <c r="V139" s="106"/>
      <c r="W139" s="106"/>
      <c r="X139" s="104"/>
      <c r="Y139" s="124"/>
      <c r="Z139" s="143"/>
      <c r="AA139" s="11"/>
      <c r="AB139" s="47"/>
      <c r="AC139" s="11"/>
      <c r="AD139" s="11"/>
      <c r="AE139" s="106"/>
      <c r="AF139" s="101"/>
      <c r="AG139" s="101"/>
      <c r="AH139" s="106"/>
      <c r="AI139" s="189"/>
      <c r="AJ139" s="106"/>
      <c r="AK139" s="101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2:89" ht="18" customHeight="1" thickBot="1">
      <c r="B140" s="601"/>
      <c r="C140" s="334" t="s">
        <v>192</v>
      </c>
      <c r="D140" s="667"/>
      <c r="F140" s="1236" t="s">
        <v>269</v>
      </c>
      <c r="G140" s="3177"/>
      <c r="H140" s="2303">
        <f>'12-18л. МЕНЮ '!D587</f>
        <v>1045</v>
      </c>
      <c r="I140" s="107"/>
      <c r="J140" s="92"/>
      <c r="Q140" s="98"/>
      <c r="R140" s="11"/>
      <c r="S140" s="11"/>
      <c r="T140" s="11"/>
      <c r="U140" s="106"/>
      <c r="V140" s="106"/>
      <c r="W140" s="106"/>
      <c r="X140" s="104"/>
      <c r="Y140" s="105"/>
      <c r="Z140" s="141"/>
      <c r="AA140" s="11"/>
      <c r="AB140" s="47"/>
      <c r="AC140" s="11"/>
      <c r="AD140" s="11"/>
      <c r="AE140" s="106"/>
      <c r="AF140" s="106"/>
      <c r="AG140" s="106"/>
      <c r="AH140" s="104"/>
      <c r="AI140" s="189"/>
      <c r="AJ140" s="106"/>
      <c r="AK140" s="101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2:89" ht="15" customHeight="1">
      <c r="B141" s="164" t="str">
        <f>'12-18л. МЕНЮ '!J534</f>
        <v>465 / 21</v>
      </c>
      <c r="C141" s="260" t="str">
        <f>'12-18л. МЕНЮ '!C534</f>
        <v>Кофейный напиток с молоком</v>
      </c>
      <c r="D141" s="167">
        <f>'12-18л. МЕНЮ '!D534</f>
        <v>200</v>
      </c>
      <c r="F141" s="601"/>
      <c r="G141" s="334" t="s">
        <v>192</v>
      </c>
      <c r="H141" s="667"/>
      <c r="I141" s="101"/>
      <c r="J141" s="92"/>
      <c r="Q141" s="1564"/>
      <c r="R141" s="11"/>
      <c r="S141" s="11"/>
      <c r="T141" s="11"/>
      <c r="U141" s="106"/>
      <c r="V141" s="106"/>
      <c r="W141" s="106"/>
      <c r="X141" s="104"/>
      <c r="Y141" s="105"/>
      <c r="Z141" s="141"/>
      <c r="AA141" s="11"/>
      <c r="AB141" s="47"/>
      <c r="AC141" s="11"/>
      <c r="AD141" s="11"/>
      <c r="AE141" s="106"/>
      <c r="AF141" s="113"/>
      <c r="AG141" s="190"/>
      <c r="AH141" s="106"/>
      <c r="AI141" s="106"/>
      <c r="AJ141" s="106"/>
      <c r="AK141" s="127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2:89" ht="12.75" customHeight="1">
      <c r="B142" s="164" t="str">
        <f>'12-18л. МЕНЮ '!J535</f>
        <v>193 / 17</v>
      </c>
      <c r="C142" s="260" t="str">
        <f>'12-18л. МЕНЮ '!C535</f>
        <v>Биточек рисовый с морковью</v>
      </c>
      <c r="D142" s="167">
        <f>'12-18л. МЕНЮ '!D535</f>
        <v>100</v>
      </c>
      <c r="F142" s="1609" t="str">
        <f>'12-18л. МЕНЮ '!J591</f>
        <v>857/22</v>
      </c>
      <c r="G142" s="260" t="str">
        <f>'12-18л. МЕНЮ '!C591</f>
        <v>Отвар шиповника</v>
      </c>
      <c r="H142" s="665">
        <f>'12-18л. МЕНЮ '!D591</f>
        <v>200</v>
      </c>
      <c r="I142" s="111"/>
      <c r="J142" s="92"/>
      <c r="Q142" s="98"/>
      <c r="R142" s="11"/>
      <c r="S142" s="11"/>
      <c r="T142" s="11"/>
      <c r="U142" s="106"/>
      <c r="V142" s="106"/>
      <c r="W142" s="106"/>
      <c r="X142" s="107"/>
      <c r="Y142" s="108"/>
      <c r="Z142" s="141"/>
      <c r="AA142" s="11"/>
      <c r="AB142" s="47"/>
      <c r="AC142" s="11"/>
      <c r="AD142" s="11"/>
      <c r="AE142" s="193"/>
      <c r="AF142" s="109"/>
      <c r="AG142" s="121"/>
      <c r="AH142" s="106"/>
      <c r="AI142" s="106"/>
      <c r="AJ142" s="106"/>
      <c r="AK142" s="104"/>
      <c r="AL142" s="105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2:89" ht="13.5" customHeight="1">
      <c r="B143" s="2948" t="str">
        <f>'12-18л. МЕНЮ '!J536</f>
        <v>692/22</v>
      </c>
      <c r="C143" s="168" t="str">
        <f>'12-18л. МЕНЮ '!C536</f>
        <v xml:space="preserve">и соус шоколадный </v>
      </c>
      <c r="D143" s="1618">
        <f>'12-18л. МЕНЮ '!D536</f>
        <v>30</v>
      </c>
      <c r="F143" s="1686" t="str">
        <f>'12-18л. МЕНЮ '!J592</f>
        <v>276/17</v>
      </c>
      <c r="G143" s="260" t="str">
        <f>'12-18л. МЕНЮ '!C592</f>
        <v xml:space="preserve">Рулет с макаронами и / </v>
      </c>
      <c r="H143" s="1684">
        <f>'12-18л. МЕНЮ '!D592</f>
        <v>120</v>
      </c>
      <c r="I143" s="258"/>
      <c r="J143" s="106"/>
      <c r="K143" s="121"/>
      <c r="L143" s="121"/>
      <c r="M143" s="121"/>
      <c r="Q143" s="98"/>
      <c r="R143" s="11"/>
      <c r="S143" s="11"/>
      <c r="T143" s="11"/>
      <c r="U143" s="106"/>
      <c r="V143" s="106"/>
      <c r="W143" s="106"/>
      <c r="X143" s="104"/>
      <c r="Y143" s="105"/>
      <c r="Z143" s="141"/>
      <c r="AA143" s="11"/>
      <c r="AB143" s="47"/>
      <c r="AC143" s="11"/>
      <c r="AD143" s="11"/>
      <c r="AE143" s="105"/>
      <c r="AF143" s="106"/>
      <c r="AG143" s="106"/>
      <c r="AH143" s="106"/>
      <c r="AI143" s="106"/>
      <c r="AJ143" s="105"/>
      <c r="AK143" s="104"/>
      <c r="AL143" s="104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</row>
    <row r="144" spans="2:89" ht="15" customHeight="1">
      <c r="B144" s="2998" t="str">
        <f>'12-18л. МЕНЮ '!J537</f>
        <v>Пром.пр.</v>
      </c>
      <c r="C144" s="168" t="str">
        <f>'12-18л. МЕНЮ '!C537</f>
        <v>Хлеб ржаной</v>
      </c>
      <c r="D144" s="1618">
        <f>'12-18л. МЕНЮ '!D537</f>
        <v>30</v>
      </c>
      <c r="F144" s="2301" t="str">
        <f>'12-18л. МЕНЮ '!J593</f>
        <v>331/17</v>
      </c>
      <c r="G144" s="168" t="str">
        <f>'12-18л. МЕНЮ '!C593</f>
        <v>соус сметанный с томатом</v>
      </c>
      <c r="H144" s="2302">
        <f>'12-18л. МЕНЮ '!D593</f>
        <v>10</v>
      </c>
      <c r="I144" s="101"/>
      <c r="J144" s="160"/>
      <c r="K144" s="121"/>
      <c r="L144" s="121"/>
      <c r="M144" s="116"/>
      <c r="Q144" s="98"/>
      <c r="R144" s="11"/>
      <c r="S144" s="47"/>
      <c r="T144" s="11"/>
      <c r="U144" s="106"/>
      <c r="V144" s="106"/>
      <c r="W144" s="101"/>
      <c r="X144" s="101"/>
      <c r="Y144" s="100"/>
      <c r="Z144" s="143"/>
      <c r="AA144" s="11"/>
      <c r="AB144" s="47"/>
      <c r="AC144" s="11"/>
      <c r="AD144" s="11"/>
      <c r="AE144" s="100"/>
      <c r="AF144" s="106"/>
      <c r="AG144" s="106"/>
      <c r="AH144" s="106"/>
      <c r="AI144" s="106"/>
      <c r="AJ144" s="218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2:89" ht="15" customHeight="1" thickBot="1">
      <c r="B145" s="1872" t="s">
        <v>197</v>
      </c>
      <c r="C145" s="1237"/>
      <c r="D145" s="1681">
        <f>'12-18л. МЕНЮ '!D538</f>
        <v>360</v>
      </c>
      <c r="F145" s="1724" t="str">
        <f>'12-18л. МЕНЮ '!J594</f>
        <v>Пром.пр.</v>
      </c>
      <c r="G145" s="168" t="str">
        <f>'12-18л. МЕНЮ '!C594</f>
        <v>Хлеб ржаной</v>
      </c>
      <c r="H145" s="1768">
        <f>'12-18л. МЕНЮ '!D594</f>
        <v>20</v>
      </c>
      <c r="I145" s="111"/>
      <c r="J145" s="115"/>
      <c r="K145" s="121"/>
      <c r="L145" s="121"/>
      <c r="M145" s="121"/>
      <c r="N145" s="106"/>
      <c r="O145" s="106"/>
      <c r="P145" s="106"/>
      <c r="Q145" s="98"/>
      <c r="R145" s="11"/>
      <c r="S145" s="47"/>
      <c r="T145" s="11"/>
      <c r="U145" s="106"/>
      <c r="V145" s="106"/>
      <c r="W145" s="106"/>
      <c r="X145" s="115"/>
      <c r="Y145" s="101"/>
      <c r="Z145" s="98"/>
      <c r="AA145" s="11"/>
      <c r="AB145" s="47"/>
      <c r="AC145" s="11"/>
      <c r="AD145" s="11"/>
      <c r="AE145" s="105"/>
      <c r="AF145" s="106"/>
      <c r="AG145" s="106"/>
      <c r="AH145" s="106"/>
      <c r="AI145" s="106"/>
      <c r="AJ145" s="105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2:89" ht="15" customHeight="1" thickBot="1">
      <c r="F146" s="1236" t="s">
        <v>270</v>
      </c>
      <c r="G146" s="689"/>
      <c r="H146" s="2303">
        <f>'12-18л. МЕНЮ '!D595</f>
        <v>350</v>
      </c>
      <c r="I146" s="101"/>
      <c r="J146" s="115"/>
      <c r="K146" s="121"/>
      <c r="L146" s="121"/>
      <c r="M146" s="121"/>
      <c r="N146" s="106"/>
      <c r="O146" s="106"/>
      <c r="P146" s="106"/>
      <c r="Q146" s="100"/>
      <c r="R146" s="11"/>
      <c r="S146" s="47"/>
      <c r="T146" s="11"/>
      <c r="U146" s="98"/>
      <c r="V146" s="106"/>
      <c r="W146" s="163"/>
      <c r="X146" s="127"/>
      <c r="Y146" s="106"/>
      <c r="Z146" s="106"/>
      <c r="AA146" s="11"/>
      <c r="AB146" s="47"/>
      <c r="AC146" s="11"/>
      <c r="AD146" s="11"/>
      <c r="AE146" s="105"/>
      <c r="AF146" s="100"/>
      <c r="AG146" s="137"/>
      <c r="AH146" s="106"/>
      <c r="AI146" s="106"/>
      <c r="AJ146" s="105"/>
      <c r="AK146" s="106"/>
      <c r="AL146" s="106"/>
      <c r="AM146" s="104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2:89" ht="16.5" customHeight="1" thickBot="1">
      <c r="C147"/>
      <c r="F147" s="4005" t="s">
        <v>1060</v>
      </c>
      <c r="G147" s="73"/>
      <c r="H147" s="3135"/>
      <c r="I147" s="111"/>
      <c r="J147" s="572"/>
      <c r="M147" s="121"/>
      <c r="N147" s="106"/>
      <c r="O147" s="106"/>
      <c r="P147" s="106"/>
      <c r="Q147" s="121"/>
      <c r="R147" s="11"/>
      <c r="S147" s="11"/>
      <c r="T147" s="11"/>
      <c r="U147" s="104"/>
      <c r="V147" s="106"/>
      <c r="W147" s="106"/>
      <c r="X147" s="101"/>
      <c r="Y147" s="100"/>
      <c r="Z147" s="143"/>
      <c r="AA147" s="11"/>
      <c r="AB147" s="47"/>
      <c r="AC147" s="11"/>
      <c r="AD147" s="11"/>
      <c r="AE147" s="105"/>
      <c r="AF147" s="100"/>
      <c r="AG147" s="137"/>
      <c r="AH147" s="106"/>
      <c r="AI147" s="106"/>
      <c r="AJ147" s="121"/>
      <c r="AK147" s="106"/>
      <c r="AL147" s="106"/>
      <c r="AM147" s="106"/>
      <c r="AN147" s="193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2:89" ht="12" customHeight="1" thickBot="1">
      <c r="B148" s="1588" t="s">
        <v>1057</v>
      </c>
      <c r="C148" s="1539"/>
      <c r="D148" s="641"/>
      <c r="F148" s="84"/>
      <c r="G148" s="165" t="s">
        <v>128</v>
      </c>
      <c r="H148" s="3135"/>
      <c r="I148" s="201"/>
      <c r="J148" s="575"/>
      <c r="M148" s="121"/>
      <c r="N148" s="531"/>
      <c r="O148" s="106"/>
      <c r="P148" s="106"/>
      <c r="Q148" s="159"/>
      <c r="R148" s="11"/>
      <c r="S148" s="11"/>
      <c r="T148" s="11"/>
      <c r="U148" s="104"/>
      <c r="V148" s="106"/>
      <c r="W148" s="106"/>
      <c r="X148" s="101"/>
      <c r="Y148" s="100"/>
      <c r="Z148" s="143"/>
      <c r="AA148" s="11"/>
      <c r="AB148" s="47"/>
      <c r="AC148" s="11"/>
      <c r="AD148" s="11"/>
      <c r="AE148" s="105"/>
      <c r="AF148" s="106"/>
      <c r="AG148" s="106"/>
      <c r="AH148" s="106"/>
      <c r="AI148" s="106"/>
      <c r="AJ148" s="106"/>
      <c r="AK148" s="106"/>
      <c r="AL148" s="106"/>
      <c r="AM148" s="117"/>
      <c r="AN148" s="104"/>
      <c r="AO148" s="104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2:89" ht="15" customHeight="1">
      <c r="B149" s="235"/>
      <c r="C149" s="334" t="s">
        <v>128</v>
      </c>
      <c r="D149" s="226"/>
      <c r="E149" s="86"/>
      <c r="F149" s="238" t="str">
        <f>'12-18л. МЕНЮ '!J676</f>
        <v>162/17</v>
      </c>
      <c r="G149" s="247" t="str">
        <f>'12-18л. МЕНЮ '!C676</f>
        <v>Запеканка капустная</v>
      </c>
      <c r="H149" s="3158">
        <f>'12-18л. МЕНЮ '!D676</f>
        <v>180</v>
      </c>
      <c r="I149" s="572"/>
      <c r="J149" s="274"/>
      <c r="M149" s="121"/>
      <c r="N149" s="106"/>
      <c r="O149" s="106"/>
      <c r="P149" s="106"/>
      <c r="Q149" s="98"/>
      <c r="R149" s="11"/>
      <c r="S149" s="11"/>
      <c r="T149" s="11"/>
      <c r="U149" s="104"/>
      <c r="V149" s="106"/>
      <c r="W149" s="106"/>
      <c r="X149" s="101"/>
      <c r="Y149" s="100"/>
      <c r="Z149" s="143"/>
      <c r="AA149" s="11"/>
      <c r="AB149" s="47"/>
      <c r="AC149" s="11"/>
      <c r="AD149" s="11"/>
      <c r="AE149" s="100"/>
      <c r="AF149" s="106"/>
      <c r="AG149" s="106"/>
      <c r="AH149" s="106"/>
      <c r="AI149" s="106"/>
      <c r="AJ149" s="101"/>
      <c r="AK149" s="101"/>
      <c r="AL149" s="101"/>
      <c r="AM149" s="101"/>
      <c r="AN149" s="101"/>
      <c r="AO149" s="101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2:89" ht="12.75" customHeight="1">
      <c r="B150" s="1609" t="str">
        <f>'12-18л. МЕНЮ '!J623</f>
        <v>523/22</v>
      </c>
      <c r="C150" s="260" t="str">
        <f>'12-18л. МЕНЮ '!C623</f>
        <v>Бифштекс по-домашнему</v>
      </c>
      <c r="D150" s="167">
        <f>'12-18л. МЕНЮ '!D623</f>
        <v>100</v>
      </c>
      <c r="E150" s="86"/>
      <c r="F150" s="238" t="str">
        <f>'12-18л. МЕНЮ '!J677</f>
        <v>373/21</v>
      </c>
      <c r="G150" s="247" t="str">
        <f>'12-18л. МЕНЮ '!C677</f>
        <v>Котлеты нежные с соусом</v>
      </c>
      <c r="H150" s="3158" t="str">
        <f>'12-18л. МЕНЮ '!D677</f>
        <v>90 /25</v>
      </c>
      <c r="I150" s="178"/>
      <c r="J150" s="527"/>
      <c r="M150" s="121"/>
      <c r="N150" s="106"/>
      <c r="O150" s="106"/>
      <c r="P150" s="106"/>
      <c r="Q150" s="98"/>
      <c r="R150" s="11"/>
      <c r="S150" s="11"/>
      <c r="T150" s="11"/>
      <c r="U150" s="101"/>
      <c r="V150" s="106"/>
      <c r="W150" s="106"/>
      <c r="X150" s="101"/>
      <c r="Y150" s="100"/>
      <c r="Z150" s="143"/>
      <c r="AA150" s="11"/>
      <c r="AB150" s="47"/>
      <c r="AC150" s="11"/>
      <c r="AD150" s="11"/>
      <c r="AE150" s="106"/>
      <c r="AF150" s="254"/>
      <c r="AG150" s="137"/>
      <c r="AH150" s="106"/>
      <c r="AI150" s="106"/>
      <c r="AJ150" s="101"/>
      <c r="AK150" s="101"/>
      <c r="AL150" s="101"/>
      <c r="AM150" s="101"/>
      <c r="AN150" s="104"/>
      <c r="AO150" s="105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2:89" ht="12.75" customHeight="1">
      <c r="B151" s="1586" t="str">
        <f>'12-18л. МЕНЮ '!J624</f>
        <v>303/17</v>
      </c>
      <c r="C151" s="243" t="str">
        <f>'12-18л. МЕНЮ '!C624</f>
        <v>Каша вязкая гречневая</v>
      </c>
      <c r="D151" s="232">
        <f>'12-18л. МЕНЮ '!D624</f>
        <v>180</v>
      </c>
      <c r="E151" s="11"/>
      <c r="F151" s="238" t="str">
        <f>'12-18л. МЕНЮ '!J678</f>
        <v>420/21</v>
      </c>
      <c r="G151" s="247" t="str">
        <f>'12-18л. МЕНЮ '!C678</f>
        <v xml:space="preserve"> томатным с овощами</v>
      </c>
      <c r="H151" s="3158">
        <f>'12-18л. МЕНЮ '!D678</f>
        <v>0</v>
      </c>
      <c r="I151" s="206"/>
      <c r="J151" s="527"/>
      <c r="M151" s="121"/>
      <c r="N151" s="106"/>
      <c r="O151" s="106"/>
      <c r="P151" s="106"/>
      <c r="Q151" s="98"/>
      <c r="R151" s="11"/>
      <c r="S151" s="47"/>
      <c r="T151" s="11"/>
      <c r="U151" s="101"/>
      <c r="V151" s="106"/>
      <c r="W151" s="106"/>
      <c r="X151" s="106"/>
      <c r="Y151" s="106"/>
      <c r="Z151" s="106"/>
      <c r="AA151" s="11"/>
      <c r="AB151" s="47"/>
      <c r="AC151" s="11"/>
      <c r="AD151" s="11"/>
      <c r="AE151" s="106"/>
      <c r="AF151" s="106"/>
      <c r="AG151" s="106"/>
      <c r="AH151" s="106"/>
      <c r="AI151" s="106"/>
      <c r="AJ151" s="107"/>
      <c r="AK151" s="107"/>
      <c r="AL151" s="101"/>
      <c r="AM151" s="101"/>
      <c r="AN151" s="101"/>
      <c r="AO151" s="100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2:89" ht="13.5" customHeight="1">
      <c r="B152" s="1686" t="str">
        <f>'12-18л. МЕНЮ '!J625</f>
        <v>469 / 21</v>
      </c>
      <c r="C152" s="260" t="str">
        <f>'12-18л. МЕНЮ '!C625</f>
        <v>Молоко кипячёное</v>
      </c>
      <c r="D152" s="1873">
        <f>'12-18л. МЕНЮ '!D625</f>
        <v>200</v>
      </c>
      <c r="E152" s="657"/>
      <c r="F152" s="238" t="str">
        <f>'12-18л. МЕНЮ '!J679</f>
        <v>784 /22</v>
      </c>
      <c r="G152" s="247" t="str">
        <f>'12-18л. МЕНЮ '!C679</f>
        <v>Кисель   из кураги</v>
      </c>
      <c r="H152" s="3158">
        <f>'12-18л. МЕНЮ '!D679</f>
        <v>200</v>
      </c>
      <c r="I152" s="177"/>
      <c r="J152" s="159"/>
      <c r="M152" s="121"/>
      <c r="N152" s="106"/>
      <c r="O152" s="106"/>
      <c r="P152" s="106"/>
      <c r="Q152" s="98"/>
      <c r="R152" s="11"/>
      <c r="S152" s="47"/>
      <c r="T152" s="11"/>
      <c r="U152" s="101"/>
      <c r="V152" s="106"/>
      <c r="W152" s="106"/>
      <c r="X152" s="193"/>
      <c r="Y152" s="271"/>
      <c r="Z152" s="193"/>
      <c r="AA152" s="11"/>
      <c r="AB152" s="47"/>
      <c r="AC152" s="11"/>
      <c r="AD152" s="11"/>
      <c r="AE152" s="106"/>
      <c r="AF152" s="106"/>
      <c r="AG152" s="106"/>
      <c r="AH152" s="106"/>
      <c r="AI152" s="106"/>
      <c r="AJ152" s="107"/>
      <c r="AK152" s="219"/>
      <c r="AL152" s="106"/>
      <c r="AM152" s="106"/>
      <c r="AN152" s="101"/>
      <c r="AO152" s="100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2:89" ht="12.75" customHeight="1">
      <c r="B153" s="1690" t="str">
        <f>'12-18л. МЕНЮ '!J626</f>
        <v>Пром.пр.</v>
      </c>
      <c r="C153" s="243" t="str">
        <f>'12-18л. МЕНЮ '!C626</f>
        <v>Хлеб пшеничный</v>
      </c>
      <c r="D153" s="323">
        <f>'12-18л. МЕНЮ '!D626</f>
        <v>40</v>
      </c>
      <c r="E153" s="335"/>
      <c r="F153" s="238" t="str">
        <f>'12-18л. МЕНЮ '!J680</f>
        <v>Пром.пр.</v>
      </c>
      <c r="G153" s="247" t="str">
        <f>'12-18л. МЕНЮ '!C680</f>
        <v>Хлеб пшеничный</v>
      </c>
      <c r="H153" s="3158">
        <f>'12-18л. МЕНЮ '!D680</f>
        <v>40</v>
      </c>
      <c r="I153" s="177"/>
      <c r="J153" s="527"/>
      <c r="M153" s="121"/>
      <c r="N153" s="121"/>
      <c r="O153" s="106"/>
      <c r="P153" s="106"/>
      <c r="Q153" s="98"/>
      <c r="R153" s="11"/>
      <c r="S153" s="47"/>
      <c r="T153" s="11"/>
      <c r="U153" s="101"/>
      <c r="V153" s="106"/>
      <c r="W153" s="101"/>
      <c r="X153" s="100"/>
      <c r="Y153" s="137"/>
      <c r="Z153" s="366"/>
      <c r="AA153" s="11"/>
      <c r="AB153" s="47"/>
      <c r="AC153" s="11"/>
      <c r="AD153" s="11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1"/>
      <c r="AO153" s="100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2:89" ht="13.5" customHeight="1">
      <c r="B154" s="1690" t="str">
        <f>'12-18л. МЕНЮ '!J627</f>
        <v>Пром.пр.</v>
      </c>
      <c r="C154" s="243" t="str">
        <f>'12-18л. МЕНЮ '!C627</f>
        <v>Хлеб ржаной</v>
      </c>
      <c r="D154" s="1544">
        <f>'12-18л. МЕНЮ '!D627</f>
        <v>40</v>
      </c>
      <c r="E154" s="7"/>
      <c r="F154" s="238" t="str">
        <f>'12-18л. МЕНЮ '!J681</f>
        <v>Пром.пр.</v>
      </c>
      <c r="G154" s="247" t="str">
        <f>'12-18л. МЕНЮ '!C681</f>
        <v>Хлеб ржаной</v>
      </c>
      <c r="H154" s="3158">
        <f>'12-18л. МЕНЮ '!D681</f>
        <v>30</v>
      </c>
      <c r="I154" s="177"/>
      <c r="J154" s="527"/>
      <c r="O154" s="106"/>
      <c r="P154" s="116"/>
      <c r="Q154" s="116"/>
      <c r="R154" s="11"/>
      <c r="S154" s="47"/>
      <c r="T154" s="11"/>
      <c r="U154" s="101"/>
      <c r="V154" s="106"/>
      <c r="W154" s="101"/>
      <c r="X154" s="100"/>
      <c r="Y154" s="137"/>
      <c r="Z154" s="174"/>
      <c r="AA154" s="11"/>
      <c r="AB154" s="47"/>
      <c r="AC154" s="11"/>
      <c r="AD154" s="11"/>
      <c r="AE154" s="106"/>
      <c r="AF154" s="106"/>
      <c r="AG154" s="106"/>
      <c r="AH154" s="106"/>
      <c r="AI154" s="106"/>
      <c r="AJ154" s="106"/>
      <c r="AK154" s="111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2:89" ht="13.5" customHeight="1" thickBot="1">
      <c r="B155" s="1236" t="s">
        <v>268</v>
      </c>
      <c r="C155" s="1237"/>
      <c r="D155" s="1681">
        <f>'12-18л. МЕНЮ '!D628</f>
        <v>560</v>
      </c>
      <c r="E155" s="7"/>
      <c r="F155" s="239" t="str">
        <f>'12-18л. МЕНЮ '!J682</f>
        <v>749 / 22</v>
      </c>
      <c r="G155" s="233" t="str">
        <f>'12-18л. МЕНЮ '!C682</f>
        <v>Фрукты свежие (яблоко)</v>
      </c>
      <c r="H155" s="3158">
        <f>'12-18л. МЕНЮ '!D682</f>
        <v>100</v>
      </c>
      <c r="I155" s="177"/>
      <c r="J155" s="527"/>
      <c r="O155" s="574"/>
      <c r="P155" s="574"/>
      <c r="Q155" s="178"/>
      <c r="R155" s="11"/>
      <c r="S155" s="47"/>
      <c r="T155" s="11"/>
      <c r="U155" s="101"/>
      <c r="V155" s="106"/>
      <c r="W155" s="101"/>
      <c r="X155" s="100"/>
      <c r="Y155" s="137"/>
      <c r="Z155" s="174"/>
      <c r="AA155" s="11"/>
      <c r="AB155" s="47"/>
      <c r="AC155" s="11"/>
      <c r="AD155" s="11"/>
      <c r="AE155" s="106"/>
      <c r="AF155" s="100"/>
      <c r="AG155" s="143"/>
      <c r="AH155" s="106"/>
      <c r="AI155" s="106"/>
      <c r="AJ155" s="100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2:89" ht="16.5" customHeight="1" thickBot="1">
      <c r="B156" s="601"/>
      <c r="C156" s="334" t="s">
        <v>106</v>
      </c>
      <c r="D156" s="226"/>
      <c r="E156" s="7"/>
      <c r="F156" s="2089" t="s">
        <v>268</v>
      </c>
      <c r="G156" s="3647"/>
      <c r="H156" s="3939">
        <f>'12-18л. МЕНЮ '!D683</f>
        <v>665</v>
      </c>
      <c r="I156" s="177"/>
      <c r="J156" s="540"/>
      <c r="O156" s="576"/>
      <c r="P156" s="576"/>
      <c r="Q156" s="206"/>
      <c r="R156" s="11"/>
      <c r="S156" s="47"/>
      <c r="T156" s="11"/>
      <c r="U156" s="101"/>
      <c r="V156" s="106"/>
      <c r="W156" s="101"/>
      <c r="X156" s="275"/>
      <c r="Y156" s="276"/>
      <c r="Z156" s="174"/>
      <c r="AA156" s="11"/>
      <c r="AB156" s="47"/>
      <c r="AC156" s="11"/>
      <c r="AD156" s="11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2:89" ht="14.25" customHeight="1">
      <c r="B157" s="378" t="str">
        <f>'12-18л. МЕНЮ '!J632</f>
        <v>54-31з/22</v>
      </c>
      <c r="C157" s="1453" t="str">
        <f>'12-18л. МЕНЮ '!C632</f>
        <v xml:space="preserve">Капуста с </v>
      </c>
      <c r="D157" s="340">
        <f>'12-18л. МЕНЮ '!D632</f>
        <v>100</v>
      </c>
      <c r="E157" s="7"/>
      <c r="F157" s="3648"/>
      <c r="G157" s="165" t="s">
        <v>106</v>
      </c>
      <c r="H157" s="3135"/>
      <c r="I157" s="177"/>
      <c r="J157" s="203"/>
      <c r="O157" s="116"/>
      <c r="P157" s="116"/>
      <c r="Q157" s="1178"/>
      <c r="R157" s="11"/>
      <c r="S157" s="47"/>
      <c r="T157" s="11"/>
      <c r="U157" s="101"/>
      <c r="V157" s="209"/>
      <c r="W157" s="101"/>
      <c r="X157" s="275"/>
      <c r="Y157" s="276"/>
      <c r="Z157" s="174"/>
      <c r="AA157" s="11"/>
      <c r="AB157" s="47"/>
      <c r="AC157" s="11"/>
      <c r="AD157" s="11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2:89" ht="15" customHeight="1">
      <c r="B158" s="285" t="str">
        <f>'12-18л. МЕНЮ '!J633</f>
        <v>54-32з/22</v>
      </c>
      <c r="C158" s="1451" t="str">
        <f>'12-18л. МЕНЮ '!C633</f>
        <v>морковью в нарезке</v>
      </c>
      <c r="D158" s="76"/>
      <c r="E158" s="7"/>
      <c r="F158" s="2187" t="str">
        <f>'12-18л. МЕНЮ '!J687</f>
        <v>54-21з/ 22</v>
      </c>
      <c r="G158" s="3991" t="str">
        <f>'12-18л. МЕНЮ '!C687</f>
        <v>Кукуруза сахарная</v>
      </c>
      <c r="H158" s="340">
        <f>'12-18л. МЕНЮ '!D687</f>
        <v>100</v>
      </c>
      <c r="I158" s="177"/>
      <c r="J158" s="213"/>
      <c r="O158" s="106"/>
      <c r="P158" s="106"/>
      <c r="Q158" s="106"/>
      <c r="R158" s="11"/>
      <c r="S158" s="47"/>
      <c r="T158" s="11"/>
      <c r="U158" s="127"/>
      <c r="V158" s="106"/>
      <c r="W158" s="101"/>
      <c r="X158" s="254"/>
      <c r="Y158" s="137"/>
      <c r="Z158" s="174"/>
      <c r="AA158" s="11"/>
      <c r="AB158" s="47"/>
      <c r="AC158" s="11"/>
      <c r="AD158" s="11"/>
      <c r="AE158" s="106"/>
      <c r="AF158" s="108"/>
      <c r="AG158" s="141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2:89" ht="12" customHeight="1">
      <c r="B159" s="2188" t="str">
        <f>'12-18л. МЕНЮ '!J634</f>
        <v>100 / 21</v>
      </c>
      <c r="C159" s="1454" t="str">
        <f>'12-18л. МЕНЮ '!C634</f>
        <v>Рассольник ленинградский</v>
      </c>
      <c r="D159" s="340">
        <f>'12-18л. МЕНЮ '!D634</f>
        <v>250</v>
      </c>
      <c r="E159" s="7"/>
      <c r="F159" s="2187" t="str">
        <f>'12-18л. МЕНЮ '!J688</f>
        <v>242/22</v>
      </c>
      <c r="G159" s="1100" t="str">
        <f>'12-18л. МЕНЮ '!C688</f>
        <v>Суп  картофельный с макаронами</v>
      </c>
      <c r="H159" s="340">
        <f>'12-18л. МЕНЮ '!D688</f>
        <v>250</v>
      </c>
      <c r="I159" s="582"/>
      <c r="J159" s="121"/>
      <c r="O159" s="106"/>
      <c r="P159" s="106"/>
      <c r="Q159" s="121"/>
      <c r="R159" s="11"/>
      <c r="S159" s="47"/>
      <c r="T159" s="11"/>
      <c r="U159" s="106"/>
      <c r="V159" s="106"/>
      <c r="W159" s="101"/>
      <c r="X159" s="100"/>
      <c r="Y159" s="137"/>
      <c r="Z159" s="174"/>
      <c r="AA159" s="11"/>
      <c r="AB159" s="47"/>
      <c r="AC159" s="11"/>
      <c r="AD159" s="11"/>
      <c r="AE159" s="106"/>
      <c r="AF159" s="108"/>
      <c r="AG159" s="141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2:89" ht="12.75" customHeight="1">
      <c r="B160" s="2070" t="str">
        <f>'12-18л. МЕНЮ '!J635</f>
        <v>334/22</v>
      </c>
      <c r="C160" s="252" t="str">
        <f>'12-18л. МЕНЮ '!C635</f>
        <v>Рагу из овощей</v>
      </c>
      <c r="D160" s="2071">
        <f>'12-18л. МЕНЮ '!D635</f>
        <v>180</v>
      </c>
      <c r="E160" s="7"/>
      <c r="F160" s="2187" t="str">
        <f>'12-18л. МЕНЮ '!J689</f>
        <v>532/22</v>
      </c>
      <c r="G160" s="3991" t="str">
        <f>'12-18л. МЕНЮ '!C689</f>
        <v>Зразы с  яйцом</v>
      </c>
      <c r="H160" s="340">
        <f>'12-18л. МЕНЮ '!D689</f>
        <v>100</v>
      </c>
      <c r="I160" s="121"/>
      <c r="J160" s="527"/>
      <c r="O160" s="106"/>
      <c r="P160" s="106"/>
      <c r="Q160" s="121"/>
      <c r="R160" s="11"/>
      <c r="S160" s="47"/>
      <c r="T160" s="11"/>
      <c r="U160" s="106"/>
      <c r="V160" s="106"/>
      <c r="W160" s="104"/>
      <c r="X160" s="100"/>
      <c r="Y160" s="131"/>
      <c r="Z160" s="174"/>
      <c r="AA160" s="11"/>
      <c r="AB160" s="47"/>
      <c r="AC160" s="11"/>
      <c r="AD160" s="11"/>
      <c r="AE160" s="106"/>
      <c r="AF160" s="106"/>
      <c r="AG160" s="101"/>
      <c r="AH160" s="100"/>
      <c r="AI160" s="101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2:89" ht="12.75" customHeight="1">
      <c r="B161" s="285" t="str">
        <f>'12-18л. МЕНЮ '!J636</f>
        <v>466/22</v>
      </c>
      <c r="C161" s="1451" t="str">
        <f>'12-18л. МЕНЮ '!C636</f>
        <v xml:space="preserve">Шницель рыбный </v>
      </c>
      <c r="D161" s="2080">
        <f>'12-18л. МЕНЮ '!D636</f>
        <v>105</v>
      </c>
      <c r="E161" s="86"/>
      <c r="F161" s="2187" t="str">
        <f>'12-18л. МЕНЮ '!J690</f>
        <v>315/22</v>
      </c>
      <c r="G161" s="3991" t="str">
        <f>'12-18л. МЕНЮ '!C690</f>
        <v>Овощи запечённые</v>
      </c>
      <c r="H161" s="340">
        <f>'12-18л. МЕНЮ '!D690</f>
        <v>180</v>
      </c>
      <c r="I161" s="121"/>
      <c r="J161" s="527"/>
      <c r="O161" s="106"/>
      <c r="P161" s="106"/>
      <c r="Q161" s="106"/>
      <c r="R161" s="11"/>
      <c r="S161" s="47"/>
      <c r="T161" s="11"/>
      <c r="U161" s="106"/>
      <c r="V161" s="106"/>
      <c r="W161" s="101"/>
      <c r="X161" s="100"/>
      <c r="Y161" s="143"/>
      <c r="Z161" s="366"/>
      <c r="AA161" s="11"/>
      <c r="AB161" s="47"/>
      <c r="AC161" s="11"/>
      <c r="AD161" s="11"/>
      <c r="AE161" s="106"/>
      <c r="AF161" s="106"/>
      <c r="AG161" s="106"/>
      <c r="AH161" s="100"/>
      <c r="AI161" s="104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2:89" ht="11.25" customHeight="1">
      <c r="B162" s="378" t="str">
        <f>'12-18л. МЕНЮ '!J637</f>
        <v>481/22</v>
      </c>
      <c r="C162" s="1453" t="str">
        <f>'12-18л. МЕНЮ '!C637</f>
        <v>Кисель   витаминный</v>
      </c>
      <c r="D162" s="340">
        <f>'12-18л. МЕНЮ '!D637</f>
        <v>200</v>
      </c>
      <c r="F162" s="2187" t="str">
        <f>'12-18л. МЕНЮ '!J691</f>
        <v>469 / 21</v>
      </c>
      <c r="G162" s="3991" t="str">
        <f>'12-18л. МЕНЮ '!C691</f>
        <v>Молоко кипячёное</v>
      </c>
      <c r="H162" s="340">
        <f>'12-18л. МЕНЮ '!D691</f>
        <v>200</v>
      </c>
      <c r="I162" s="177"/>
      <c r="J162" s="527"/>
      <c r="M162" s="121"/>
      <c r="N162" s="121"/>
      <c r="O162" s="106"/>
      <c r="P162" s="106"/>
      <c r="Q162" s="121"/>
      <c r="R162" s="11"/>
      <c r="S162" s="47"/>
      <c r="T162" s="11"/>
      <c r="U162" s="106"/>
      <c r="V162" s="106"/>
      <c r="W162" s="101"/>
      <c r="X162" s="100"/>
      <c r="Y162" s="143"/>
      <c r="Z162" s="174"/>
      <c r="AA162" s="11"/>
      <c r="AB162" s="47"/>
      <c r="AC162" s="11"/>
      <c r="AD162" s="11"/>
      <c r="AE162" s="106"/>
      <c r="AF162" s="193"/>
      <c r="AG162" s="271"/>
      <c r="AH162" s="100"/>
      <c r="AI162" s="106"/>
      <c r="AJ162" s="106"/>
      <c r="AK162" s="191"/>
      <c r="AL162" s="191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2:89" ht="14.25" customHeight="1">
      <c r="B163" s="2070" t="str">
        <f>'12-18л. МЕНЮ '!J638</f>
        <v>Пром.пр.</v>
      </c>
      <c r="C163" s="252" t="str">
        <f>'12-18л. МЕНЮ '!C638</f>
        <v>Хлеб пшеничный</v>
      </c>
      <c r="D163" s="2071">
        <f>'12-18л. МЕНЮ '!D638</f>
        <v>70</v>
      </c>
      <c r="F163" s="2187" t="str">
        <f>'12-18л. МЕНЮ '!J692</f>
        <v>225/17</v>
      </c>
      <c r="G163" s="3991" t="str">
        <f>'12-18л. МЕНЮ '!C692</f>
        <v xml:space="preserve">Оладьи  и / </v>
      </c>
      <c r="H163" s="340">
        <f>'12-18л. МЕНЮ '!D692</f>
        <v>80</v>
      </c>
      <c r="I163" s="177"/>
      <c r="J163" s="527"/>
      <c r="M163" s="121"/>
      <c r="N163" s="101"/>
      <c r="O163" s="515"/>
      <c r="P163" s="121"/>
      <c r="Q163" s="121"/>
      <c r="R163" s="11"/>
      <c r="S163" s="47"/>
      <c r="T163" s="11"/>
      <c r="U163" s="101"/>
      <c r="V163" s="100"/>
      <c r="W163" s="101"/>
      <c r="X163" s="100"/>
      <c r="Y163" s="143"/>
      <c r="Z163" s="174"/>
      <c r="AA163" s="11"/>
      <c r="AB163" s="47"/>
      <c r="AC163" s="11"/>
      <c r="AD163" s="11"/>
      <c r="AE163" s="11"/>
      <c r="AF163" s="100"/>
      <c r="AG163" s="137"/>
      <c r="AH163" s="100"/>
      <c r="AI163" s="106"/>
      <c r="AJ163" s="106"/>
      <c r="AK163" s="191"/>
      <c r="AL163" s="191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2:89" ht="13.5" customHeight="1">
      <c r="B164" s="285" t="str">
        <f>'12-18л. МЕНЮ '!J639</f>
        <v>Пром.пр.</v>
      </c>
      <c r="C164" s="1451" t="str">
        <f>'12-18л. МЕНЮ '!C639</f>
        <v>Хлеб ржаной</v>
      </c>
      <c r="D164" s="2080">
        <f>'12-18л. МЕНЮ '!D639</f>
        <v>40</v>
      </c>
      <c r="F164" s="2187" t="str">
        <f>'12-18л. МЕНЮ '!J693</f>
        <v>692/ 22</v>
      </c>
      <c r="G164" s="3991" t="str">
        <f>'12-18л. МЕНЮ '!C693</f>
        <v xml:space="preserve">соус шоколадный </v>
      </c>
      <c r="H164" s="340">
        <f>'12-18л. МЕНЮ '!D693</f>
        <v>30</v>
      </c>
      <c r="I164" s="177"/>
      <c r="J164" s="527"/>
      <c r="M164" s="469"/>
      <c r="N164" s="116"/>
      <c r="O164" s="116"/>
      <c r="P164" s="116"/>
      <c r="Q164" s="116"/>
      <c r="R164" s="11"/>
      <c r="S164" s="47"/>
      <c r="T164" s="11"/>
      <c r="U164" s="106"/>
      <c r="V164" s="106"/>
      <c r="W164" s="101"/>
      <c r="X164" s="105"/>
      <c r="Y164" s="131"/>
      <c r="Z164" s="174"/>
      <c r="AA164" s="11"/>
      <c r="AB164" s="47"/>
      <c r="AC164" s="11"/>
      <c r="AD164" s="11"/>
      <c r="AE164" s="83"/>
      <c r="AF164" s="106"/>
      <c r="AG164" s="106"/>
      <c r="AH164" s="101"/>
      <c r="AI164" s="101"/>
      <c r="AJ164" s="106"/>
      <c r="AK164" s="191"/>
      <c r="AL164" s="191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2:89" ht="13.5" customHeight="1">
      <c r="B165" s="1672" t="str">
        <f>'12-18л. МЕНЮ '!J640</f>
        <v>749 / 22</v>
      </c>
      <c r="C165" s="252" t="str">
        <f>'12-18л. МЕНЮ '!C640</f>
        <v xml:space="preserve">Плоды свежие (яблоко) </v>
      </c>
      <c r="D165" s="340">
        <f>'12-18л. МЕНЮ '!D640</f>
        <v>100</v>
      </c>
      <c r="F165" s="2187" t="str">
        <f>'12-18л. МЕНЮ '!J694</f>
        <v>Пром.пр.</v>
      </c>
      <c r="G165" s="3991" t="str">
        <f>'12-18л. МЕНЮ '!C694</f>
        <v>Хлеб пшеничный</v>
      </c>
      <c r="H165" s="340">
        <f>'12-18л. МЕНЮ '!D694</f>
        <v>40</v>
      </c>
      <c r="I165" s="177"/>
      <c r="J165" s="527"/>
      <c r="M165" s="121"/>
      <c r="N165" s="98"/>
      <c r="O165" s="330"/>
      <c r="P165" s="330"/>
      <c r="Q165" s="116"/>
      <c r="R165" s="11"/>
      <c r="S165" s="47"/>
      <c r="T165" s="11"/>
      <c r="U165" s="106"/>
      <c r="V165" s="106"/>
      <c r="W165" s="101"/>
      <c r="X165" s="217"/>
      <c r="Y165" s="277"/>
      <c r="Z165" s="174"/>
      <c r="AA165" s="11"/>
      <c r="AB165" s="47"/>
      <c r="AC165" s="11"/>
      <c r="AD165" s="11"/>
      <c r="AE165" s="11"/>
      <c r="AF165" s="106"/>
      <c r="AG165" s="106"/>
      <c r="AH165" s="101"/>
      <c r="AI165" s="101"/>
      <c r="AJ165" s="106"/>
      <c r="AK165" s="101"/>
      <c r="AL165" s="101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2:89" ht="12.75" customHeight="1" thickBot="1">
      <c r="B166" s="1236" t="s">
        <v>269</v>
      </c>
      <c r="C166" s="1237"/>
      <c r="D166" s="1876">
        <f>'12-18л. МЕНЮ '!D641</f>
        <v>1045</v>
      </c>
      <c r="F166" s="2187" t="str">
        <f>'12-18л. МЕНЮ '!J695</f>
        <v>Пром.пр.</v>
      </c>
      <c r="G166" s="3991" t="str">
        <f>'12-18л. МЕНЮ '!C695</f>
        <v>Хлеб ржаной</v>
      </c>
      <c r="H166" s="340">
        <f>'12-18л. МЕНЮ '!D695</f>
        <v>40</v>
      </c>
      <c r="I166" s="177"/>
      <c r="J166" s="203"/>
      <c r="M166" s="116"/>
      <c r="N166" s="121"/>
      <c r="O166" s="490"/>
      <c r="P166" s="490"/>
      <c r="Q166" s="490"/>
      <c r="R166" s="11"/>
      <c r="S166" s="47"/>
      <c r="T166" s="11"/>
      <c r="U166" s="106"/>
      <c r="V166" s="106"/>
      <c r="W166" s="101"/>
      <c r="X166" s="183"/>
      <c r="Y166" s="365"/>
      <c r="Z166" s="174"/>
      <c r="AA166" s="11"/>
      <c r="AB166" s="47"/>
      <c r="AC166" s="11"/>
      <c r="AD166" s="11"/>
      <c r="AE166" s="100"/>
      <c r="AF166" s="106"/>
      <c r="AG166" s="106"/>
      <c r="AH166" s="180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2:89" ht="14.25" customHeight="1" thickBot="1">
      <c r="B167" s="1623"/>
      <c r="C167" s="1614" t="s">
        <v>192</v>
      </c>
      <c r="D167" s="1624"/>
      <c r="F167" s="3995" t="s">
        <v>269</v>
      </c>
      <c r="G167" s="3996"/>
      <c r="H167" s="2977">
        <f>'12-18л. МЕНЮ '!D696</f>
        <v>1020</v>
      </c>
      <c r="I167" s="177"/>
      <c r="J167" s="213"/>
      <c r="M167" s="121"/>
      <c r="N167" s="198"/>
      <c r="O167" s="1563"/>
      <c r="P167" s="1563"/>
      <c r="Q167" s="1563"/>
      <c r="R167" s="11"/>
      <c r="S167" s="47"/>
      <c r="T167" s="11"/>
      <c r="U167" s="106"/>
      <c r="V167" s="106"/>
      <c r="W167" s="104"/>
      <c r="X167" s="183"/>
      <c r="Y167" s="365"/>
      <c r="Z167" s="174"/>
      <c r="AA167" s="11"/>
      <c r="AB167" s="47"/>
      <c r="AC167" s="11"/>
      <c r="AD167" s="11"/>
      <c r="AE167" s="11"/>
      <c r="AF167" s="106"/>
      <c r="AG167" s="106"/>
      <c r="AH167" s="101"/>
      <c r="AI167" s="100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2:89" ht="14.25" customHeight="1">
      <c r="B168" s="1216" t="str">
        <f>'12-18л. МЕНЮ '!J645</f>
        <v>457/21</v>
      </c>
      <c r="C168" s="233" t="str">
        <f>'12-18л. МЕНЮ '!C645</f>
        <v>Чай с сахаром</v>
      </c>
      <c r="D168" s="251">
        <f>'12-18л. МЕНЮ '!D645</f>
        <v>200</v>
      </c>
      <c r="F168" s="3648"/>
      <c r="G168" s="165" t="s">
        <v>192</v>
      </c>
      <c r="H168" s="2224"/>
      <c r="I168" s="583"/>
      <c r="J168" s="213"/>
      <c r="M168" s="11"/>
      <c r="N168" s="11"/>
      <c r="O168" s="47"/>
      <c r="P168" s="106"/>
      <c r="Q168" s="131"/>
      <c r="R168" s="11"/>
      <c r="S168" s="47"/>
      <c r="T168" s="11"/>
      <c r="U168" s="106"/>
      <c r="V168" s="106"/>
      <c r="W168" s="104"/>
      <c r="X168" s="183"/>
      <c r="Y168" s="365"/>
      <c r="Z168" s="174"/>
      <c r="AA168" s="11"/>
      <c r="AB168" s="47"/>
      <c r="AC168" s="11"/>
      <c r="AD168" s="11"/>
      <c r="AE168" s="105"/>
      <c r="AF168" s="100"/>
      <c r="AG168" s="196"/>
      <c r="AH168" s="101"/>
      <c r="AI168" s="100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2:89" ht="13.5" customHeight="1">
      <c r="B169" s="1216" t="str">
        <f>'12-18л. МЕНЮ '!J646</f>
        <v>525 /22</v>
      </c>
      <c r="C169" s="233" t="str">
        <f>'12-18л. МЕНЮ '!C646</f>
        <v>Голубцы с соусом</v>
      </c>
      <c r="D169" s="251">
        <f>'12-18л. МЕНЮ '!D646</f>
        <v>120</v>
      </c>
      <c r="F169" s="4006">
        <f>'12-18л. МЕНЮ '!J700</f>
        <v>0</v>
      </c>
      <c r="G169" s="247" t="str">
        <f>'12-18л. МЕНЮ '!C700</f>
        <v>Кисломолочный напиток</v>
      </c>
      <c r="H169" s="4007"/>
      <c r="I169" s="106"/>
      <c r="J169" s="121"/>
      <c r="M169" s="11"/>
      <c r="N169" s="11"/>
      <c r="O169" s="47"/>
      <c r="P169" s="106"/>
      <c r="Q169" s="143"/>
      <c r="R169" s="11"/>
      <c r="S169" s="473"/>
      <c r="T169" s="11"/>
      <c r="U169" s="106"/>
      <c r="V169" s="106"/>
      <c r="W169" s="104"/>
      <c r="X169" s="183"/>
      <c r="Y169" s="365"/>
      <c r="Z169" s="174"/>
      <c r="AA169" s="11"/>
      <c r="AB169" s="47"/>
      <c r="AC169" s="11"/>
      <c r="AD169" s="11"/>
      <c r="AE169" s="105"/>
      <c r="AF169" s="100"/>
      <c r="AG169" s="137"/>
      <c r="AH169" s="101"/>
      <c r="AI169" s="100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2:89" ht="13.5" customHeight="1">
      <c r="B170" s="1216" t="str">
        <f>'12-18л. МЕНЮ '!J647</f>
        <v>Пром.пр.</v>
      </c>
      <c r="C170" s="233" t="str">
        <f>'12-18л. МЕНЮ '!C647</f>
        <v>Хлеб пшеничный</v>
      </c>
      <c r="D170" s="251">
        <f>'12-18л. МЕНЮ '!D647</f>
        <v>30</v>
      </c>
      <c r="E170" s="11"/>
      <c r="F170" s="4008" t="str">
        <f>'12-18л. МЕНЮ '!J701</f>
        <v>470 / 21</v>
      </c>
      <c r="G170" s="2046" t="str">
        <f>'12-18л. МЕНЮ '!C701</f>
        <v>Кефир  (м. д. ж. 2,5% )</v>
      </c>
      <c r="H170" s="2174">
        <f>'12-18л. МЕНЮ '!D701</f>
        <v>200</v>
      </c>
      <c r="I170" s="353"/>
      <c r="J170" s="121"/>
      <c r="M170" s="11"/>
      <c r="N170" s="11"/>
      <c r="O170" s="47"/>
      <c r="P170" s="106"/>
      <c r="Q170" s="143"/>
      <c r="R170" s="11"/>
      <c r="S170" s="47"/>
      <c r="T170" s="11"/>
      <c r="U170" s="106"/>
      <c r="V170" s="106"/>
      <c r="W170" s="104"/>
      <c r="X170" s="183"/>
      <c r="Y170" s="365"/>
      <c r="Z170" s="174"/>
      <c r="AA170" s="11"/>
      <c r="AB170" s="47"/>
      <c r="AC170" s="11"/>
      <c r="AD170" s="11"/>
      <c r="AE170" s="105"/>
      <c r="AF170" s="106"/>
      <c r="AG170" s="106"/>
      <c r="AH170" s="101"/>
      <c r="AI170" s="100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2:89" ht="12.75" customHeight="1" thickBot="1">
      <c r="B171" s="1236" t="s">
        <v>270</v>
      </c>
      <c r="C171" s="689"/>
      <c r="D171" s="1689">
        <f>'12-18л. МЕНЮ '!D648</f>
        <v>350</v>
      </c>
      <c r="E171" s="11"/>
      <c r="F171" s="3997" t="str">
        <f>'12-18л. МЕНЮ '!J702</f>
        <v>527/21</v>
      </c>
      <c r="G171" s="247" t="str">
        <f>'12-18л. МЕНЮ '!C702</f>
        <v>Шарлотка с яблоками</v>
      </c>
      <c r="H171" s="340">
        <f>'12-18л. МЕНЮ '!D702</f>
        <v>150</v>
      </c>
      <c r="I171" s="121"/>
      <c r="J171" s="1195"/>
      <c r="M171" s="11"/>
      <c r="N171" s="11"/>
      <c r="O171" s="47"/>
      <c r="P171" s="106"/>
      <c r="Q171" s="195"/>
      <c r="R171" s="11"/>
      <c r="S171" s="47"/>
      <c r="T171" s="467"/>
      <c r="U171" s="106"/>
      <c r="V171" s="106"/>
      <c r="W171" s="104"/>
      <c r="X171" s="183"/>
      <c r="Y171" s="365"/>
      <c r="Z171" s="174"/>
      <c r="AA171" s="11"/>
      <c r="AB171" s="11"/>
      <c r="AC171" s="11"/>
      <c r="AD171" s="11"/>
      <c r="AE171" s="100"/>
      <c r="AF171" s="100"/>
      <c r="AG171" s="100"/>
      <c r="AH171" s="107"/>
      <c r="AI171" s="108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2:89" ht="15" customHeight="1">
      <c r="E172" s="11"/>
      <c r="F172" s="4000" t="str">
        <f>'12-18л. МЕНЮ '!J703</f>
        <v>687/22</v>
      </c>
      <c r="G172" s="318" t="str">
        <f>'12-18л. МЕНЮ '!C703</f>
        <v xml:space="preserve"> и /соус абрикосовый</v>
      </c>
      <c r="H172" s="2080">
        <f>'12-18л. МЕНЮ '!D703</f>
        <v>40</v>
      </c>
      <c r="I172" s="121"/>
      <c r="J172" s="156"/>
      <c r="M172" s="11"/>
      <c r="N172" s="11"/>
      <c r="O172" s="47"/>
      <c r="P172" s="106"/>
      <c r="Q172" s="141"/>
      <c r="R172" s="11"/>
      <c r="S172" s="47"/>
      <c r="T172" s="11"/>
      <c r="U172" s="106"/>
      <c r="V172" s="106"/>
      <c r="W172" s="104"/>
      <c r="X172" s="105"/>
      <c r="Y172" s="131"/>
      <c r="Z172" s="104"/>
      <c r="AA172" s="11"/>
      <c r="AB172" s="11"/>
      <c r="AC172" s="11"/>
      <c r="AD172" s="11"/>
      <c r="AE172" s="11"/>
      <c r="AF172" s="106"/>
      <c r="AG172" s="105"/>
      <c r="AH172" s="107"/>
      <c r="AI172" s="108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2:89" ht="12.75" customHeight="1" thickBot="1">
      <c r="E173" s="11"/>
      <c r="F173" s="2089" t="s">
        <v>270</v>
      </c>
      <c r="G173" s="4003"/>
      <c r="H173" s="4009">
        <f>'12-18л. МЕНЮ '!D704</f>
        <v>390</v>
      </c>
      <c r="I173" s="565"/>
      <c r="J173" s="106"/>
      <c r="M173" s="11"/>
      <c r="N173" s="11"/>
      <c r="O173" s="47"/>
      <c r="P173" s="106"/>
      <c r="Q173" s="143"/>
      <c r="R173" s="3"/>
      <c r="S173" s="3"/>
      <c r="T173" s="474"/>
      <c r="U173" s="106"/>
      <c r="V173" s="106"/>
      <c r="W173" s="104"/>
      <c r="X173" s="105"/>
      <c r="Y173" s="131"/>
      <c r="Z173" s="104"/>
      <c r="AA173" s="11"/>
      <c r="AB173" s="11"/>
      <c r="AC173" s="11"/>
      <c r="AD173" s="11"/>
      <c r="AE173" s="11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2:89" ht="15" customHeight="1">
      <c r="E174" s="11"/>
      <c r="I174" s="565"/>
      <c r="J174" s="106"/>
      <c r="M174" s="11"/>
      <c r="N174" s="11"/>
      <c r="O174" s="47"/>
      <c r="P174" s="106"/>
      <c r="Q174" s="143"/>
      <c r="R174" s="11"/>
      <c r="S174" s="47"/>
      <c r="T174" s="11"/>
      <c r="U174" s="106"/>
      <c r="V174" s="106"/>
      <c r="W174" s="104"/>
      <c r="X174" s="105"/>
      <c r="Y174" s="131"/>
      <c r="Z174" s="104"/>
      <c r="AA174" s="11"/>
      <c r="AB174" s="11"/>
      <c r="AC174" s="11"/>
      <c r="AD174" s="11"/>
      <c r="AE174" s="11"/>
      <c r="AF174" s="193"/>
      <c r="AG174" s="271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2:89" ht="14.25" customHeight="1">
      <c r="E175" s="121"/>
      <c r="I175" s="106"/>
      <c r="J175" s="106"/>
      <c r="K175" s="106"/>
      <c r="M175" s="11"/>
      <c r="N175" s="11"/>
      <c r="O175" s="47"/>
      <c r="P175" s="113"/>
      <c r="Q175" s="143"/>
      <c r="R175" s="40"/>
      <c r="S175" s="101"/>
      <c r="T175" s="14"/>
      <c r="U175" s="106"/>
      <c r="V175" s="106"/>
      <c r="W175" s="104"/>
      <c r="X175" s="105"/>
      <c r="Y175" s="131"/>
      <c r="Z175" s="106"/>
      <c r="AA175" s="11"/>
      <c r="AB175" s="11"/>
      <c r="AC175" s="11"/>
      <c r="AD175" s="11"/>
      <c r="AE175" s="11"/>
      <c r="AF175" s="100"/>
      <c r="AG175" s="137"/>
      <c r="AH175" s="115"/>
      <c r="AI175" s="101"/>
      <c r="AJ175" s="98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2:89" ht="17.25" customHeight="1">
      <c r="E176" s="121"/>
      <c r="I176" s="106"/>
      <c r="J176" s="106"/>
      <c r="K176" s="106"/>
      <c r="M176" s="11"/>
      <c r="N176" s="11"/>
      <c r="O176" s="47"/>
      <c r="P176" s="100"/>
      <c r="Q176" s="195"/>
      <c r="R176" s="40"/>
      <c r="S176" s="106"/>
      <c r="T176" s="14"/>
      <c r="U176" s="106"/>
      <c r="V176" s="106"/>
      <c r="W176" s="101"/>
      <c r="X176" s="105"/>
      <c r="Y176" s="131"/>
      <c r="Z176" s="200"/>
      <c r="AA176" s="11"/>
      <c r="AB176" s="11"/>
      <c r="AC176" s="11"/>
      <c r="AD176" s="11"/>
      <c r="AE176" s="11"/>
      <c r="AF176" s="100"/>
      <c r="AG176" s="143"/>
      <c r="AH176" s="117"/>
      <c r="AI176" s="101"/>
      <c r="AJ176" s="159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2:89">
      <c r="B177" s="99"/>
      <c r="E177" s="1"/>
      <c r="F177" s="1"/>
      <c r="I177" s="106"/>
      <c r="J177" s="92"/>
      <c r="N177" s="11"/>
      <c r="O177" s="47"/>
      <c r="P177" s="100"/>
      <c r="Q177" s="143"/>
      <c r="R177" s="11"/>
      <c r="S177" s="11"/>
      <c r="T177" s="11"/>
      <c r="U177" s="98"/>
      <c r="V177" s="106"/>
      <c r="W177" s="107"/>
      <c r="X177" s="108"/>
      <c r="Y177" s="141"/>
      <c r="Z177" s="163"/>
      <c r="AA177" s="11"/>
      <c r="AB177" s="11"/>
      <c r="AC177" s="11"/>
      <c r="AD177" s="11"/>
      <c r="AE177" s="11"/>
      <c r="AF177" s="100"/>
      <c r="AG177" s="143"/>
      <c r="AH177" s="101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2:89" ht="12.75" customHeight="1">
      <c r="B178" s="752"/>
      <c r="E178" s="1"/>
      <c r="F178" s="1"/>
      <c r="I178" s="106"/>
      <c r="J178" s="92"/>
      <c r="N178" s="11"/>
      <c r="O178" s="47"/>
      <c r="P178" s="100"/>
      <c r="Q178" s="106"/>
      <c r="R178" s="11"/>
      <c r="S178" s="11"/>
      <c r="T178" s="11"/>
      <c r="U178" s="104"/>
      <c r="V178" s="106"/>
      <c r="W178" s="101"/>
      <c r="X178" s="100"/>
      <c r="Y178" s="137"/>
      <c r="Z178" s="104"/>
      <c r="AA178" s="11"/>
      <c r="AB178" s="11"/>
      <c r="AC178" s="11"/>
      <c r="AD178" s="11"/>
      <c r="AE178" s="11"/>
      <c r="AF178" s="100"/>
      <c r="AG178" s="143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2:89" ht="15" customHeight="1">
      <c r="D179" s="2078"/>
      <c r="I179" s="106"/>
      <c r="J179" s="92"/>
      <c r="N179" s="11"/>
      <c r="O179" s="47"/>
      <c r="P179" s="100"/>
      <c r="Q179" s="194"/>
      <c r="R179" s="11"/>
      <c r="S179" s="11"/>
      <c r="T179" s="11"/>
      <c r="U179" s="104"/>
      <c r="V179" s="106"/>
      <c r="W179" s="106"/>
      <c r="X179" s="106"/>
      <c r="Y179" s="106"/>
      <c r="Z179" s="104"/>
      <c r="AA179" s="11"/>
      <c r="AB179" s="11"/>
      <c r="AC179" s="11"/>
      <c r="AD179" s="11"/>
      <c r="AE179" s="11"/>
      <c r="AF179" s="100"/>
      <c r="AG179" s="137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2:89" ht="15.75" customHeight="1">
      <c r="B180" s="752"/>
      <c r="C180" s="752"/>
      <c r="F180" s="752"/>
      <c r="I180" s="106"/>
      <c r="J180" s="92"/>
      <c r="N180" s="11"/>
      <c r="O180" s="47"/>
      <c r="P180" s="106"/>
      <c r="Q180" s="106"/>
      <c r="R180" s="11"/>
      <c r="S180" s="11"/>
      <c r="T180" s="11"/>
      <c r="U180" s="104"/>
      <c r="V180" s="106"/>
      <c r="W180" s="104"/>
      <c r="X180" s="105"/>
      <c r="Y180" s="131"/>
      <c r="Z180" s="106"/>
      <c r="AA180" s="11"/>
      <c r="AB180" s="11"/>
      <c r="AC180" s="11"/>
      <c r="AD180" s="11"/>
      <c r="AE180" s="11"/>
      <c r="AF180" s="100"/>
      <c r="AG180" s="19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2:89" ht="15" customHeight="1">
      <c r="C181" s="752"/>
      <c r="E181" s="752"/>
      <c r="I181" s="106"/>
      <c r="J181" s="92"/>
      <c r="N181" s="11"/>
      <c r="O181" s="47"/>
      <c r="P181" s="106"/>
      <c r="Q181" s="106"/>
      <c r="R181" s="11"/>
      <c r="S181" s="11"/>
      <c r="T181" s="11"/>
      <c r="U181" s="101"/>
      <c r="V181" s="106"/>
      <c r="W181" s="104"/>
      <c r="X181" s="105"/>
      <c r="Y181" s="131"/>
      <c r="Z181" s="106"/>
      <c r="AA181" s="11"/>
      <c r="AB181" s="11"/>
      <c r="AC181" s="11"/>
      <c r="AD181" s="11"/>
      <c r="AE181" s="11"/>
      <c r="AF181" s="100"/>
      <c r="AG181" s="137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2:89" ht="15.75" customHeight="1">
      <c r="I182" s="106"/>
      <c r="J182" s="92"/>
      <c r="N182" s="11"/>
      <c r="O182" s="47"/>
      <c r="P182" s="96"/>
      <c r="Q182" s="106"/>
      <c r="R182" s="11"/>
      <c r="S182" s="11"/>
      <c r="T182" s="11"/>
      <c r="U182" s="101"/>
      <c r="V182" s="106"/>
      <c r="W182" s="104"/>
      <c r="X182" s="105"/>
      <c r="Y182" s="131"/>
      <c r="Z182" s="106"/>
      <c r="AA182" s="11"/>
      <c r="AB182" s="11"/>
      <c r="AC182" s="11"/>
      <c r="AD182" s="11"/>
      <c r="AE182" s="11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2:89">
      <c r="I183" s="106"/>
      <c r="J183" s="92"/>
      <c r="N183" s="11"/>
      <c r="O183" s="47"/>
      <c r="P183" s="96"/>
      <c r="Q183" s="106"/>
      <c r="R183" s="11"/>
      <c r="S183" s="11"/>
      <c r="T183" s="11"/>
      <c r="U183" s="101"/>
      <c r="V183" s="106"/>
      <c r="W183" s="104"/>
      <c r="X183" s="105"/>
      <c r="Y183" s="131"/>
      <c r="Z183" s="106"/>
      <c r="AA183" s="11"/>
      <c r="AB183" s="11"/>
      <c r="AC183" s="11"/>
      <c r="AD183" s="11"/>
      <c r="AE183" s="11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2:89" ht="12.75" customHeight="1">
      <c r="I184" s="106"/>
      <c r="J184" s="92"/>
      <c r="N184" s="11"/>
      <c r="O184" s="47"/>
      <c r="P184" s="98"/>
      <c r="Q184" s="106"/>
      <c r="R184" s="11"/>
      <c r="S184" s="11"/>
      <c r="T184" s="11"/>
      <c r="U184" s="101"/>
      <c r="V184" s="106"/>
      <c r="W184" s="101"/>
      <c r="X184" s="105"/>
      <c r="Y184" s="131"/>
      <c r="Z184" s="106"/>
      <c r="AA184" s="11"/>
      <c r="AB184" s="11"/>
      <c r="AC184" s="11"/>
      <c r="AD184" s="11"/>
      <c r="AE184" s="11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2:89" ht="15.75" customHeight="1">
      <c r="B185" s="2306"/>
      <c r="C185" s="2078"/>
      <c r="D185" s="2078"/>
      <c r="F185" s="92"/>
      <c r="I185" s="106"/>
      <c r="J185" s="92"/>
      <c r="N185" s="11"/>
      <c r="O185" s="47"/>
      <c r="P185" s="106"/>
      <c r="Q185" s="106"/>
      <c r="R185" s="11"/>
      <c r="S185" s="11"/>
      <c r="T185" s="11"/>
      <c r="U185" s="101"/>
      <c r="V185" s="106"/>
      <c r="W185" s="107"/>
      <c r="X185" s="108"/>
      <c r="Y185" s="141"/>
      <c r="Z185" s="106"/>
      <c r="AA185" s="11"/>
      <c r="AB185" s="11"/>
      <c r="AC185" s="11"/>
      <c r="AD185" s="11"/>
      <c r="AE185" s="11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2:89" ht="13.5" customHeight="1">
      <c r="B186" s="2078"/>
      <c r="C186" s="2078"/>
      <c r="E186" s="2078"/>
      <c r="F186" s="92"/>
      <c r="I186" s="106"/>
      <c r="J186" s="92"/>
      <c r="N186" s="11"/>
      <c r="O186" s="47"/>
      <c r="P186" s="106"/>
      <c r="Q186" s="106"/>
      <c r="R186" s="11"/>
      <c r="S186" s="11"/>
      <c r="T186" s="11"/>
      <c r="U186" s="101"/>
      <c r="V186" s="106"/>
      <c r="W186" s="101"/>
      <c r="X186" s="100"/>
      <c r="Y186" s="137"/>
      <c r="Z186" s="106"/>
      <c r="AA186" s="11"/>
      <c r="AB186" s="11"/>
      <c r="AC186" s="11"/>
      <c r="AD186" s="11"/>
      <c r="AE186" s="11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2:89" ht="13.5" customHeight="1">
      <c r="I187" s="214"/>
      <c r="J187" s="92"/>
      <c r="N187" s="11"/>
      <c r="O187" s="47"/>
      <c r="P187" s="106"/>
      <c r="Q187" s="106"/>
      <c r="R187" s="11"/>
      <c r="S187" s="11"/>
      <c r="T187" s="11"/>
      <c r="U187" s="101"/>
      <c r="V187" s="106"/>
      <c r="W187" s="104"/>
      <c r="X187" s="96"/>
      <c r="Y187" s="106"/>
      <c r="Z187" s="104"/>
      <c r="AA187" s="11"/>
      <c r="AB187" s="11"/>
      <c r="AC187" s="11"/>
      <c r="AD187" s="11"/>
      <c r="AE187" s="11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</row>
    <row r="188" spans="2:89" ht="13.5" customHeight="1">
      <c r="I188" s="101"/>
      <c r="J188" s="92"/>
      <c r="N188" s="11"/>
      <c r="O188" s="114"/>
      <c r="P188" s="106"/>
      <c r="Q188" s="106"/>
      <c r="R188" s="11"/>
      <c r="S188" s="11"/>
      <c r="T188" s="11"/>
      <c r="U188" s="101"/>
      <c r="V188" s="209"/>
      <c r="W188" s="104"/>
      <c r="X188" s="105"/>
      <c r="Y188" s="131"/>
      <c r="Z188" s="106"/>
      <c r="AA188" s="11"/>
      <c r="AB188" s="11"/>
      <c r="AC188" s="11"/>
      <c r="AD188" s="11"/>
      <c r="AE188" s="11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2:89" ht="13.5" customHeight="1">
      <c r="I189" s="101"/>
      <c r="J189" s="92"/>
      <c r="N189" s="11"/>
      <c r="O189" s="114"/>
      <c r="P189" s="106"/>
      <c r="Q189" s="106"/>
      <c r="R189" s="11"/>
      <c r="S189" s="11"/>
      <c r="T189" s="11"/>
      <c r="U189" s="127"/>
      <c r="V189" s="106"/>
      <c r="W189" s="104"/>
      <c r="X189" s="105"/>
      <c r="Y189" s="131"/>
      <c r="Z189" s="106"/>
      <c r="AA189" s="11"/>
      <c r="AB189" s="11"/>
      <c r="AC189" s="11"/>
      <c r="AD189" s="11"/>
      <c r="AE189" s="11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2:89" ht="13.5" customHeight="1">
      <c r="I190" s="101"/>
      <c r="J190" s="92"/>
      <c r="N190" s="11"/>
      <c r="O190" s="114"/>
      <c r="P190" s="106"/>
      <c r="Q190" s="106"/>
      <c r="R190" s="11"/>
      <c r="S190" s="11"/>
      <c r="T190" s="11"/>
      <c r="U190" s="106"/>
      <c r="V190" s="106"/>
      <c r="W190" s="101"/>
      <c r="X190" s="100"/>
      <c r="Y190" s="121"/>
      <c r="Z190" s="106"/>
      <c r="AA190" s="11"/>
      <c r="AB190" s="11"/>
      <c r="AC190" s="11"/>
      <c r="AD190" s="11"/>
      <c r="AE190" s="11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2:89" ht="12.75" customHeight="1">
      <c r="I191" s="101"/>
      <c r="J191" s="92"/>
      <c r="N191" s="11"/>
      <c r="O191" s="114"/>
      <c r="P191" s="100"/>
      <c r="Q191" s="106"/>
      <c r="R191" s="11"/>
      <c r="S191" s="11"/>
      <c r="T191" s="11"/>
      <c r="U191" s="106"/>
      <c r="V191" s="106"/>
      <c r="W191" s="101"/>
      <c r="X191" s="100"/>
      <c r="Y191" s="121"/>
      <c r="Z191" s="106"/>
      <c r="AA191" s="11"/>
      <c r="AB191" s="11"/>
      <c r="AC191" s="11"/>
      <c r="AD191" s="11"/>
      <c r="AE191" s="11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2:89" ht="15" customHeight="1">
      <c r="I192" s="107"/>
      <c r="J192" s="92"/>
      <c r="N192" s="11"/>
      <c r="O192" s="47"/>
      <c r="P192" s="100"/>
      <c r="Q192" s="106"/>
      <c r="R192" s="11"/>
      <c r="S192" s="11"/>
      <c r="T192" s="11"/>
      <c r="U192" s="106"/>
      <c r="V192" s="106"/>
      <c r="W192" s="101"/>
      <c r="X192" s="100"/>
      <c r="Y192" s="121"/>
      <c r="Z192" s="106"/>
      <c r="AA192" s="11"/>
      <c r="AB192" s="11"/>
      <c r="AC192" s="11"/>
      <c r="AD192" s="11"/>
      <c r="AE192" s="11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ht="15.75" customHeight="1">
      <c r="I193" s="107"/>
      <c r="J193" s="106"/>
      <c r="K193" s="47"/>
      <c r="L193" s="11"/>
      <c r="N193" s="11"/>
      <c r="O193" s="47"/>
      <c r="P193" s="114"/>
      <c r="Q193" s="106"/>
      <c r="R193" s="11"/>
      <c r="S193" s="11"/>
      <c r="T193" s="11"/>
      <c r="U193" s="106"/>
      <c r="V193" s="106"/>
      <c r="W193" s="106"/>
      <c r="X193" s="106"/>
      <c r="Y193" s="106"/>
      <c r="Z193" s="106"/>
      <c r="AA193" s="11"/>
      <c r="AB193" s="11"/>
      <c r="AC193" s="11"/>
      <c r="AD193" s="11"/>
      <c r="AE193" s="11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ht="13.5" customHeight="1">
      <c r="I194" s="107"/>
      <c r="J194" s="1335"/>
      <c r="K194" s="47"/>
      <c r="L194" s="11"/>
      <c r="N194" s="11"/>
      <c r="O194" s="47"/>
      <c r="P194" s="106"/>
      <c r="Q194" s="106"/>
      <c r="R194" s="11"/>
      <c r="S194" s="11"/>
      <c r="T194" s="11"/>
      <c r="U194" s="101"/>
      <c r="V194" s="100"/>
      <c r="W194" s="163"/>
      <c r="X194" s="193"/>
      <c r="Y194" s="194"/>
      <c r="Z194" s="106"/>
      <c r="AA194" s="11"/>
      <c r="AB194" s="11"/>
      <c r="AC194" s="11"/>
      <c r="AD194" s="11"/>
      <c r="AE194" s="11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>
      <c r="I195" s="106"/>
      <c r="J195" s="559"/>
      <c r="K195" s="1"/>
      <c r="L195" s="5"/>
      <c r="N195" s="11"/>
      <c r="O195" s="47"/>
      <c r="P195" s="113"/>
      <c r="Q195" s="194"/>
      <c r="R195" s="11"/>
      <c r="S195" s="11"/>
      <c r="T195" s="11"/>
      <c r="U195" s="106"/>
      <c r="V195" s="106"/>
      <c r="W195" s="106"/>
      <c r="X195" s="106"/>
      <c r="Y195" s="106"/>
      <c r="Z195" s="106"/>
      <c r="AA195" s="11"/>
      <c r="AB195" s="11"/>
      <c r="AC195" s="11"/>
      <c r="AD195" s="11"/>
      <c r="AE195" s="11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ht="15" customHeight="1">
      <c r="I196" s="106"/>
      <c r="J196" s="559"/>
      <c r="K196" s="1"/>
      <c r="L196" s="5"/>
      <c r="N196" s="11"/>
      <c r="O196" s="47"/>
      <c r="P196" s="106"/>
      <c r="Q196" s="131"/>
      <c r="R196" s="11"/>
      <c r="S196" s="11"/>
      <c r="T196" s="11"/>
      <c r="U196" s="106"/>
      <c r="V196" s="106"/>
      <c r="W196" s="101"/>
      <c r="X196" s="100"/>
      <c r="Y196" s="143"/>
      <c r="Z196" s="106"/>
      <c r="AA196" s="11"/>
      <c r="AB196" s="11"/>
      <c r="AC196" s="11"/>
      <c r="AD196" s="11"/>
      <c r="AE196" s="11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ht="12.75" customHeight="1">
      <c r="I197" s="106"/>
      <c r="J197" s="559"/>
      <c r="K197" s="1"/>
      <c r="L197" s="5"/>
      <c r="N197" s="11"/>
      <c r="O197" s="47"/>
      <c r="P197" s="100"/>
      <c r="Q197" s="143"/>
      <c r="R197" s="11"/>
      <c r="S197" s="11"/>
      <c r="T197" s="11"/>
      <c r="U197" s="106"/>
      <c r="V197" s="106"/>
      <c r="W197" s="106"/>
      <c r="X197" s="106"/>
      <c r="Y197" s="106"/>
      <c r="Z197" s="106"/>
      <c r="AA197" s="11"/>
      <c r="AB197" s="11"/>
      <c r="AC197" s="11"/>
      <c r="AD197" s="11"/>
      <c r="AE197" s="11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ht="15" customHeight="1">
      <c r="I198" s="214"/>
      <c r="J198" s="559"/>
      <c r="K198" s="1"/>
      <c r="L198" s="5"/>
      <c r="N198" s="11"/>
      <c r="O198" s="47"/>
      <c r="P198" s="100"/>
      <c r="Q198" s="140"/>
      <c r="R198" s="11"/>
      <c r="S198" s="11"/>
      <c r="T198" s="11"/>
      <c r="U198" s="106"/>
      <c r="V198" s="106"/>
      <c r="W198" s="101"/>
      <c r="X198" s="100"/>
      <c r="Y198" s="143"/>
      <c r="Z198" s="106"/>
      <c r="AA198" s="11"/>
      <c r="AB198" s="11"/>
      <c r="AC198" s="11"/>
      <c r="AD198" s="11"/>
      <c r="AE198" s="11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ht="15" customHeight="1">
      <c r="I199" s="101"/>
      <c r="J199" s="559"/>
      <c r="K199" s="1"/>
      <c r="L199" s="5"/>
      <c r="N199" s="11"/>
      <c r="O199" s="47"/>
      <c r="P199" s="106"/>
      <c r="Q199" s="195"/>
      <c r="R199" s="11"/>
      <c r="S199" s="11"/>
      <c r="T199" s="11"/>
      <c r="U199" s="106"/>
      <c r="V199" s="106"/>
      <c r="W199" s="111"/>
      <c r="X199" s="113"/>
      <c r="Y199" s="121"/>
      <c r="Z199" s="106"/>
      <c r="AA199" s="11"/>
      <c r="AB199" s="11"/>
      <c r="AC199" s="11"/>
      <c r="AD199" s="11"/>
      <c r="AE199" s="11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ht="16.5" customHeight="1">
      <c r="I200" s="107"/>
      <c r="J200" s="121"/>
      <c r="K200" s="5"/>
      <c r="L200" s="5"/>
      <c r="N200" s="11"/>
      <c r="O200" s="47"/>
      <c r="P200" s="106"/>
      <c r="Q200" s="141"/>
      <c r="R200" s="11"/>
      <c r="S200" s="114"/>
      <c r="T200" s="11"/>
      <c r="U200" s="106"/>
      <c r="V200" s="106"/>
      <c r="W200" s="111"/>
      <c r="X200" s="113"/>
      <c r="Y200" s="121"/>
      <c r="Z200" s="106"/>
      <c r="AA200" s="11"/>
      <c r="AB200" s="11"/>
      <c r="AC200" s="11"/>
      <c r="AD200" s="11"/>
      <c r="AE200" s="11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ht="14.25" customHeight="1">
      <c r="I201" s="101"/>
      <c r="J201" s="106"/>
      <c r="K201" s="47"/>
      <c r="L201" s="11"/>
      <c r="N201" s="11"/>
      <c r="O201" s="47"/>
      <c r="P201" s="106"/>
      <c r="Q201" s="138"/>
      <c r="R201" s="11"/>
      <c r="S201" s="47"/>
      <c r="T201" s="11"/>
      <c r="U201" s="106"/>
      <c r="V201" s="106"/>
      <c r="W201" s="101"/>
      <c r="X201" s="183"/>
      <c r="Y201" s="121"/>
      <c r="Z201" s="106"/>
      <c r="AA201" s="11"/>
      <c r="AB201" s="11"/>
      <c r="AC201" s="11"/>
      <c r="AD201" s="11"/>
      <c r="AE201" s="11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ht="15" customHeight="1">
      <c r="I202" s="104"/>
      <c r="J202" s="106"/>
      <c r="K202" s="47"/>
      <c r="L202" s="11"/>
      <c r="N202" s="11"/>
      <c r="O202" s="47"/>
      <c r="P202" s="106"/>
      <c r="Q202" s="131"/>
      <c r="R202" s="11"/>
      <c r="S202" s="47"/>
      <c r="T202" s="11"/>
      <c r="U202" s="106"/>
      <c r="V202" s="106"/>
      <c r="W202" s="106"/>
      <c r="X202" s="193"/>
      <c r="Y202" s="271"/>
      <c r="Z202" s="193"/>
      <c r="AA202" s="11"/>
      <c r="AB202" s="11"/>
      <c r="AC202" s="11"/>
      <c r="AD202" s="11"/>
      <c r="AE202" s="11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ht="18" customHeight="1">
      <c r="A203" s="11"/>
      <c r="I203" s="104"/>
      <c r="J203" s="106"/>
      <c r="K203" s="47"/>
      <c r="L203" s="11"/>
      <c r="N203" s="11"/>
      <c r="O203" s="47"/>
      <c r="P203" s="106"/>
      <c r="Q203" s="106"/>
      <c r="R203" s="11"/>
      <c r="S203" s="47"/>
      <c r="T203" s="11"/>
      <c r="U203" s="106"/>
      <c r="V203" s="106"/>
      <c r="W203" s="281"/>
      <c r="X203" s="100"/>
      <c r="Y203" s="143"/>
      <c r="Z203" s="363"/>
      <c r="AA203" s="11"/>
      <c r="AB203" s="11"/>
      <c r="AC203" s="11"/>
      <c r="AD203" s="11"/>
      <c r="AE203" s="11"/>
      <c r="AF203" s="193"/>
      <c r="AG203" s="271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ht="16.5" customHeight="1">
      <c r="I204" s="101"/>
      <c r="J204" s="106"/>
      <c r="K204" s="47"/>
      <c r="L204" s="11"/>
      <c r="N204" s="11"/>
      <c r="O204" s="47"/>
      <c r="P204" s="106"/>
      <c r="Q204" s="194"/>
      <c r="R204" s="11"/>
      <c r="S204" s="47"/>
      <c r="T204" s="11"/>
      <c r="U204" s="101"/>
      <c r="V204" s="101"/>
      <c r="W204" s="281"/>
      <c r="X204" s="100"/>
      <c r="Y204" s="143"/>
      <c r="Z204" s="174"/>
      <c r="AA204" s="11"/>
      <c r="AB204" s="11"/>
      <c r="AC204" s="11"/>
      <c r="AD204" s="11"/>
      <c r="AE204" s="11"/>
      <c r="AF204" s="100"/>
      <c r="AG204" s="143"/>
      <c r="AH204" s="101"/>
      <c r="AI204" s="100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ht="13.5" customHeight="1">
      <c r="I205" s="101"/>
      <c r="J205" s="559"/>
      <c r="K205" s="1"/>
      <c r="L205" s="1"/>
      <c r="N205" s="11"/>
      <c r="O205" s="47"/>
      <c r="P205" s="106"/>
      <c r="Q205" s="143"/>
      <c r="R205" s="11"/>
      <c r="S205" s="47"/>
      <c r="T205" s="11"/>
      <c r="U205" s="98"/>
      <c r="V205" s="106"/>
      <c r="W205" s="101"/>
      <c r="X205" s="100"/>
      <c r="Y205" s="143"/>
      <c r="Z205" s="174"/>
      <c r="AA205" s="11"/>
      <c r="AB205" s="11"/>
      <c r="AC205" s="11"/>
      <c r="AD205" s="11"/>
      <c r="AE205" s="11"/>
      <c r="AF205" s="255"/>
      <c r="AG205" s="131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ht="15" customHeight="1">
      <c r="I206" s="101"/>
      <c r="J206" s="559"/>
      <c r="K206" s="1"/>
      <c r="L206" s="1"/>
      <c r="N206" s="11"/>
      <c r="O206" s="47"/>
      <c r="P206" s="182"/>
      <c r="Q206" s="143"/>
      <c r="R206" s="11"/>
      <c r="S206" s="47"/>
      <c r="T206" s="11"/>
      <c r="U206" s="104"/>
      <c r="V206" s="106"/>
      <c r="W206" s="101"/>
      <c r="X206" s="100"/>
      <c r="Y206" s="143"/>
      <c r="Z206" s="174"/>
      <c r="AA206" s="11"/>
      <c r="AB206" s="11"/>
      <c r="AC206" s="11"/>
      <c r="AD206" s="11"/>
      <c r="AE206" s="11"/>
      <c r="AF206" s="100"/>
      <c r="AG206" s="143"/>
      <c r="AH206" s="202"/>
      <c r="AI206" s="138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ht="15" customHeight="1">
      <c r="I207" s="101"/>
      <c r="J207" s="559"/>
      <c r="K207" s="1"/>
      <c r="L207" s="1"/>
      <c r="N207" s="11"/>
      <c r="O207" s="47"/>
      <c r="P207" s="106"/>
      <c r="Q207" s="143"/>
      <c r="R207" s="11"/>
      <c r="S207" s="11"/>
      <c r="T207" s="11"/>
      <c r="U207" s="104"/>
      <c r="V207" s="106"/>
      <c r="W207" s="101"/>
      <c r="X207" s="108"/>
      <c r="Y207" s="141"/>
      <c r="Z207" s="174"/>
      <c r="AA207" s="11"/>
      <c r="AB207" s="11"/>
      <c r="AC207" s="11"/>
      <c r="AD207" s="11"/>
      <c r="AE207" s="11"/>
      <c r="AF207" s="115"/>
      <c r="AG207" s="143"/>
      <c r="AH207" s="106"/>
      <c r="AI207" s="138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ht="14.25" customHeight="1">
      <c r="I208" s="104"/>
      <c r="J208" s="559"/>
      <c r="K208" s="1"/>
      <c r="L208" s="1"/>
      <c r="N208" s="11"/>
      <c r="O208" s="47"/>
      <c r="P208" s="192"/>
      <c r="Q208" s="106"/>
      <c r="R208" s="11"/>
      <c r="S208" s="11"/>
      <c r="T208" s="11"/>
      <c r="U208" s="104"/>
      <c r="V208" s="106"/>
      <c r="W208" s="101"/>
      <c r="X208" s="100"/>
      <c r="Y208" s="137"/>
      <c r="Z208" s="174"/>
      <c r="AA208" s="11"/>
      <c r="AB208" s="11"/>
      <c r="AC208" s="11"/>
      <c r="AD208" s="11"/>
      <c r="AE208" s="11"/>
      <c r="AF208" s="110"/>
      <c r="AG208" s="195"/>
      <c r="AH208" s="106"/>
      <c r="AI208" s="138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9:89" ht="12.75" customHeight="1">
      <c r="I209" s="111"/>
      <c r="J209" s="559"/>
      <c r="K209" s="1"/>
      <c r="L209" s="1"/>
      <c r="N209" s="11"/>
      <c r="O209" s="47"/>
      <c r="P209" s="192"/>
      <c r="Q209" s="106"/>
      <c r="R209" s="11"/>
      <c r="S209" s="11"/>
      <c r="T209" s="11"/>
      <c r="U209" s="101"/>
      <c r="V209" s="106"/>
      <c r="W209" s="101"/>
      <c r="X209" s="100"/>
      <c r="Y209" s="137"/>
      <c r="Z209" s="174"/>
      <c r="AA209" s="11"/>
      <c r="AB209" s="11"/>
      <c r="AC209" s="11"/>
      <c r="AD209" s="11"/>
      <c r="AE209" s="11"/>
      <c r="AF209" s="108"/>
      <c r="AG209" s="141"/>
      <c r="AH209" s="106"/>
      <c r="AI209" s="138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9:89" ht="14.25" customHeight="1">
      <c r="I210" s="101"/>
      <c r="J210" s="559"/>
      <c r="K210" s="1"/>
      <c r="L210" s="1"/>
      <c r="N210" s="11"/>
      <c r="O210" s="47"/>
      <c r="P210" s="106"/>
      <c r="Q210" s="106"/>
      <c r="R210" s="11"/>
      <c r="S210" s="11"/>
      <c r="T210" s="11"/>
      <c r="U210" s="101"/>
      <c r="V210" s="106"/>
      <c r="W210" s="107"/>
      <c r="X210" s="282"/>
      <c r="Y210" s="283"/>
      <c r="Z210" s="174"/>
      <c r="AA210" s="11"/>
      <c r="AB210" s="11"/>
      <c r="AC210" s="11"/>
      <c r="AD210" s="11"/>
      <c r="AE210" s="11"/>
      <c r="AF210" s="100"/>
      <c r="AG210" s="143"/>
      <c r="AH210" s="106"/>
      <c r="AI210" s="121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9:89" ht="15.75" customHeight="1">
      <c r="I211" s="107"/>
      <c r="J211" s="559"/>
      <c r="K211" s="1"/>
      <c r="L211" s="1"/>
      <c r="N211" s="11"/>
      <c r="O211" s="47"/>
      <c r="P211" s="106"/>
      <c r="Q211" s="106"/>
      <c r="R211" s="11"/>
      <c r="S211" s="11"/>
      <c r="T211" s="11"/>
      <c r="U211" s="101"/>
      <c r="V211" s="106"/>
      <c r="W211" s="101"/>
      <c r="X211" s="115"/>
      <c r="Y211" s="259"/>
      <c r="Z211" s="366"/>
      <c r="AA211" s="11"/>
      <c r="AB211" s="11"/>
      <c r="AC211" s="11"/>
      <c r="AD211" s="11"/>
      <c r="AE211" s="11"/>
      <c r="AF211" s="100"/>
      <c r="AG211" s="143"/>
      <c r="AH211" s="202"/>
      <c r="AI211" s="138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9:89" ht="12.75" customHeight="1">
      <c r="I212" s="107"/>
      <c r="J212" s="559"/>
      <c r="K212" s="1"/>
      <c r="L212" s="1"/>
      <c r="N212" s="11"/>
      <c r="O212" s="47"/>
      <c r="P212" s="106"/>
      <c r="Q212" s="106"/>
      <c r="R212" s="11"/>
      <c r="S212" s="47"/>
      <c r="T212" s="11"/>
      <c r="U212" s="101"/>
      <c r="V212" s="106"/>
      <c r="W212" s="101"/>
      <c r="X212" s="115"/>
      <c r="Y212" s="143"/>
      <c r="Z212" s="174"/>
      <c r="AA212" s="11"/>
      <c r="AB212" s="11"/>
      <c r="AC212" s="11"/>
      <c r="AD212" s="11"/>
      <c r="AE212" s="11"/>
      <c r="AF212" s="100"/>
      <c r="AG212" s="143"/>
      <c r="AH212" s="113"/>
      <c r="AI212" s="140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9:89" ht="15" customHeight="1">
      <c r="I213" s="101"/>
      <c r="J213" s="559"/>
      <c r="K213" s="1"/>
      <c r="L213" s="1"/>
      <c r="N213" s="11"/>
      <c r="O213" s="47"/>
      <c r="P213" s="106"/>
      <c r="Q213" s="106"/>
      <c r="R213" s="11"/>
      <c r="S213" s="47"/>
      <c r="T213" s="11"/>
      <c r="U213" s="101"/>
      <c r="V213" s="106"/>
      <c r="W213" s="107"/>
      <c r="X213" s="110"/>
      <c r="Y213" s="195"/>
      <c r="Z213" s="174"/>
      <c r="AA213" s="11"/>
      <c r="AB213" s="11"/>
      <c r="AC213" s="11"/>
      <c r="AD213" s="11"/>
      <c r="AE213" s="11"/>
      <c r="AF213" s="115"/>
      <c r="AG213" s="143"/>
      <c r="AH213" s="106"/>
      <c r="AI213" s="13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9:89" ht="15" customHeight="1">
      <c r="I214" s="101"/>
      <c r="J214" s="121"/>
      <c r="K214" s="5"/>
      <c r="L214" s="5"/>
      <c r="N214" s="11"/>
      <c r="O214" s="47"/>
      <c r="P214" s="100"/>
      <c r="Q214" s="106"/>
      <c r="R214" s="11"/>
      <c r="S214" s="47"/>
      <c r="T214" s="11"/>
      <c r="U214" s="101"/>
      <c r="V214" s="106"/>
      <c r="W214" s="104"/>
      <c r="X214" s="183"/>
      <c r="Y214" s="183"/>
      <c r="Z214" s="174"/>
      <c r="AA214" s="11"/>
      <c r="AB214" s="11"/>
      <c r="AC214" s="11"/>
      <c r="AD214" s="11"/>
      <c r="AE214" s="11"/>
      <c r="AF214" s="110"/>
      <c r="AG214" s="195"/>
      <c r="AH214" s="105"/>
      <c r="AI214" s="131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</row>
    <row r="215" spans="9:89" ht="12.75" customHeight="1">
      <c r="I215" s="106"/>
      <c r="J215" s="121"/>
      <c r="K215" s="5"/>
      <c r="L215" s="5"/>
      <c r="N215" s="11"/>
      <c r="O215" s="47"/>
      <c r="P215" s="100"/>
      <c r="Q215" s="106"/>
      <c r="R215" s="11"/>
      <c r="S215" s="47"/>
      <c r="T215" s="11"/>
      <c r="U215" s="101"/>
      <c r="V215" s="106"/>
      <c r="W215" s="107"/>
      <c r="X215" s="183"/>
      <c r="Y215" s="106"/>
      <c r="Z215" s="174"/>
      <c r="AA215" s="11"/>
      <c r="AB215" s="11"/>
      <c r="AC215" s="11"/>
      <c r="AD215" s="11"/>
      <c r="AE215" s="11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9:89" ht="12.75" customHeight="1">
      <c r="I216" s="133"/>
      <c r="J216" s="121"/>
      <c r="K216" s="5"/>
      <c r="L216" s="5"/>
      <c r="N216" s="11"/>
      <c r="O216" s="47"/>
      <c r="P216" s="114"/>
      <c r="Q216" s="106"/>
      <c r="R216" s="11"/>
      <c r="S216" s="47"/>
      <c r="T216" s="11"/>
      <c r="U216" s="101"/>
      <c r="V216" s="106"/>
      <c r="W216" s="101"/>
      <c r="X216" s="183"/>
      <c r="Y216" s="183"/>
      <c r="Z216" s="174"/>
      <c r="AA216" s="11"/>
      <c r="AB216" s="11"/>
      <c r="AC216" s="11"/>
      <c r="AD216" s="11"/>
      <c r="AE216" s="11"/>
      <c r="AF216" s="106"/>
      <c r="AG216" s="101"/>
      <c r="AH216" s="202"/>
      <c r="AI216" s="138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9:89" ht="12" customHeight="1">
      <c r="I217" s="106"/>
      <c r="J217" s="1407"/>
      <c r="K217" s="1408"/>
      <c r="L217" s="576"/>
      <c r="M217" s="11"/>
      <c r="N217" s="11"/>
      <c r="O217" s="47"/>
      <c r="P217" s="106"/>
      <c r="Q217" s="106"/>
      <c r="R217" s="11"/>
      <c r="S217" s="47"/>
      <c r="T217" s="11"/>
      <c r="U217" s="127"/>
      <c r="V217" s="106"/>
      <c r="W217" s="104"/>
      <c r="X217" s="183"/>
      <c r="Y217" s="374"/>
      <c r="Z217" s="174"/>
      <c r="AA217" s="11"/>
      <c r="AB217" s="11"/>
      <c r="AC217" s="11"/>
      <c r="AD217" s="11"/>
      <c r="AE217" s="11"/>
      <c r="AF217" s="106"/>
      <c r="AG217" s="101"/>
      <c r="AH217" s="202"/>
      <c r="AI217" s="138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9:89" ht="12.75" customHeight="1">
      <c r="I218" s="268"/>
      <c r="J218" s="1409"/>
      <c r="K218" s="11"/>
      <c r="L218" s="121"/>
      <c r="M218" s="11"/>
      <c r="N218" s="11"/>
      <c r="O218" s="47"/>
      <c r="P218" s="105"/>
      <c r="Q218" s="106"/>
      <c r="R218" s="11"/>
      <c r="S218" s="47"/>
      <c r="T218" s="11"/>
      <c r="U218" s="106"/>
      <c r="V218" s="106"/>
      <c r="W218" s="104"/>
      <c r="X218" s="183"/>
      <c r="Y218" s="365"/>
      <c r="Z218" s="174"/>
      <c r="AA218" s="11"/>
      <c r="AB218" s="11"/>
      <c r="AC218" s="11"/>
      <c r="AD218" s="11"/>
      <c r="AE218" s="11"/>
      <c r="AF218" s="106"/>
      <c r="AG218" s="101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9:89" ht="14.25" customHeight="1">
      <c r="I219" s="106"/>
      <c r="J219" s="796"/>
      <c r="K219" s="797"/>
      <c r="L219" s="798"/>
      <c r="M219" s="11"/>
      <c r="N219" s="11"/>
      <c r="O219" s="47"/>
      <c r="P219" s="100"/>
      <c r="Q219" s="106"/>
      <c r="R219" s="11"/>
      <c r="S219" s="47"/>
      <c r="T219" s="11"/>
      <c r="U219" s="106"/>
      <c r="V219" s="106"/>
      <c r="W219" s="104"/>
      <c r="X219" s="183"/>
      <c r="Y219" s="365"/>
      <c r="Z219" s="174"/>
      <c r="AA219" s="11"/>
      <c r="AB219" s="11"/>
      <c r="AC219" s="11"/>
      <c r="AD219" s="11"/>
      <c r="AE219" s="11"/>
      <c r="AF219" s="106"/>
      <c r="AG219" s="107"/>
      <c r="AH219" s="110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9:89" ht="15.75">
      <c r="I220" s="2279"/>
      <c r="J220" s="1409"/>
      <c r="K220" s="11"/>
      <c r="L220" s="548"/>
      <c r="M220" s="11"/>
      <c r="N220" s="11"/>
      <c r="O220" s="11"/>
      <c r="P220" s="106"/>
      <c r="Q220" s="106"/>
      <c r="R220" s="11"/>
      <c r="S220" s="47"/>
      <c r="T220" s="11"/>
      <c r="U220" s="106"/>
      <c r="V220" s="106"/>
      <c r="W220" s="104"/>
      <c r="X220" s="183"/>
      <c r="Y220" s="365"/>
      <c r="Z220" s="174"/>
      <c r="AA220" s="11"/>
      <c r="AB220" s="11"/>
      <c r="AC220" s="11"/>
      <c r="AD220" s="11"/>
      <c r="AE220" s="11"/>
      <c r="AF220" s="106"/>
      <c r="AG220" s="107"/>
      <c r="AH220" s="108"/>
      <c r="AI220" s="140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9:89" ht="15.75">
      <c r="I221" s="106"/>
      <c r="J221" s="1410"/>
      <c r="K221" s="800"/>
      <c r="L221" s="353"/>
      <c r="M221" s="11"/>
      <c r="N221" s="11"/>
      <c r="O221" s="11"/>
      <c r="P221" s="111"/>
      <c r="Q221" s="106"/>
      <c r="R221" s="11"/>
      <c r="S221" s="47"/>
      <c r="T221" s="11"/>
      <c r="U221" s="106"/>
      <c r="V221" s="106"/>
      <c r="W221" s="104"/>
      <c r="X221" s="183"/>
      <c r="Y221" s="365"/>
      <c r="Z221" s="174"/>
      <c r="AA221" s="11"/>
      <c r="AB221" s="11"/>
      <c r="AC221" s="11"/>
      <c r="AD221" s="11"/>
      <c r="AE221" s="11"/>
      <c r="AF221" s="106"/>
      <c r="AG221" s="101"/>
      <c r="AH221" s="113"/>
      <c r="AI221" s="140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9:89" ht="15" customHeight="1">
      <c r="I222" s="106"/>
      <c r="J222" s="1411"/>
      <c r="K222" s="795"/>
      <c r="L222" s="527"/>
      <c r="M222" s="11"/>
      <c r="N222" s="11"/>
      <c r="O222" s="11"/>
      <c r="P222" s="100"/>
      <c r="Q222" s="106"/>
      <c r="R222" s="11"/>
      <c r="S222" s="47"/>
      <c r="T222" s="11"/>
      <c r="U222" s="101"/>
      <c r="V222" s="100"/>
      <c r="W222" s="106"/>
      <c r="X222" s="106"/>
      <c r="Y222" s="106"/>
      <c r="Z222" s="106"/>
      <c r="AA222" s="11"/>
      <c r="AB222" s="11"/>
      <c r="AC222" s="11"/>
      <c r="AD222" s="11"/>
      <c r="AE222" s="11"/>
      <c r="AF222" s="106"/>
      <c r="AG222" s="101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9:89" ht="13.5" customHeight="1">
      <c r="I223" s="106"/>
      <c r="J223" s="801"/>
      <c r="K223" s="533"/>
      <c r="L223" s="533"/>
      <c r="M223" s="11"/>
      <c r="N223" s="11"/>
      <c r="O223" s="11"/>
      <c r="P223" s="105"/>
      <c r="Q223" s="106"/>
      <c r="R223" s="11"/>
      <c r="S223" s="47"/>
      <c r="T223" s="11"/>
      <c r="U223" s="106"/>
      <c r="V223" s="106"/>
      <c r="W223" s="106"/>
      <c r="X223" s="143"/>
      <c r="Y223" s="143"/>
      <c r="Z223" s="106"/>
      <c r="AA223" s="11"/>
      <c r="AB223" s="11"/>
      <c r="AC223" s="11"/>
      <c r="AD223" s="11"/>
      <c r="AE223" s="11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9:89" ht="13.5" customHeight="1">
      <c r="I224" s="106"/>
      <c r="J224" s="121"/>
      <c r="K224" s="5"/>
      <c r="L224" s="5"/>
      <c r="M224" s="11"/>
      <c r="N224" s="11"/>
      <c r="O224" s="11"/>
      <c r="P224" s="106"/>
      <c r="Q224" s="106"/>
      <c r="R224" s="11"/>
      <c r="S224" s="47"/>
      <c r="T224" s="11"/>
      <c r="U224" s="106"/>
      <c r="V224" s="106"/>
      <c r="W224" s="106"/>
      <c r="X224" s="131"/>
      <c r="Y224" s="131"/>
      <c r="Z224" s="106"/>
      <c r="AA224" s="11"/>
      <c r="AB224" s="11"/>
      <c r="AC224" s="11"/>
      <c r="AD224" s="11"/>
      <c r="AE224" s="11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</row>
    <row r="225" spans="9:89" ht="14.25" customHeight="1">
      <c r="I225" s="106"/>
      <c r="J225" s="121"/>
      <c r="K225" s="5"/>
      <c r="L225" s="5"/>
      <c r="M225" s="11"/>
      <c r="N225" s="11"/>
      <c r="O225" s="11"/>
      <c r="P225" s="106"/>
      <c r="Q225" s="106"/>
      <c r="R225" s="11"/>
      <c r="S225" s="47"/>
      <c r="T225" s="11"/>
      <c r="U225" s="106"/>
      <c r="V225" s="106"/>
      <c r="W225" s="106"/>
      <c r="X225" s="143"/>
      <c r="Y225" s="143"/>
      <c r="Z225" s="106"/>
      <c r="AA225" s="11"/>
      <c r="AB225" s="11"/>
      <c r="AC225" s="11"/>
      <c r="AD225" s="11"/>
      <c r="AE225" s="11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9:89" ht="12.75" customHeight="1">
      <c r="I226" s="106"/>
      <c r="J226" s="121"/>
      <c r="K226" s="20"/>
      <c r="L226" s="5"/>
      <c r="M226" s="11"/>
      <c r="N226" s="11"/>
      <c r="O226" s="11"/>
      <c r="P226" s="106"/>
      <c r="Q226" s="106"/>
      <c r="R226" s="11"/>
      <c r="S226" s="47"/>
      <c r="T226" s="11"/>
      <c r="U226" s="106"/>
      <c r="V226" s="106"/>
      <c r="W226" s="106"/>
      <c r="X226" s="143"/>
      <c r="Y226" s="143"/>
      <c r="Z226" s="106"/>
      <c r="AA226" s="11"/>
      <c r="AB226" s="11"/>
      <c r="AC226" s="11"/>
      <c r="AD226" s="11"/>
      <c r="AE226" s="11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9:89" ht="14.25" customHeight="1">
      <c r="I227" s="106"/>
      <c r="J227" s="121"/>
      <c r="K227" s="31"/>
      <c r="L227" s="31"/>
      <c r="M227" s="11"/>
      <c r="N227" s="11"/>
      <c r="O227" s="11"/>
      <c r="P227" s="106"/>
      <c r="Q227" s="106"/>
      <c r="R227" s="11"/>
      <c r="S227" s="473"/>
      <c r="T227" s="11"/>
      <c r="U227" s="106"/>
      <c r="V227" s="106"/>
      <c r="W227" s="133"/>
      <c r="X227" s="195"/>
      <c r="Y227" s="195"/>
      <c r="Z227" s="106"/>
      <c r="AA227" s="11"/>
      <c r="AB227" s="11"/>
      <c r="AC227" s="11"/>
      <c r="AD227" s="11"/>
      <c r="AE227" s="11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</row>
    <row r="228" spans="9:89" ht="15.75" customHeight="1">
      <c r="I228" s="106"/>
      <c r="J228" s="121"/>
      <c r="K228" s="1412"/>
      <c r="L228" s="5"/>
      <c r="M228" s="11"/>
      <c r="N228" s="11"/>
      <c r="O228" s="11"/>
      <c r="P228" s="106"/>
      <c r="Q228" s="106"/>
      <c r="R228" s="11"/>
      <c r="S228" s="47"/>
      <c r="T228" s="11"/>
      <c r="U228" s="106"/>
      <c r="V228" s="106"/>
      <c r="W228" s="362"/>
      <c r="X228" s="141"/>
      <c r="Y228" s="141"/>
      <c r="Z228" s="106"/>
      <c r="AA228" s="11"/>
      <c r="AB228" s="11"/>
      <c r="AC228" s="11"/>
      <c r="AD228" s="11"/>
      <c r="AE228" s="11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</row>
    <row r="229" spans="9:89" ht="15" customHeight="1">
      <c r="I229" s="106"/>
      <c r="J229" s="121"/>
      <c r="K229" s="5"/>
      <c r="L229" s="5"/>
      <c r="M229" s="11"/>
      <c r="N229" s="11"/>
      <c r="O229" s="11"/>
      <c r="P229" s="100"/>
      <c r="Q229" s="106"/>
      <c r="R229" s="11"/>
      <c r="S229" s="47"/>
      <c r="T229" s="467"/>
      <c r="U229" s="106"/>
      <c r="V229" s="106"/>
      <c r="W229" s="362"/>
      <c r="X229" s="106"/>
      <c r="Y229" s="106"/>
      <c r="Z229" s="106"/>
      <c r="AA229" s="11"/>
      <c r="AB229" s="11"/>
      <c r="AC229" s="11"/>
      <c r="AD229" s="11"/>
      <c r="AE229" s="11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</row>
    <row r="230" spans="9:89" ht="13.5" customHeight="1">
      <c r="I230" s="139"/>
      <c r="J230" s="121"/>
      <c r="K230" s="5"/>
      <c r="L230" s="5"/>
      <c r="M230" s="11"/>
      <c r="N230" s="11"/>
      <c r="O230" s="11"/>
      <c r="P230" s="114"/>
      <c r="Q230" s="106"/>
      <c r="R230" s="11"/>
      <c r="S230" s="47"/>
      <c r="T230" s="11"/>
      <c r="U230" s="106"/>
      <c r="V230" s="106"/>
      <c r="W230" s="362"/>
      <c r="X230" s="106"/>
      <c r="Y230" s="106"/>
      <c r="Z230" s="106"/>
      <c r="AA230" s="11"/>
      <c r="AB230" s="11"/>
      <c r="AC230" s="11"/>
      <c r="AD230" s="11"/>
      <c r="AE230" s="11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</row>
    <row r="231" spans="9:89" ht="13.5" customHeight="1">
      <c r="I231" s="163"/>
      <c r="J231" s="121"/>
      <c r="K231" s="126"/>
      <c r="L231" s="121"/>
      <c r="M231" s="11"/>
      <c r="N231" s="11"/>
      <c r="O231" s="11"/>
      <c r="P231" s="182"/>
      <c r="Q231" s="106"/>
      <c r="R231" s="3"/>
      <c r="S231" s="3"/>
      <c r="T231" s="474"/>
      <c r="U231" s="143"/>
      <c r="V231" s="143"/>
      <c r="W231" s="212"/>
      <c r="X231" s="105"/>
      <c r="Y231" s="131"/>
      <c r="Z231" s="182"/>
      <c r="AA231" s="11"/>
      <c r="AB231" s="11"/>
      <c r="AC231" s="11"/>
      <c r="AD231" s="11"/>
      <c r="AE231" s="11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</row>
    <row r="232" spans="9:89" ht="14.25" customHeight="1">
      <c r="I232" s="101"/>
      <c r="J232" s="121"/>
      <c r="K232" s="101"/>
      <c r="L232" s="121"/>
      <c r="M232" s="11"/>
      <c r="N232" s="11"/>
      <c r="O232" s="11"/>
      <c r="P232" s="106"/>
      <c r="Q232" s="106"/>
      <c r="R232" s="11"/>
      <c r="S232" s="47"/>
      <c r="T232" s="11"/>
      <c r="U232" s="143"/>
      <c r="V232" s="143"/>
      <c r="W232" s="101"/>
      <c r="X232" s="106"/>
      <c r="Y232" s="193"/>
      <c r="Z232" s="271"/>
      <c r="AA232" s="11"/>
      <c r="AB232" s="11"/>
      <c r="AC232" s="11"/>
      <c r="AD232" s="11"/>
      <c r="AE232" s="11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</row>
    <row r="233" spans="9:89" ht="15" customHeight="1">
      <c r="I233" s="101"/>
      <c r="J233" s="121"/>
      <c r="K233" s="353"/>
      <c r="L233" s="121"/>
      <c r="N233" s="11"/>
      <c r="O233" s="11"/>
      <c r="P233" s="106"/>
      <c r="Q233" s="106"/>
      <c r="R233" s="115"/>
      <c r="S233" s="101"/>
      <c r="T233" s="100"/>
      <c r="U233" s="143"/>
      <c r="V233" s="143"/>
      <c r="W233" s="104"/>
      <c r="X233" s="101"/>
      <c r="Y233" s="100"/>
      <c r="Z233" s="143"/>
      <c r="AA233" s="11"/>
      <c r="AB233" s="11"/>
      <c r="AC233" s="11"/>
      <c r="AD233" s="11"/>
      <c r="AE233" s="11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</row>
    <row r="234" spans="9:89">
      <c r="I234" s="101"/>
      <c r="J234" s="574"/>
      <c r="K234" s="1336"/>
      <c r="L234" s="121"/>
      <c r="N234" s="11"/>
      <c r="O234" s="11"/>
      <c r="P234" s="106"/>
      <c r="Q234" s="194"/>
      <c r="R234" s="115"/>
      <c r="S234" s="106"/>
      <c r="T234" s="100"/>
      <c r="U234" s="106"/>
      <c r="V234" s="106"/>
      <c r="W234" s="104"/>
      <c r="X234" s="104"/>
      <c r="Y234" s="105"/>
      <c r="Z234" s="131"/>
      <c r="AA234" s="11"/>
      <c r="AB234" s="11"/>
      <c r="AC234" s="11"/>
      <c r="AD234" s="11"/>
      <c r="AE234" s="11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</row>
    <row r="235" spans="9:89">
      <c r="I235" s="145"/>
      <c r="J235" s="574"/>
      <c r="K235" s="574"/>
      <c r="L235" s="121"/>
      <c r="N235" s="11"/>
      <c r="O235" s="11"/>
      <c r="P235" s="106"/>
      <c r="Q235" s="143"/>
      <c r="R235" s="11"/>
      <c r="S235" s="11"/>
      <c r="T235" s="11"/>
      <c r="U235" s="106"/>
      <c r="V235" s="106"/>
      <c r="W235" s="104"/>
      <c r="X235" s="101"/>
      <c r="Y235" s="100"/>
      <c r="Z235" s="472"/>
      <c r="AA235" s="11"/>
      <c r="AB235" s="11"/>
      <c r="AC235" s="11"/>
      <c r="AD235" s="11"/>
      <c r="AE235" s="11"/>
      <c r="AF235" s="106"/>
      <c r="AG235" s="106"/>
      <c r="AH235" s="105"/>
      <c r="AI235" s="143"/>
      <c r="AJ235" s="182"/>
      <c r="AK235" s="143"/>
      <c r="AL235" s="106"/>
      <c r="AM235" s="131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</row>
    <row r="236" spans="9:89" ht="12.75" customHeight="1">
      <c r="I236" s="163"/>
      <c r="J236" s="574"/>
      <c r="K236" s="1336"/>
      <c r="L236" s="121"/>
      <c r="N236" s="11"/>
      <c r="O236" s="11"/>
      <c r="P236" s="106"/>
      <c r="Q236" s="106"/>
      <c r="R236" s="11"/>
      <c r="S236" s="11"/>
      <c r="T236" s="11"/>
      <c r="U236" s="98"/>
      <c r="V236" s="106"/>
      <c r="W236" s="104"/>
      <c r="X236" s="107"/>
      <c r="Y236" s="108"/>
      <c r="Z236" s="141"/>
      <c r="AA236" s="11"/>
      <c r="AB236" s="11"/>
      <c r="AC236" s="11"/>
      <c r="AD236" s="11"/>
      <c r="AE236" s="11"/>
      <c r="AF236" s="106"/>
      <c r="AG236" s="106"/>
      <c r="AH236" s="200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</row>
    <row r="237" spans="9:89">
      <c r="I237" s="104"/>
      <c r="J237" s="203"/>
      <c r="K237" s="574"/>
      <c r="L237" s="121"/>
      <c r="N237" s="11"/>
      <c r="O237" s="11"/>
      <c r="P237" s="106"/>
      <c r="Q237" s="106"/>
      <c r="R237" s="11"/>
      <c r="S237" s="11"/>
      <c r="T237" s="11"/>
      <c r="U237" s="104"/>
      <c r="V237" s="106"/>
      <c r="W237" s="101"/>
      <c r="X237" s="101"/>
      <c r="Y237" s="100"/>
      <c r="Z237" s="143"/>
      <c r="AA237" s="11"/>
      <c r="AB237" s="11"/>
      <c r="AC237" s="11"/>
      <c r="AD237" s="11"/>
      <c r="AE237" s="11"/>
      <c r="AF237" s="106"/>
      <c r="AG237" s="106"/>
      <c r="AH237" s="212"/>
      <c r="AI237" s="105"/>
      <c r="AJ237" s="131"/>
      <c r="AK237" s="111"/>
      <c r="AL237" s="105"/>
      <c r="AM237" s="140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</row>
    <row r="238" spans="9:89" ht="14.25" customHeight="1">
      <c r="I238" s="104"/>
      <c r="J238" s="98"/>
      <c r="K238" s="116"/>
      <c r="L238" s="121"/>
      <c r="N238" s="11"/>
      <c r="O238" s="11"/>
      <c r="P238" s="106"/>
      <c r="Q238" s="106"/>
      <c r="R238" s="11"/>
      <c r="S238" s="11"/>
      <c r="T238" s="11"/>
      <c r="U238" s="104"/>
      <c r="V238" s="106"/>
      <c r="W238" s="106"/>
      <c r="X238" s="111"/>
      <c r="Y238" s="113"/>
      <c r="Z238" s="364"/>
      <c r="AA238" s="11"/>
      <c r="AB238" s="11"/>
      <c r="AC238" s="11"/>
      <c r="AD238" s="11"/>
      <c r="AE238" s="11"/>
      <c r="AF238" s="106"/>
      <c r="AG238" s="198"/>
      <c r="AH238" s="182"/>
      <c r="AI238" s="182"/>
      <c r="AJ238" s="143"/>
      <c r="AK238" s="101"/>
      <c r="AL238" s="100"/>
      <c r="AM238" s="137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</row>
    <row r="239" spans="9:89" ht="12.75" customHeight="1">
      <c r="I239" s="104"/>
      <c r="J239" s="121"/>
      <c r="K239" s="353"/>
      <c r="L239" s="121"/>
      <c r="N239" s="11"/>
      <c r="O239" s="11"/>
      <c r="P239" s="106"/>
      <c r="Q239" s="106"/>
      <c r="R239" s="11"/>
      <c r="S239" s="11"/>
      <c r="T239" s="11"/>
      <c r="U239" s="104"/>
      <c r="V239" s="106"/>
      <c r="W239" s="106"/>
      <c r="X239" s="101"/>
      <c r="Y239" s="100"/>
      <c r="Z239" s="137"/>
      <c r="AA239" s="11"/>
      <c r="AB239" s="11"/>
      <c r="AC239" s="11"/>
      <c r="AD239" s="11"/>
      <c r="AE239" s="11"/>
      <c r="AF239" s="163"/>
      <c r="AG239" s="193"/>
      <c r="AH239" s="106"/>
      <c r="AI239" s="104"/>
      <c r="AJ239" s="106"/>
      <c r="AK239" s="468"/>
      <c r="AL239" s="100"/>
      <c r="AM239" s="143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</row>
    <row r="240" spans="9:89" ht="13.5" customHeight="1">
      <c r="I240" s="104"/>
      <c r="J240" s="574"/>
      <c r="K240" s="1336"/>
      <c r="L240" s="121"/>
      <c r="N240" s="11"/>
      <c r="O240" s="11"/>
      <c r="P240" s="106"/>
      <c r="Q240" s="106"/>
      <c r="R240" s="11"/>
      <c r="S240" s="11"/>
      <c r="T240" s="11"/>
      <c r="U240" s="104"/>
      <c r="V240" s="106"/>
      <c r="W240" s="106"/>
      <c r="X240" s="101"/>
      <c r="Y240" s="100"/>
      <c r="Z240" s="143"/>
      <c r="AA240" s="11"/>
      <c r="AB240" s="11"/>
      <c r="AC240" s="11"/>
      <c r="AD240" s="11"/>
      <c r="AE240" s="11"/>
      <c r="AF240" s="101"/>
      <c r="AG240" s="202"/>
      <c r="AH240" s="104"/>
      <c r="AI240" s="105"/>
      <c r="AJ240" s="131"/>
      <c r="AK240" s="101"/>
      <c r="AL240" s="100"/>
      <c r="AM240" s="137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</row>
    <row r="241" spans="9:89">
      <c r="I241" s="104"/>
      <c r="J241" s="574"/>
      <c r="K241" s="1336"/>
      <c r="L241" s="121"/>
      <c r="N241" s="11"/>
      <c r="O241" s="11"/>
      <c r="P241" s="133"/>
      <c r="Q241" s="106"/>
      <c r="R241" s="11"/>
      <c r="S241" s="11"/>
      <c r="T241" s="11"/>
      <c r="U241" s="104"/>
      <c r="V241" s="106"/>
      <c r="W241" s="106"/>
      <c r="X241" s="101"/>
      <c r="Y241" s="100"/>
      <c r="Z241" s="143"/>
      <c r="AA241" s="11"/>
      <c r="AB241" s="11"/>
      <c r="AC241" s="11"/>
      <c r="AD241" s="11"/>
      <c r="AE241" s="11"/>
      <c r="AF241" s="101"/>
      <c r="AG241" s="215"/>
      <c r="AH241" s="101"/>
      <c r="AI241" s="100"/>
      <c r="AJ241" s="143"/>
      <c r="AK241" s="468"/>
      <c r="AL241" s="100"/>
      <c r="AM241" s="143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</row>
    <row r="242" spans="9:89">
      <c r="I242" s="101"/>
      <c r="J242" s="574"/>
      <c r="K242" s="574"/>
      <c r="L242" s="121"/>
      <c r="N242" s="11"/>
      <c r="O242" s="11"/>
      <c r="P242" s="106"/>
      <c r="Q242" s="106"/>
      <c r="R242" s="11"/>
      <c r="S242" s="11"/>
      <c r="T242" s="11"/>
      <c r="U242" s="101"/>
      <c r="V242" s="106"/>
      <c r="W242" s="106"/>
      <c r="X242" s="101"/>
      <c r="Y242" s="115"/>
      <c r="Z242" s="143"/>
      <c r="AA242" s="11"/>
      <c r="AB242" s="11"/>
      <c r="AC242" s="11"/>
      <c r="AD242" s="11"/>
      <c r="AE242" s="11"/>
      <c r="AF242" s="101"/>
      <c r="AG242" s="106"/>
      <c r="AH242" s="182"/>
      <c r="AI242" s="182"/>
      <c r="AJ242" s="143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9:89">
      <c r="I243" s="2279"/>
      <c r="J243" s="203"/>
      <c r="K243" s="1336"/>
      <c r="L243" s="121"/>
      <c r="N243" s="11"/>
      <c r="O243" s="11"/>
      <c r="P243" s="106"/>
      <c r="Q243" s="106"/>
      <c r="R243" s="11"/>
      <c r="S243" s="11"/>
      <c r="T243" s="11"/>
      <c r="U243" s="101"/>
      <c r="V243" s="106"/>
      <c r="W243" s="106"/>
      <c r="X243" s="107"/>
      <c r="Y243" s="110"/>
      <c r="Z243" s="195"/>
      <c r="AA243" s="11"/>
      <c r="AB243" s="11"/>
      <c r="AC243" s="11"/>
      <c r="AD243" s="11"/>
      <c r="AE243" s="11"/>
      <c r="AF243" s="104"/>
      <c r="AG243" s="105"/>
      <c r="AH243" s="107"/>
      <c r="AI243" s="108"/>
      <c r="AJ243" s="141"/>
      <c r="AK243" s="115"/>
      <c r="AL243" s="101"/>
      <c r="AM243" s="100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9:89" ht="14.25" customHeight="1">
      <c r="I244" s="127"/>
      <c r="J244" s="121"/>
      <c r="K244" s="121"/>
      <c r="L244" s="121"/>
      <c r="N244" s="11"/>
      <c r="O244" s="11"/>
      <c r="P244" s="106"/>
      <c r="Q244" s="106"/>
      <c r="R244" s="11"/>
      <c r="S244" s="11"/>
      <c r="T244" s="11"/>
      <c r="U244" s="101"/>
      <c r="V244" s="211"/>
      <c r="W244" s="106"/>
      <c r="X244" s="104"/>
      <c r="Y244" s="183"/>
      <c r="Z244" s="183"/>
      <c r="AA244" s="11"/>
      <c r="AB244" s="11"/>
      <c r="AC244" s="11"/>
      <c r="AD244" s="11"/>
      <c r="AE244" s="11"/>
      <c r="AF244" s="101"/>
      <c r="AG244" s="106"/>
      <c r="AH244" s="101"/>
      <c r="AI244" s="100"/>
      <c r="AJ244" s="143"/>
      <c r="AK244" s="106"/>
      <c r="AL244" s="101"/>
      <c r="AM244" s="100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9:89" ht="13.5" customHeight="1">
      <c r="I245" s="163"/>
      <c r="J245" s="121"/>
      <c r="K245" s="121"/>
      <c r="L245" s="121"/>
      <c r="N245" s="11"/>
      <c r="O245" s="11"/>
      <c r="P245" s="106"/>
      <c r="Q245" s="106"/>
      <c r="R245" s="11"/>
      <c r="S245" s="11"/>
      <c r="T245" s="11"/>
      <c r="U245" s="101"/>
      <c r="V245" s="211"/>
      <c r="W245" s="106"/>
      <c r="X245" s="107"/>
      <c r="Y245" s="183"/>
      <c r="Z245" s="106"/>
      <c r="AA245" s="11"/>
      <c r="AB245" s="11"/>
      <c r="AC245" s="11"/>
      <c r="AD245" s="11"/>
      <c r="AE245" s="11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9:89" ht="15.75">
      <c r="I246" s="2280"/>
      <c r="J246" s="559"/>
      <c r="K246" s="1"/>
      <c r="L246" s="5"/>
      <c r="N246" s="11"/>
      <c r="O246" s="11"/>
      <c r="P246" s="106"/>
      <c r="Q246" s="106"/>
      <c r="R246" s="11"/>
      <c r="S246" s="11"/>
      <c r="T246" s="11"/>
      <c r="U246" s="101"/>
      <c r="V246" s="106"/>
      <c r="W246" s="106"/>
      <c r="X246" s="101"/>
      <c r="Y246" s="183"/>
      <c r="Z246" s="183"/>
      <c r="AA246" s="11"/>
      <c r="AB246" s="11"/>
      <c r="AC246" s="11"/>
      <c r="AD246" s="11"/>
      <c r="AE246" s="11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9:89" ht="12.75" customHeight="1">
      <c r="I247" s="281"/>
      <c r="J247" s="121"/>
      <c r="K247" s="47"/>
      <c r="L247" s="5"/>
      <c r="N247" s="11"/>
      <c r="O247" s="11"/>
      <c r="P247" s="106"/>
      <c r="Q247" s="106"/>
      <c r="R247" s="11"/>
      <c r="S247" s="11"/>
      <c r="T247" s="11"/>
      <c r="U247" s="101"/>
      <c r="V247" s="106"/>
      <c r="W247" s="106"/>
      <c r="X247" s="104"/>
      <c r="Y247" s="183"/>
      <c r="Z247" s="374"/>
      <c r="AA247" s="11"/>
      <c r="AB247" s="11"/>
      <c r="AC247" s="11"/>
      <c r="AD247" s="11"/>
      <c r="AE247" s="11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9:89" ht="15.75">
      <c r="I248" s="281"/>
      <c r="J248" s="121"/>
      <c r="K248" s="5"/>
      <c r="L248" s="5"/>
      <c r="N248" s="11"/>
      <c r="O248" s="11"/>
      <c r="P248" s="106"/>
      <c r="Q248" s="106"/>
      <c r="R248" s="11"/>
      <c r="S248" s="11"/>
      <c r="T248" s="11"/>
      <c r="U248" s="101"/>
      <c r="V248" s="106"/>
      <c r="W248" s="106"/>
      <c r="X248" s="104"/>
      <c r="Y248" s="183"/>
      <c r="Z248" s="365"/>
      <c r="AA248" s="11"/>
      <c r="AB248" s="11"/>
      <c r="AC248" s="11"/>
      <c r="AD248" s="11"/>
      <c r="AE248" s="11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9:89" ht="15.75">
      <c r="I249" s="101"/>
      <c r="J249" s="121"/>
      <c r="K249" s="5"/>
      <c r="L249" s="5"/>
      <c r="N249" s="11"/>
      <c r="O249" s="11"/>
      <c r="P249" s="106"/>
      <c r="Q249" s="106"/>
      <c r="R249" s="11"/>
      <c r="S249" s="11"/>
      <c r="T249" s="11"/>
      <c r="U249" s="101"/>
      <c r="V249" s="209"/>
      <c r="W249" s="106"/>
      <c r="X249" s="104"/>
      <c r="Y249" s="183"/>
      <c r="Z249" s="365"/>
      <c r="AA249" s="11"/>
      <c r="AB249" s="11"/>
      <c r="AC249" s="11"/>
      <c r="AD249" s="11"/>
      <c r="AE249" s="11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9:89" ht="15.75">
      <c r="I250" s="101"/>
      <c r="J250" s="121"/>
      <c r="K250" s="5"/>
      <c r="L250" s="5"/>
      <c r="N250" s="11"/>
      <c r="O250" s="11"/>
      <c r="P250" s="100"/>
      <c r="Q250" s="106"/>
      <c r="R250" s="11"/>
      <c r="S250" s="11"/>
      <c r="T250" s="11"/>
      <c r="U250" s="127"/>
      <c r="V250" s="106"/>
      <c r="W250" s="106"/>
      <c r="X250" s="104"/>
      <c r="Y250" s="183"/>
      <c r="Z250" s="365"/>
      <c r="AA250" s="11"/>
      <c r="AB250" s="11"/>
      <c r="AC250" s="11"/>
      <c r="AD250" s="11"/>
      <c r="AE250" s="11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9:89" ht="15.75">
      <c r="I251" s="104"/>
      <c r="J251" s="121"/>
      <c r="K251" s="5"/>
      <c r="L251" s="5"/>
      <c r="N251" s="11"/>
      <c r="O251" s="11"/>
      <c r="P251" s="106"/>
      <c r="Q251" s="194"/>
      <c r="R251" s="11"/>
      <c r="S251" s="11"/>
      <c r="T251" s="11"/>
      <c r="U251" s="101"/>
      <c r="V251" s="106"/>
      <c r="W251" s="106"/>
      <c r="X251" s="104"/>
      <c r="Y251" s="183"/>
      <c r="Z251" s="365"/>
      <c r="AA251" s="11"/>
      <c r="AB251" s="11"/>
      <c r="AC251" s="11"/>
      <c r="AD251" s="11"/>
      <c r="AE251" s="11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9:89" ht="14.25" customHeight="1">
      <c r="I252" s="281"/>
      <c r="J252" s="121"/>
      <c r="K252" s="5"/>
      <c r="L252" s="5"/>
      <c r="N252" s="11"/>
      <c r="O252" s="11"/>
      <c r="P252" s="113"/>
      <c r="Q252" s="106"/>
      <c r="R252" s="106"/>
      <c r="S252" s="106"/>
      <c r="T252" s="106"/>
      <c r="U252" s="106"/>
      <c r="V252" s="106"/>
      <c r="W252" s="106"/>
      <c r="X252" s="201"/>
      <c r="Y252" s="106"/>
      <c r="Z252" s="106"/>
      <c r="AA252" s="11"/>
      <c r="AB252" s="11"/>
      <c r="AC252" s="11"/>
      <c r="AD252" s="11"/>
      <c r="AE252" s="11"/>
      <c r="AF252" s="106"/>
      <c r="AG252" s="201"/>
      <c r="AH252" s="106"/>
      <c r="AI252" s="106"/>
      <c r="AJ252" s="470"/>
      <c r="AK252" s="106"/>
      <c r="AL252" s="106"/>
      <c r="AM252" s="203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9:89" ht="12.75" customHeight="1">
      <c r="I253" s="281"/>
      <c r="J253" s="121"/>
      <c r="K253" s="5"/>
      <c r="L253" s="5"/>
      <c r="N253" s="11"/>
      <c r="O253" s="11"/>
      <c r="P253" s="100"/>
      <c r="Q253" s="131"/>
      <c r="R253" s="106"/>
      <c r="S253" s="106"/>
      <c r="T253" s="106"/>
      <c r="U253" s="101"/>
      <c r="V253" s="100"/>
      <c r="W253" s="106"/>
      <c r="X253" s="214"/>
      <c r="Y253" s="193"/>
      <c r="Z253" s="194"/>
      <c r="AA253" s="11"/>
      <c r="AB253" s="11"/>
      <c r="AC253" s="11"/>
      <c r="AD253" s="11"/>
      <c r="AE253" s="11"/>
      <c r="AF253" s="194"/>
      <c r="AG253" s="214"/>
      <c r="AH253" s="193"/>
      <c r="AI253" s="194"/>
      <c r="AJ253" s="214"/>
      <c r="AK253" s="193"/>
      <c r="AL253" s="194"/>
      <c r="AM253" s="214"/>
      <c r="AN253" s="193"/>
      <c r="AO253" s="194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9:89" ht="14.25" customHeight="1">
      <c r="I254" s="281"/>
      <c r="J254" s="121"/>
      <c r="K254" s="5"/>
      <c r="L254" s="5"/>
      <c r="N254" s="11"/>
      <c r="O254" s="11"/>
      <c r="P254" s="100"/>
      <c r="Q254" s="143"/>
      <c r="R254" s="106"/>
      <c r="S254" s="106"/>
      <c r="T254" s="106"/>
      <c r="U254" s="106"/>
      <c r="V254" s="106"/>
      <c r="W254" s="183"/>
      <c r="X254" s="105"/>
      <c r="Y254" s="218"/>
      <c r="Z254" s="131"/>
      <c r="AA254" s="11"/>
      <c r="AB254" s="11"/>
      <c r="AC254" s="11"/>
      <c r="AD254" s="11"/>
      <c r="AE254" s="11"/>
      <c r="AF254" s="131"/>
      <c r="AG254" s="105"/>
      <c r="AH254" s="218"/>
      <c r="AI254" s="131"/>
      <c r="AJ254" s="182"/>
      <c r="AK254" s="182"/>
      <c r="AL254" s="131"/>
      <c r="AM254" s="212"/>
      <c r="AN254" s="105"/>
      <c r="AO254" s="131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9:89" ht="14.25" customHeight="1">
      <c r="I255" s="101"/>
      <c r="J255" s="121"/>
      <c r="K255" s="5"/>
      <c r="L255" s="5"/>
      <c r="N255" s="11"/>
      <c r="O255" s="11"/>
      <c r="P255" s="100"/>
      <c r="Q255" s="143"/>
      <c r="R255" s="106"/>
      <c r="S255" s="106"/>
      <c r="T255" s="106"/>
      <c r="U255" s="106"/>
      <c r="V255" s="106"/>
      <c r="W255" s="183"/>
      <c r="X255" s="100"/>
      <c r="Y255" s="100"/>
      <c r="Z255" s="140"/>
      <c r="AA255" s="11"/>
      <c r="AB255" s="11"/>
      <c r="AC255" s="11"/>
      <c r="AD255" s="11"/>
      <c r="AE255" s="11"/>
      <c r="AF255" s="143"/>
      <c r="AG255" s="100"/>
      <c r="AH255" s="100"/>
      <c r="AI255" s="140"/>
      <c r="AJ255" s="182"/>
      <c r="AK255" s="182"/>
      <c r="AL255" s="143"/>
      <c r="AM255" s="101"/>
      <c r="AN255" s="100"/>
      <c r="AO255" s="143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9:89" ht="13.5" customHeight="1">
      <c r="I256" s="107"/>
      <c r="J256" s="121"/>
      <c r="K256" s="5"/>
      <c r="L256" s="5"/>
      <c r="N256" s="11"/>
      <c r="O256" s="11"/>
      <c r="P256" s="105"/>
      <c r="Q256" s="143"/>
      <c r="R256" s="106"/>
      <c r="S256" s="114"/>
      <c r="T256" s="106"/>
      <c r="U256" s="106"/>
      <c r="V256" s="106"/>
      <c r="W256" s="106"/>
      <c r="X256" s="100"/>
      <c r="Y256" s="100"/>
      <c r="Z256" s="131"/>
      <c r="AA256" s="11"/>
      <c r="AB256" s="11"/>
      <c r="AC256" s="11"/>
      <c r="AD256" s="11"/>
      <c r="AE256" s="11"/>
      <c r="AF256" s="131"/>
      <c r="AG256" s="100"/>
      <c r="AH256" s="100"/>
      <c r="AI256" s="131"/>
      <c r="AJ256" s="101"/>
      <c r="AK256" s="100"/>
      <c r="AL256" s="143"/>
      <c r="AM256" s="104"/>
      <c r="AN256" s="105"/>
      <c r="AO256" s="131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9:89" ht="14.25" customHeight="1">
      <c r="I257" s="107"/>
      <c r="J257" s="121"/>
      <c r="K257" s="5"/>
      <c r="L257" s="5"/>
      <c r="N257" s="11"/>
      <c r="O257" s="11"/>
      <c r="P257" s="100"/>
      <c r="Q257" s="143"/>
      <c r="R257" s="106"/>
      <c r="S257" s="106"/>
      <c r="T257" s="106"/>
      <c r="U257" s="106"/>
      <c r="V257" s="106"/>
      <c r="W257" s="106"/>
      <c r="X257" s="182"/>
      <c r="Y257" s="182"/>
      <c r="Z257" s="131"/>
      <c r="AA257" s="11"/>
      <c r="AB257" s="11"/>
      <c r="AC257" s="11"/>
      <c r="AD257" s="11"/>
      <c r="AE257" s="11"/>
      <c r="AF257" s="143"/>
      <c r="AG257" s="182"/>
      <c r="AH257" s="182"/>
      <c r="AI257" s="131"/>
      <c r="AJ257" s="101"/>
      <c r="AK257" s="100"/>
      <c r="AL257" s="143"/>
      <c r="AM257" s="104"/>
      <c r="AN257" s="105"/>
      <c r="AO257" s="143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9:89">
      <c r="I258" s="106"/>
      <c r="J258" s="121"/>
      <c r="K258" s="5"/>
      <c r="L258" s="5"/>
      <c r="N258" s="11"/>
      <c r="O258" s="11"/>
      <c r="P258" s="100"/>
      <c r="Q258" s="277"/>
      <c r="R258" s="106"/>
      <c r="S258" s="106"/>
      <c r="T258" s="106"/>
      <c r="U258" s="106"/>
      <c r="V258" s="106"/>
      <c r="W258" s="106"/>
      <c r="X258" s="182"/>
      <c r="Y258" s="182"/>
      <c r="Z258" s="143"/>
      <c r="AA258" s="11"/>
      <c r="AB258" s="11"/>
      <c r="AC258" s="11"/>
      <c r="AD258" s="11"/>
      <c r="AE258" s="11"/>
      <c r="AF258" s="141"/>
      <c r="AG258" s="182"/>
      <c r="AH258" s="182"/>
      <c r="AI258" s="143"/>
      <c r="AJ258" s="106"/>
      <c r="AK258" s="106"/>
      <c r="AL258" s="106"/>
      <c r="AM258" s="104"/>
      <c r="AN258" s="105"/>
      <c r="AO258" s="141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9:89" ht="14.25" customHeight="1">
      <c r="I259" s="106"/>
      <c r="J259" s="121"/>
      <c r="K259" s="5"/>
      <c r="L259" s="5"/>
      <c r="N259" s="11"/>
      <c r="O259" s="11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1"/>
      <c r="AB259" s="11"/>
      <c r="AC259" s="11"/>
      <c r="AD259" s="11"/>
      <c r="AE259" s="11"/>
      <c r="AF259" s="141"/>
      <c r="AG259" s="106"/>
      <c r="AH259" s="106"/>
      <c r="AI259" s="106"/>
      <c r="AJ259" s="106"/>
      <c r="AK259" s="106"/>
      <c r="AL259" s="106"/>
      <c r="AM259" s="104"/>
      <c r="AN259" s="105"/>
      <c r="AO259" s="141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9:89" ht="15" customHeight="1">
      <c r="I260" s="163"/>
      <c r="J260" s="121"/>
      <c r="K260" s="5"/>
      <c r="L260" s="5"/>
      <c r="N260" s="11"/>
      <c r="O260" s="11"/>
      <c r="P260" s="106"/>
      <c r="Q260" s="106"/>
      <c r="R260" s="106"/>
      <c r="S260" s="106"/>
      <c r="T260" s="106"/>
      <c r="U260" s="101"/>
      <c r="V260" s="101"/>
      <c r="W260" s="106"/>
      <c r="X260" s="106"/>
      <c r="Y260" s="106"/>
      <c r="Z260" s="106"/>
      <c r="AA260" s="11"/>
      <c r="AB260" s="11"/>
      <c r="AC260" s="11"/>
      <c r="AD260" s="11"/>
      <c r="AE260" s="11"/>
      <c r="AF260" s="143"/>
      <c r="AG260" s="106"/>
      <c r="AH260" s="106"/>
      <c r="AI260" s="106"/>
      <c r="AJ260" s="106"/>
      <c r="AK260" s="106"/>
      <c r="AL260" s="106"/>
      <c r="AM260" s="101"/>
      <c r="AN260" s="100"/>
      <c r="AO260" s="143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9:89">
      <c r="I261" s="101"/>
      <c r="J261" s="121"/>
      <c r="K261" s="5"/>
      <c r="L261" s="5"/>
      <c r="N261" s="11"/>
      <c r="O261" s="11"/>
      <c r="P261" s="106"/>
      <c r="Q261" s="106"/>
      <c r="R261" s="106"/>
      <c r="S261" s="114"/>
      <c r="T261" s="106"/>
      <c r="U261" s="98"/>
      <c r="V261" s="106"/>
      <c r="W261" s="106"/>
      <c r="X261" s="202"/>
      <c r="Y261" s="106"/>
      <c r="Z261" s="106"/>
      <c r="AA261" s="11"/>
      <c r="AB261" s="11"/>
      <c r="AC261" s="11"/>
      <c r="AD261" s="11"/>
      <c r="AE261" s="11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9:89">
      <c r="I262" s="101"/>
      <c r="J262" s="121"/>
      <c r="K262" s="5"/>
      <c r="L262" s="5"/>
      <c r="N262" s="11"/>
      <c r="O262" s="11"/>
      <c r="P262" s="106"/>
      <c r="Q262" s="106"/>
      <c r="R262" s="106"/>
      <c r="S262" s="114"/>
      <c r="T262" s="106"/>
      <c r="U262" s="104"/>
      <c r="V262" s="106"/>
      <c r="W262" s="106"/>
      <c r="X262" s="111"/>
      <c r="Y262" s="106"/>
      <c r="Z262" s="106"/>
      <c r="AA262" s="11"/>
      <c r="AB262" s="11"/>
      <c r="AC262" s="11"/>
      <c r="AD262" s="11"/>
      <c r="AE262" s="11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9:89">
      <c r="I263" s="101"/>
      <c r="J263" s="121"/>
      <c r="K263" s="5"/>
      <c r="L263" s="5"/>
      <c r="N263" s="11"/>
      <c r="O263" s="11"/>
      <c r="P263" s="106"/>
      <c r="Q263" s="194"/>
      <c r="R263" s="106"/>
      <c r="S263" s="114"/>
      <c r="T263" s="106"/>
      <c r="U263" s="104"/>
      <c r="V263" s="106"/>
      <c r="W263" s="106"/>
      <c r="X263" s="111"/>
      <c r="Y263" s="121"/>
      <c r="Z263" s="106"/>
      <c r="AA263" s="11"/>
      <c r="AB263" s="11"/>
      <c r="AC263" s="11"/>
      <c r="AD263" s="11"/>
      <c r="AE263" s="11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</row>
    <row r="264" spans="9:89">
      <c r="I264" s="101"/>
      <c r="J264" s="92"/>
      <c r="K264" s="79"/>
      <c r="M264" s="11"/>
      <c r="N264" s="11"/>
      <c r="O264" s="11"/>
      <c r="P264" s="105"/>
      <c r="Q264" s="138"/>
      <c r="R264" s="106"/>
      <c r="S264" s="114"/>
      <c r="T264" s="106"/>
      <c r="U264" s="104"/>
      <c r="V264" s="135"/>
      <c r="W264" s="106"/>
      <c r="X264" s="111"/>
      <c r="Y264" s="121"/>
      <c r="Z264" s="106"/>
      <c r="AA264" s="11"/>
      <c r="AB264" s="11"/>
      <c r="AC264" s="11"/>
      <c r="AD264" s="11"/>
      <c r="AE264" s="11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</row>
    <row r="265" spans="9:89">
      <c r="I265" s="106"/>
      <c r="J265" s="106"/>
      <c r="K265" s="47"/>
      <c r="L265" s="11"/>
      <c r="M265" s="11"/>
      <c r="N265" s="11"/>
      <c r="O265" s="11"/>
      <c r="P265" s="105"/>
      <c r="Q265" s="137"/>
      <c r="R265" s="106"/>
      <c r="S265" s="114"/>
      <c r="T265" s="106"/>
      <c r="U265" s="101"/>
      <c r="V265" s="106"/>
      <c r="W265" s="106"/>
      <c r="X265" s="111"/>
      <c r="Y265" s="121"/>
      <c r="Z265" s="106"/>
      <c r="AA265" s="11"/>
      <c r="AB265" s="11"/>
      <c r="AC265" s="11"/>
      <c r="AD265" s="11"/>
      <c r="AE265" s="11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</row>
    <row r="266" spans="9:89">
      <c r="I266" s="106"/>
      <c r="J266" s="106"/>
      <c r="K266" s="47"/>
      <c r="L266" s="11"/>
      <c r="M266" s="11"/>
      <c r="N266" s="11"/>
      <c r="O266" s="11"/>
      <c r="P266" s="100"/>
      <c r="Q266" s="143"/>
      <c r="R266" s="106"/>
      <c r="S266" s="114"/>
      <c r="T266" s="106"/>
      <c r="U266" s="101"/>
      <c r="V266" s="106"/>
      <c r="W266" s="106"/>
      <c r="X266" s="106"/>
      <c r="Y266" s="106"/>
      <c r="Z266" s="106"/>
      <c r="AA266" s="11"/>
      <c r="AB266" s="11"/>
      <c r="AC266" s="11"/>
      <c r="AD266" s="11"/>
      <c r="AE266" s="11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</row>
    <row r="267" spans="9:89">
      <c r="I267" s="106"/>
      <c r="J267" s="106"/>
      <c r="K267" s="47"/>
      <c r="L267" s="11"/>
      <c r="M267" s="11"/>
      <c r="N267" s="11"/>
      <c r="O267" s="11"/>
      <c r="P267" s="100"/>
      <c r="Q267" s="143"/>
      <c r="R267" s="106"/>
      <c r="S267" s="114"/>
      <c r="T267" s="106"/>
      <c r="U267" s="101"/>
      <c r="V267" s="106"/>
      <c r="W267" s="106"/>
      <c r="X267" s="106"/>
      <c r="Y267" s="106"/>
      <c r="Z267" s="106"/>
      <c r="AA267" s="11"/>
      <c r="AB267" s="11"/>
      <c r="AC267" s="11"/>
      <c r="AD267" s="11"/>
      <c r="AE267" s="11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</row>
    <row r="268" spans="9:89">
      <c r="I268" s="106"/>
      <c r="J268" s="121"/>
      <c r="K268" s="5"/>
      <c r="L268" s="5"/>
      <c r="M268" s="11"/>
      <c r="N268" s="11"/>
      <c r="O268" s="11"/>
      <c r="P268" s="106"/>
      <c r="Q268" s="143"/>
      <c r="R268" s="106"/>
      <c r="S268" s="114"/>
      <c r="T268" s="106"/>
      <c r="U268" s="101"/>
      <c r="V268" s="106"/>
      <c r="W268" s="106"/>
      <c r="X268" s="38"/>
      <c r="Y268" s="101"/>
      <c r="Z268" s="14"/>
      <c r="AA268" s="11"/>
      <c r="AB268" s="11"/>
      <c r="AC268" s="11"/>
      <c r="AD268" s="11"/>
      <c r="AE268" s="11"/>
      <c r="AF268" s="106"/>
      <c r="AG268" s="106"/>
      <c r="AH268" s="106"/>
      <c r="AI268" s="106"/>
      <c r="AJ268" s="106"/>
      <c r="AK268" s="106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9:89">
      <c r="I269" s="106"/>
      <c r="J269" s="121"/>
      <c r="K269" s="5"/>
      <c r="L269" s="5"/>
      <c r="M269" s="11"/>
      <c r="N269" s="11"/>
      <c r="O269" s="11"/>
      <c r="P269" s="106"/>
      <c r="Q269" s="138"/>
      <c r="R269" s="106"/>
      <c r="S269" s="114"/>
      <c r="T269" s="106"/>
      <c r="U269" s="101"/>
      <c r="V269" s="106"/>
      <c r="W269" s="106"/>
      <c r="X269" s="337"/>
      <c r="Y269" s="55"/>
      <c r="Z269" s="11"/>
      <c r="AA269" s="11"/>
      <c r="AB269" s="11"/>
      <c r="AC269" s="11"/>
      <c r="AD269" s="11"/>
      <c r="AE269" s="11"/>
      <c r="AF269" s="106"/>
      <c r="AG269" s="106"/>
      <c r="AH269" s="106"/>
      <c r="AI269" s="106"/>
      <c r="AJ269" s="106"/>
      <c r="AK269" s="106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9:89">
      <c r="I270" s="106"/>
      <c r="J270" s="121"/>
      <c r="K270" s="5"/>
      <c r="L270" s="5"/>
      <c r="M270" s="11"/>
      <c r="N270" s="11"/>
      <c r="O270" s="11"/>
      <c r="P270" s="106"/>
      <c r="Q270" s="140"/>
      <c r="R270" s="106"/>
      <c r="S270" s="114"/>
      <c r="T270" s="106"/>
      <c r="U270" s="101"/>
      <c r="V270" s="106"/>
      <c r="W270" s="106"/>
      <c r="X270" s="335"/>
      <c r="Y270" s="83"/>
      <c r="Z270" s="136"/>
      <c r="AA270" s="11"/>
      <c r="AB270" s="11"/>
      <c r="AC270" s="11"/>
      <c r="AD270" s="11"/>
      <c r="AE270" s="11"/>
      <c r="AF270" s="106"/>
      <c r="AG270" s="106"/>
      <c r="AH270" s="106"/>
      <c r="AI270" s="106"/>
      <c r="AJ270" s="106"/>
      <c r="AK270" s="106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9:89" ht="12" customHeight="1">
      <c r="I271" s="106"/>
      <c r="J271" s="121"/>
      <c r="K271" s="5"/>
      <c r="L271" s="5"/>
      <c r="M271" s="11"/>
      <c r="N271" s="11"/>
      <c r="O271" s="11"/>
      <c r="P271" s="106"/>
      <c r="Q271" s="140"/>
      <c r="R271" s="106"/>
      <c r="S271" s="114"/>
      <c r="T271" s="106"/>
      <c r="U271" s="101"/>
      <c r="V271" s="106"/>
      <c r="W271" s="106"/>
      <c r="X271" s="55"/>
      <c r="Y271" s="594"/>
      <c r="Z271" s="595"/>
      <c r="AA271" s="11"/>
      <c r="AB271" s="11"/>
      <c r="AC271" s="11"/>
      <c r="AD271" s="11"/>
      <c r="AE271" s="11"/>
      <c r="AF271" s="106"/>
      <c r="AG271" s="106"/>
      <c r="AH271" s="106"/>
      <c r="AI271" s="106"/>
      <c r="AJ271" s="106"/>
      <c r="AK271" s="106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9:89" ht="14.25" customHeight="1">
      <c r="I272" s="106"/>
      <c r="J272" s="121"/>
      <c r="K272" s="5"/>
      <c r="L272" s="5"/>
      <c r="M272" s="11"/>
      <c r="N272" s="11"/>
      <c r="O272" s="11"/>
      <c r="P272" s="106"/>
      <c r="Q272" s="143"/>
      <c r="R272" s="106"/>
      <c r="S272" s="114"/>
      <c r="T272" s="106"/>
      <c r="U272" s="101"/>
      <c r="V272" s="209"/>
      <c r="W272" s="106"/>
      <c r="X272" s="183"/>
      <c r="Y272" s="106"/>
      <c r="Z272" s="106"/>
      <c r="AA272" s="11"/>
      <c r="AB272" s="11"/>
      <c r="AC272" s="11"/>
      <c r="AD272" s="11"/>
      <c r="AE272" s="11"/>
      <c r="AF272" s="106"/>
      <c r="AG272" s="106"/>
      <c r="AH272" s="106"/>
      <c r="AI272" s="106"/>
      <c r="AJ272" s="106"/>
      <c r="AK272" s="106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9:60" ht="12" customHeight="1">
      <c r="I273" s="104"/>
      <c r="J273" s="559"/>
      <c r="K273" s="1"/>
      <c r="L273" s="5"/>
      <c r="M273" s="11"/>
      <c r="N273" s="11"/>
      <c r="O273" s="11"/>
      <c r="P273" s="106"/>
      <c r="Q273" s="106"/>
      <c r="R273" s="106"/>
      <c r="S273" s="114"/>
      <c r="T273" s="106"/>
      <c r="U273" s="127"/>
      <c r="V273" s="106"/>
      <c r="W273" s="106"/>
      <c r="X273" s="106"/>
      <c r="Y273" s="106"/>
      <c r="Z273" s="106"/>
      <c r="AA273" s="11"/>
      <c r="AB273" s="11"/>
      <c r="AC273" s="11"/>
      <c r="AD273" s="11"/>
      <c r="AE273" s="11"/>
      <c r="AF273" s="106"/>
      <c r="AG273" s="106"/>
      <c r="AH273" s="106"/>
      <c r="AI273" s="106"/>
      <c r="AJ273" s="106"/>
      <c r="AK273" s="106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9:60" ht="14.25" customHeight="1">
      <c r="I274" s="101"/>
      <c r="J274" s="559"/>
      <c r="K274" s="1"/>
      <c r="L274" s="5"/>
      <c r="M274" s="11"/>
      <c r="N274" s="11"/>
      <c r="O274" s="11"/>
      <c r="P274" s="106"/>
      <c r="Q274" s="106"/>
      <c r="R274" s="11"/>
      <c r="S274" s="47"/>
      <c r="T274" s="11"/>
      <c r="U274" s="11"/>
      <c r="V274" s="11"/>
      <c r="W274" s="11"/>
      <c r="X274" s="20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9:60" ht="14.25" customHeight="1">
      <c r="I275" s="106"/>
      <c r="J275" s="559"/>
      <c r="K275" s="1"/>
      <c r="L275" s="5"/>
      <c r="M275" s="11"/>
      <c r="N275" s="11"/>
      <c r="O275" s="11"/>
      <c r="P275" s="106"/>
      <c r="Q275" s="106"/>
      <c r="R275" s="11"/>
      <c r="S275" s="47"/>
      <c r="T275" s="11"/>
      <c r="U275" s="101"/>
      <c r="V275" s="11"/>
      <c r="W275" s="11"/>
      <c r="X275" s="214"/>
      <c r="Y275" s="193"/>
      <c r="Z275" s="194"/>
      <c r="AA275" s="11"/>
      <c r="AB275" s="11"/>
      <c r="AC275" s="11"/>
      <c r="AD275" s="11"/>
      <c r="AE275" s="11"/>
      <c r="AF275" s="136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9:60" ht="13.5" customHeight="1">
      <c r="I276" s="106"/>
      <c r="J276" s="559"/>
      <c r="K276" s="1"/>
      <c r="L276" s="47"/>
      <c r="M276" s="11"/>
      <c r="N276" s="11"/>
      <c r="O276" s="11"/>
      <c r="P276" s="100"/>
      <c r="Q276" s="131"/>
      <c r="R276" s="11"/>
      <c r="S276" s="47"/>
      <c r="T276" s="11"/>
      <c r="U276" s="11"/>
      <c r="V276" s="11"/>
      <c r="W276" s="11"/>
      <c r="X276" s="54"/>
      <c r="Y276" s="596"/>
      <c r="Z276" s="144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9:60">
      <c r="I277" s="106"/>
      <c r="J277" s="559"/>
      <c r="K277" s="1"/>
      <c r="L277" s="11"/>
      <c r="M277" s="11"/>
      <c r="N277" s="11"/>
      <c r="O277" s="11"/>
      <c r="P277" s="100"/>
      <c r="Q277" s="143"/>
      <c r="R277" s="11"/>
      <c r="S277" s="47"/>
      <c r="T277" s="11"/>
      <c r="U277" s="11"/>
      <c r="V277" s="11"/>
      <c r="W277" s="11"/>
      <c r="X277" s="14"/>
      <c r="Y277" s="14"/>
      <c r="Z277" s="331"/>
      <c r="AA277" s="11"/>
      <c r="AB277" s="11"/>
      <c r="AC277" s="11"/>
      <c r="AD277" s="11"/>
      <c r="AE277" s="11"/>
      <c r="AF277" s="143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9:60">
      <c r="I278" s="106"/>
      <c r="J278" s="124"/>
      <c r="K278" s="7"/>
      <c r="L278" s="15"/>
      <c r="M278" s="11"/>
      <c r="N278" s="11"/>
      <c r="O278" s="11"/>
      <c r="P278" s="215"/>
      <c r="Q278" s="131"/>
      <c r="R278" s="11"/>
      <c r="S278" s="47"/>
      <c r="T278" s="11"/>
      <c r="U278" s="7"/>
      <c r="V278" s="14"/>
      <c r="W278" s="11"/>
      <c r="X278" s="14"/>
      <c r="Y278" s="14"/>
      <c r="Z278" s="144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9:60" ht="14.25" customHeight="1">
      <c r="I279" s="201"/>
      <c r="J279" s="106"/>
      <c r="K279" s="7"/>
      <c r="L279" s="11"/>
      <c r="M279" s="11"/>
      <c r="N279" s="11"/>
      <c r="O279" s="11"/>
      <c r="P279" s="100"/>
      <c r="Q279" s="143"/>
      <c r="R279" s="11"/>
      <c r="S279" s="47"/>
      <c r="T279" s="11"/>
      <c r="U279" s="11"/>
      <c r="V279" s="11"/>
      <c r="W279" s="11"/>
      <c r="X279" s="322"/>
      <c r="Y279" s="322"/>
      <c r="Z279" s="144"/>
      <c r="AA279" s="11"/>
      <c r="AB279" s="11"/>
      <c r="AC279" s="11"/>
      <c r="AD279" s="11"/>
      <c r="AE279" s="11"/>
      <c r="AF279" s="143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9:60">
      <c r="I280" s="200"/>
      <c r="J280" s="92"/>
      <c r="O280" s="11"/>
      <c r="P280" s="100"/>
      <c r="Q280" s="141"/>
      <c r="R280" s="11"/>
      <c r="S280" s="47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4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9:60" ht="13.5" customHeight="1">
      <c r="I281" s="163"/>
      <c r="J281" s="92"/>
      <c r="O281" s="11"/>
      <c r="P281" s="100"/>
      <c r="Q281" s="141"/>
      <c r="R281" s="11"/>
      <c r="S281" s="47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4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9:60" ht="14.25" customHeight="1">
      <c r="I282" s="101"/>
      <c r="J282" s="92"/>
      <c r="O282" s="11"/>
      <c r="P282" s="106"/>
      <c r="Q282" s="141"/>
      <c r="R282" s="11"/>
      <c r="S282" s="47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43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9:60" ht="15" customHeight="1">
      <c r="I283" s="101"/>
      <c r="J283" s="92"/>
      <c r="O283" s="11"/>
      <c r="P283" s="106"/>
      <c r="Q283" s="141"/>
      <c r="R283" s="11"/>
      <c r="S283" s="47"/>
      <c r="T283" s="11"/>
      <c r="U283" s="55"/>
      <c r="V283" s="89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9:60" ht="14.25" customHeight="1">
      <c r="I284" s="101"/>
      <c r="J284" s="92"/>
      <c r="O284" s="11"/>
      <c r="P284" s="106"/>
      <c r="Q284" s="143"/>
      <c r="R284" s="11"/>
      <c r="S284" s="473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9:60" ht="15.75">
      <c r="I285" s="107"/>
      <c r="J285" s="92"/>
      <c r="O285" s="11"/>
      <c r="P285" s="105"/>
      <c r="Q285" s="106"/>
      <c r="R285" s="11"/>
      <c r="S285" s="47"/>
      <c r="T285" s="467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9:60">
      <c r="I286" s="107"/>
      <c r="J286" s="92"/>
      <c r="O286" s="11"/>
      <c r="P286" s="106"/>
      <c r="Q286" s="141"/>
      <c r="R286" s="3"/>
      <c r="S286" s="3"/>
      <c r="T286" s="474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9:60">
      <c r="I287" s="101"/>
      <c r="J287" s="92"/>
      <c r="O287" s="11"/>
      <c r="P287" s="105"/>
      <c r="Q287" s="106"/>
      <c r="R287" s="40"/>
      <c r="S287" s="101"/>
      <c r="T287" s="14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9:60">
      <c r="I288" s="101"/>
      <c r="J288" s="92"/>
      <c r="O288" s="11"/>
      <c r="P288" s="100"/>
      <c r="Q288" s="143"/>
      <c r="R288" s="40"/>
      <c r="S288" s="126"/>
      <c r="T288" s="14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9:60" ht="15.75">
      <c r="I289" s="278"/>
      <c r="J289" s="92"/>
      <c r="O289" s="11"/>
      <c r="P289" s="106"/>
      <c r="Q289" s="143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9:60">
      <c r="I290" s="163"/>
      <c r="J290" s="92"/>
      <c r="O290" s="11"/>
      <c r="P290" s="106"/>
      <c r="Q290" s="143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9:60">
      <c r="I291" s="101"/>
      <c r="J291" s="92"/>
      <c r="O291" s="11"/>
      <c r="P291" s="100"/>
      <c r="Q291" s="137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9:60">
      <c r="I292" s="101"/>
      <c r="J292" s="92"/>
      <c r="O292" s="11"/>
      <c r="P292" s="106"/>
      <c r="Q292" s="106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9:60">
      <c r="I293" s="101"/>
      <c r="J293" s="92"/>
      <c r="O293" s="11"/>
      <c r="P293" s="279"/>
      <c r="Q293" s="106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9:60">
      <c r="I294" s="101"/>
      <c r="J294" s="92"/>
      <c r="O294" s="11"/>
      <c r="P294" s="100"/>
      <c r="Q294" s="106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9:60">
      <c r="I295" s="101"/>
      <c r="J295" s="92"/>
      <c r="O295" s="11"/>
      <c r="P295" s="100"/>
      <c r="Q295" s="106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9:60">
      <c r="I296" s="101"/>
      <c r="J296" s="92"/>
      <c r="O296" s="11"/>
      <c r="P296" s="114"/>
      <c r="Q296" s="194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9:60">
      <c r="I297" s="198"/>
      <c r="J297" s="92"/>
      <c r="O297" s="11"/>
      <c r="P297" s="106"/>
      <c r="Q297" s="131"/>
      <c r="R297" s="11"/>
      <c r="S297" s="11"/>
      <c r="T297" s="11"/>
      <c r="U297" s="11"/>
      <c r="V297" s="11"/>
      <c r="W297" s="11"/>
      <c r="X297" s="11"/>
      <c r="Y297" s="11"/>
      <c r="Z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9:60">
      <c r="I298" s="163"/>
      <c r="J298" s="92"/>
      <c r="O298" s="11"/>
      <c r="P298" s="105"/>
      <c r="Q298" s="131"/>
      <c r="R298" s="11"/>
      <c r="S298" s="11"/>
      <c r="T298" s="11"/>
      <c r="U298" s="11"/>
      <c r="V298" s="11"/>
      <c r="W298" s="11"/>
      <c r="X298" s="11"/>
      <c r="Y298" s="11"/>
      <c r="Z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9:60">
      <c r="I299" s="104"/>
      <c r="J299" s="92"/>
      <c r="O299" s="11"/>
      <c r="P299" s="106"/>
      <c r="Q299" s="131"/>
      <c r="R299" s="11"/>
      <c r="S299" s="11"/>
      <c r="T299" s="11"/>
      <c r="U299" s="11"/>
      <c r="V299" s="11"/>
      <c r="W299" s="11"/>
      <c r="X299" s="11"/>
      <c r="Y299" s="11"/>
      <c r="Z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9:60">
      <c r="I300" s="106"/>
      <c r="J300" s="92"/>
      <c r="O300" s="11"/>
      <c r="P300" s="100"/>
      <c r="Q300" s="131"/>
      <c r="R300" s="11"/>
      <c r="S300" s="11"/>
      <c r="T300" s="11"/>
      <c r="U300" s="11"/>
      <c r="V300" s="11"/>
      <c r="W300" s="11"/>
      <c r="X300" s="11"/>
      <c r="Y300" s="11"/>
      <c r="Z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9:60">
      <c r="I301" s="106"/>
      <c r="J301" s="92"/>
      <c r="O301" s="11"/>
      <c r="P301" s="106"/>
      <c r="Q301" s="131"/>
      <c r="R301" s="11"/>
      <c r="S301" s="11"/>
      <c r="T301" s="11"/>
      <c r="U301" s="11"/>
      <c r="V301" s="11"/>
      <c r="W301" s="11"/>
      <c r="X301" s="11"/>
      <c r="Y301" s="11"/>
      <c r="Z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9:60">
      <c r="I302" s="106"/>
      <c r="J302" s="92"/>
      <c r="O302" s="11"/>
      <c r="P302" s="106"/>
      <c r="Q302" s="131"/>
      <c r="R302" s="11"/>
      <c r="S302" s="11"/>
      <c r="T302" s="11"/>
      <c r="U302" s="11"/>
      <c r="V302" s="11"/>
      <c r="W302" s="11"/>
      <c r="X302" s="11"/>
      <c r="Y302" s="11"/>
      <c r="Z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9:60">
      <c r="I303" s="101"/>
      <c r="J303" s="92"/>
      <c r="O303" s="11"/>
      <c r="P303" s="106"/>
      <c r="Q303" s="195"/>
      <c r="R303" s="11"/>
      <c r="S303" s="11"/>
      <c r="T303" s="11"/>
      <c r="U303" s="11"/>
      <c r="V303" s="11"/>
      <c r="W303" s="11"/>
      <c r="X303" s="11"/>
      <c r="Y303" s="11"/>
      <c r="Z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9:60">
      <c r="I304" s="101"/>
      <c r="J304" s="92"/>
      <c r="O304" s="11"/>
      <c r="P304" s="106"/>
      <c r="Q304" s="143"/>
      <c r="R304" s="11"/>
      <c r="S304" s="11"/>
      <c r="T304" s="11"/>
      <c r="U304" s="11"/>
      <c r="V304" s="11"/>
      <c r="W304" s="11"/>
      <c r="X304" s="11"/>
      <c r="Y304" s="11"/>
      <c r="Z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9:60">
      <c r="I305" s="101"/>
      <c r="J305" s="92"/>
      <c r="O305" s="11"/>
      <c r="P305" s="100"/>
      <c r="Q305" s="143"/>
      <c r="R305" s="11"/>
      <c r="S305" s="11"/>
      <c r="T305" s="11"/>
      <c r="U305" s="11"/>
      <c r="V305" s="11"/>
      <c r="W305" s="11"/>
      <c r="X305" s="11"/>
      <c r="Y305" s="11"/>
      <c r="Z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9:60">
      <c r="I306" s="101"/>
      <c r="J306" s="92"/>
      <c r="O306" s="11"/>
      <c r="P306" s="182"/>
      <c r="Q306" s="106"/>
      <c r="R306" s="11"/>
      <c r="S306" s="11"/>
      <c r="T306" s="11"/>
      <c r="U306" s="11"/>
      <c r="V306" s="11"/>
      <c r="W306" s="11"/>
      <c r="X306" s="11"/>
      <c r="Y306" s="11"/>
      <c r="Z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9:60">
      <c r="I307" s="101"/>
      <c r="J307" s="92"/>
      <c r="O307" s="11"/>
      <c r="P307" s="106"/>
      <c r="Q307" s="131"/>
      <c r="R307" s="11"/>
      <c r="S307" s="11"/>
      <c r="T307" s="11"/>
      <c r="U307" s="11"/>
      <c r="V307" s="11"/>
      <c r="W307" s="11"/>
      <c r="X307" s="11"/>
      <c r="Y307" s="11"/>
      <c r="Z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9:60">
      <c r="I308" s="107"/>
      <c r="J308" s="92"/>
      <c r="O308" s="11"/>
      <c r="P308" s="106"/>
      <c r="Q308" s="131"/>
      <c r="R308" s="11"/>
      <c r="S308" s="11"/>
      <c r="T308" s="11"/>
      <c r="U308" s="11"/>
      <c r="V308" s="11"/>
      <c r="W308" s="11"/>
      <c r="X308" s="11"/>
      <c r="Y308" s="11"/>
      <c r="Z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9:60">
      <c r="I309" s="107"/>
      <c r="J309" s="92"/>
      <c r="O309" s="11"/>
      <c r="P309" s="106"/>
      <c r="Q309" s="143"/>
      <c r="R309" s="11"/>
      <c r="S309" s="47"/>
      <c r="T309" s="11"/>
      <c r="U309" s="11"/>
      <c r="V309" s="11"/>
      <c r="W309" s="11"/>
      <c r="X309" s="11"/>
      <c r="Y309" s="11"/>
      <c r="Z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9:60">
      <c r="I310" s="104"/>
      <c r="J310" s="92"/>
      <c r="O310" s="11"/>
      <c r="P310" s="106"/>
      <c r="Q310" s="131"/>
      <c r="R310" s="11"/>
      <c r="S310" s="47"/>
      <c r="T310" s="11"/>
      <c r="U310" s="11"/>
      <c r="V310" s="11"/>
      <c r="W310" s="11"/>
      <c r="X310" s="11"/>
      <c r="Y310" s="11"/>
      <c r="Z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9:60">
      <c r="I311" s="106"/>
      <c r="J311" s="92"/>
      <c r="O311" s="11"/>
      <c r="P311" s="100"/>
      <c r="Q311" s="143"/>
      <c r="R311" s="40"/>
      <c r="S311" s="101"/>
      <c r="T311" s="14"/>
      <c r="U311" s="11"/>
      <c r="V311" s="11"/>
      <c r="W311" s="11"/>
      <c r="X311" s="11"/>
      <c r="Y311" s="11"/>
      <c r="Z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9:60">
      <c r="I312" s="101"/>
      <c r="J312" s="92"/>
      <c r="O312" s="11"/>
      <c r="P312" s="100"/>
      <c r="Q312" s="141"/>
      <c r="R312" s="40"/>
      <c r="S312" s="126"/>
      <c r="T312" s="14"/>
      <c r="U312" s="11"/>
      <c r="V312" s="11"/>
      <c r="W312" s="11"/>
      <c r="X312" s="11"/>
      <c r="Y312" s="11"/>
      <c r="Z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9:60">
      <c r="I313" s="104"/>
      <c r="J313" s="92"/>
      <c r="O313" s="11"/>
      <c r="P313" s="100"/>
      <c r="Q313" s="141"/>
      <c r="R313" s="11"/>
      <c r="S313" s="11"/>
      <c r="T313" s="11"/>
      <c r="U313" s="11"/>
      <c r="V313" s="11"/>
      <c r="W313" s="11"/>
      <c r="X313" s="11"/>
      <c r="Y313" s="11"/>
      <c r="Z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9:60">
      <c r="I314" s="101"/>
      <c r="J314" s="92"/>
      <c r="O314" s="11"/>
      <c r="P314" s="106"/>
      <c r="Q314" s="141"/>
      <c r="R314" s="11"/>
      <c r="S314" s="11"/>
      <c r="T314" s="11"/>
      <c r="U314" s="11"/>
      <c r="V314" s="11"/>
      <c r="W314" s="11"/>
      <c r="X314" s="11"/>
      <c r="Y314" s="11"/>
      <c r="Z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9:60">
      <c r="I315" s="104"/>
      <c r="J315" s="92"/>
      <c r="O315" s="11"/>
      <c r="P315" s="106"/>
      <c r="Q315" s="106"/>
      <c r="R315" s="11"/>
      <c r="S315" s="11"/>
      <c r="T315" s="11"/>
      <c r="U315" s="11"/>
      <c r="V315" s="11"/>
      <c r="W315" s="11"/>
      <c r="X315" s="11"/>
      <c r="Y315" s="11"/>
      <c r="Z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9:60">
      <c r="I316" s="104"/>
      <c r="J316" s="92"/>
      <c r="O316" s="11"/>
      <c r="P316" s="106"/>
      <c r="Q316" s="106"/>
      <c r="R316" s="11"/>
      <c r="S316" s="11"/>
      <c r="T316" s="11"/>
      <c r="U316" s="11"/>
      <c r="V316" s="11"/>
      <c r="W316" s="11"/>
      <c r="X316" s="11"/>
      <c r="Y316" s="11"/>
      <c r="Z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9:60">
      <c r="I317" s="106"/>
      <c r="J317" s="92"/>
      <c r="O317" s="11"/>
      <c r="P317" s="106"/>
      <c r="Q317" s="106"/>
      <c r="R317" s="11"/>
      <c r="S317" s="11"/>
      <c r="T317" s="11"/>
      <c r="U317" s="11"/>
      <c r="V317" s="11"/>
      <c r="W317" s="11"/>
      <c r="X317" s="11"/>
      <c r="Y317" s="11"/>
      <c r="Z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9:60">
      <c r="I318" s="101"/>
      <c r="J318" s="92"/>
      <c r="O318" s="11"/>
      <c r="P318" s="106"/>
      <c r="Q318" s="106"/>
      <c r="R318" s="11"/>
      <c r="S318" s="11"/>
      <c r="T318" s="11"/>
      <c r="U318" s="11"/>
      <c r="V318" s="11"/>
      <c r="W318" s="11"/>
      <c r="X318" s="11"/>
      <c r="Y318" s="11"/>
      <c r="Z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9:60">
      <c r="I319" s="106"/>
      <c r="J319" s="92"/>
      <c r="O319" s="11"/>
      <c r="P319" s="106"/>
      <c r="Q319" s="106"/>
      <c r="R319" s="11"/>
      <c r="S319" s="11"/>
      <c r="T319" s="11"/>
      <c r="U319" s="11"/>
      <c r="V319" s="11"/>
      <c r="W319" s="11"/>
      <c r="X319" s="11"/>
      <c r="Y319" s="11"/>
      <c r="Z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9:60">
      <c r="I320" s="106"/>
      <c r="J320" s="92"/>
      <c r="O320" s="11"/>
      <c r="P320" s="106"/>
      <c r="Q320" s="106"/>
      <c r="R320" s="11"/>
      <c r="S320" s="11"/>
      <c r="T320" s="11"/>
      <c r="U320" s="11"/>
      <c r="V320" s="11"/>
      <c r="W320" s="11"/>
      <c r="X320" s="11"/>
      <c r="Y320" s="11"/>
      <c r="Z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9:60">
      <c r="I321" s="2279"/>
      <c r="J321" s="92"/>
      <c r="O321" s="11"/>
      <c r="P321" s="106"/>
      <c r="Q321" s="106"/>
      <c r="R321" s="11"/>
      <c r="S321" s="11"/>
      <c r="T321" s="11"/>
      <c r="U321" s="11"/>
      <c r="V321" s="11"/>
      <c r="W321" s="11"/>
      <c r="X321" s="11"/>
      <c r="Y321" s="11"/>
      <c r="Z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9:60">
      <c r="I322" s="106"/>
      <c r="J322" s="92"/>
      <c r="O322" s="11"/>
      <c r="P322" s="106"/>
      <c r="Q322" s="106"/>
      <c r="R322" s="11"/>
      <c r="S322" s="11"/>
      <c r="T322" s="11"/>
      <c r="U322" s="11"/>
      <c r="V322" s="11"/>
      <c r="W322" s="11"/>
      <c r="X322" s="11"/>
      <c r="Y322" s="11"/>
      <c r="Z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9:60">
      <c r="I323" s="106"/>
      <c r="J323" s="92"/>
      <c r="O323" s="11"/>
      <c r="P323" s="106"/>
      <c r="Q323" s="106"/>
      <c r="R323" s="11"/>
      <c r="S323" s="11"/>
      <c r="T323" s="11"/>
      <c r="U323" s="11"/>
      <c r="V323" s="11"/>
      <c r="W323" s="11"/>
      <c r="X323" s="11"/>
      <c r="Y323" s="11"/>
      <c r="Z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9:60">
      <c r="I324" s="106"/>
      <c r="J324" s="92"/>
      <c r="O324" s="11"/>
      <c r="P324" s="106"/>
      <c r="Q324" s="106"/>
      <c r="R324" s="11"/>
      <c r="S324" s="11"/>
      <c r="T324" s="11"/>
      <c r="U324" s="11"/>
      <c r="V324" s="11"/>
      <c r="W324" s="11"/>
      <c r="X324" s="11"/>
      <c r="Y324" s="11"/>
      <c r="Z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9:60">
      <c r="I325" s="106"/>
      <c r="J325" s="92"/>
      <c r="O325" s="11"/>
      <c r="P325" s="106"/>
      <c r="Q325" s="106"/>
      <c r="R325" s="11"/>
      <c r="S325" s="11"/>
      <c r="T325" s="11"/>
      <c r="U325" s="331"/>
      <c r="V325" s="11"/>
      <c r="W325" s="11"/>
      <c r="X325" s="11"/>
      <c r="Y325" s="11"/>
      <c r="Z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9:60">
      <c r="I326" s="106"/>
      <c r="J326" s="92"/>
      <c r="O326" s="11"/>
      <c r="P326" s="106"/>
      <c r="Q326" s="106"/>
      <c r="R326" s="11"/>
      <c r="S326" s="11"/>
      <c r="T326" s="11"/>
      <c r="U326" s="331"/>
      <c r="V326" s="11"/>
      <c r="W326" s="11"/>
      <c r="X326" s="11"/>
      <c r="Y326" s="11"/>
      <c r="Z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9:60">
      <c r="I327" s="106"/>
      <c r="J327" s="92"/>
      <c r="O327" s="11"/>
      <c r="P327" s="106"/>
      <c r="Q327" s="106"/>
      <c r="R327" s="11"/>
      <c r="S327" s="11"/>
      <c r="T327" s="11"/>
      <c r="U327" s="339"/>
      <c r="V327" s="11"/>
      <c r="W327" s="11"/>
      <c r="X327" s="11"/>
      <c r="Y327" s="11"/>
      <c r="Z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9:60">
      <c r="I328" s="106"/>
      <c r="J328" s="92"/>
      <c r="O328" s="11"/>
      <c r="P328" s="11"/>
      <c r="Q328" s="11"/>
      <c r="R328" s="11"/>
      <c r="S328" s="11"/>
      <c r="T328" s="11"/>
      <c r="U328" s="336"/>
      <c r="V328" s="11"/>
      <c r="W328" s="11"/>
      <c r="X328" s="11"/>
      <c r="Y328" s="11"/>
      <c r="Z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9:60">
      <c r="I329" s="106"/>
      <c r="J329" s="92"/>
      <c r="O329" s="11"/>
      <c r="P329" s="11"/>
      <c r="Q329" s="11"/>
      <c r="R329" s="11"/>
      <c r="S329" s="11"/>
      <c r="T329" s="11"/>
      <c r="U329" s="142"/>
      <c r="V329" s="11"/>
      <c r="W329" s="11"/>
      <c r="X329" s="11"/>
      <c r="Y329" s="11"/>
      <c r="Z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9:60">
      <c r="I330" s="106"/>
      <c r="J330" s="92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9:60">
      <c r="I331" s="106"/>
      <c r="J331" s="92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9:60">
      <c r="I332" s="106"/>
      <c r="J332" s="92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9:60">
      <c r="I333" s="106"/>
      <c r="J333" s="92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9:60">
      <c r="I334" s="106"/>
      <c r="J334" s="92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9:60">
      <c r="I335" s="106"/>
      <c r="J335" s="92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9:60">
      <c r="I336" s="106"/>
      <c r="J336" s="92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7"/>
      <c r="D337" s="11"/>
      <c r="E337" s="11"/>
      <c r="F337" s="106"/>
      <c r="G337" s="114"/>
      <c r="H337" s="106"/>
      <c r="I337" s="106"/>
      <c r="J337" s="92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7"/>
      <c r="D338" s="11"/>
      <c r="E338" s="11"/>
      <c r="F338" s="117"/>
      <c r="G338" s="101"/>
      <c r="H338" s="100"/>
      <c r="I338" s="111"/>
      <c r="J338" s="92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7"/>
      <c r="D339" s="11"/>
      <c r="E339" s="11"/>
      <c r="F339" s="116"/>
      <c r="G339" s="101"/>
      <c r="H339" s="100"/>
      <c r="I339" s="111"/>
      <c r="J339" s="92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7"/>
      <c r="D340" s="11"/>
      <c r="E340" s="11"/>
      <c r="F340" s="116"/>
      <c r="G340" s="101"/>
      <c r="H340" s="100"/>
      <c r="I340" s="111"/>
      <c r="J340" s="92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7"/>
      <c r="D341" s="11"/>
      <c r="E341" s="11"/>
      <c r="F341" s="106"/>
      <c r="G341" s="114"/>
      <c r="H341" s="106"/>
      <c r="I341" s="111"/>
      <c r="J341" s="92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7"/>
      <c r="D342" s="11"/>
      <c r="E342" s="11"/>
      <c r="F342" s="106"/>
      <c r="G342" s="114"/>
      <c r="H342" s="106"/>
      <c r="I342" s="106"/>
      <c r="J342" s="92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7"/>
      <c r="D343" s="11"/>
      <c r="E343" s="11"/>
      <c r="F343" s="160"/>
      <c r="G343" s="114"/>
      <c r="H343" s="106"/>
      <c r="I343" s="106"/>
      <c r="J343" s="92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7"/>
      <c r="D344" s="11"/>
      <c r="E344" s="11"/>
      <c r="F344" s="106"/>
      <c r="G344" s="114"/>
      <c r="H344" s="106"/>
      <c r="I344" s="106"/>
      <c r="J344" s="92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7"/>
      <c r="D345" s="11"/>
      <c r="E345" s="11"/>
      <c r="F345" s="106"/>
      <c r="G345" s="114"/>
      <c r="H345" s="106"/>
      <c r="I345" s="106"/>
      <c r="J345" s="92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7"/>
      <c r="D346" s="11"/>
      <c r="E346" s="11"/>
      <c r="F346" s="106"/>
      <c r="G346" s="114"/>
      <c r="H346" s="106"/>
      <c r="I346" s="106"/>
      <c r="J346" s="92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F347" s="106"/>
      <c r="G347" s="114"/>
      <c r="H347" s="106"/>
      <c r="I347" s="106"/>
      <c r="J347" s="92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F348" s="106"/>
      <c r="G348" s="114"/>
      <c r="H348" s="106"/>
      <c r="I348" s="106"/>
      <c r="J348" s="92"/>
      <c r="O348" s="11"/>
      <c r="P348" s="106"/>
      <c r="Q348" s="106"/>
      <c r="R348" s="11"/>
      <c r="S348" s="11"/>
      <c r="T348" s="11"/>
      <c r="U348" s="11"/>
      <c r="V348" s="11"/>
      <c r="W348" s="11"/>
      <c r="X348" s="11"/>
      <c r="Y348" s="11"/>
      <c r="Z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F349" s="106"/>
      <c r="G349" s="114"/>
      <c r="H349" s="106"/>
      <c r="I349" s="106"/>
      <c r="J349" s="92"/>
      <c r="O349" s="11"/>
      <c r="P349" s="106"/>
      <c r="Q349" s="106"/>
      <c r="R349" s="11"/>
      <c r="S349" s="11"/>
      <c r="T349" s="11"/>
      <c r="U349" s="11"/>
      <c r="V349" s="11"/>
      <c r="W349" s="11"/>
      <c r="X349" s="11"/>
      <c r="Y349" s="11"/>
      <c r="Z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F350" s="106"/>
      <c r="G350" s="114"/>
      <c r="H350" s="106"/>
      <c r="I350" s="106"/>
      <c r="J350" s="92"/>
      <c r="O350" s="11"/>
      <c r="P350" s="106"/>
      <c r="Q350" s="106"/>
      <c r="R350" s="11"/>
      <c r="S350" s="11"/>
      <c r="T350" s="11"/>
      <c r="U350" s="11"/>
      <c r="V350" s="11"/>
      <c r="W350" s="11"/>
      <c r="X350" s="11"/>
      <c r="Y350" s="11"/>
      <c r="Z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F351" s="106"/>
      <c r="G351" s="114"/>
      <c r="H351" s="106"/>
      <c r="I351" s="106"/>
      <c r="J351" s="92"/>
      <c r="O351" s="11"/>
      <c r="P351" s="106"/>
      <c r="Q351" s="106"/>
      <c r="R351" s="11"/>
      <c r="S351" s="11"/>
      <c r="T351" s="11"/>
      <c r="U351" s="11"/>
      <c r="V351" s="11"/>
      <c r="W351" s="11"/>
      <c r="X351" s="11"/>
      <c r="Y351" s="11"/>
      <c r="Z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F352" s="106"/>
      <c r="G352" s="114"/>
      <c r="H352" s="106"/>
      <c r="I352" s="106"/>
      <c r="J352" s="92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6:60">
      <c r="F353" s="106"/>
      <c r="G353" s="114"/>
      <c r="H353" s="106"/>
      <c r="I353" s="106"/>
      <c r="J353" s="92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6:60">
      <c r="F354" s="106"/>
      <c r="G354" s="114"/>
      <c r="H354" s="106"/>
      <c r="I354" s="106"/>
      <c r="J354" s="92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6:60">
      <c r="G355" s="79"/>
      <c r="I355" s="92"/>
      <c r="J355" s="92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6:60">
      <c r="G356" s="79"/>
      <c r="I356" s="92"/>
      <c r="J356" s="92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6:60">
      <c r="G357" s="79"/>
      <c r="I357" s="92"/>
      <c r="J357" s="92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6:60">
      <c r="G358" s="79"/>
      <c r="I358" s="92"/>
      <c r="J358" s="92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6:60">
      <c r="G359" s="79"/>
      <c r="I359" s="92"/>
      <c r="J359" s="92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6:60">
      <c r="G360" s="79"/>
      <c r="I360" s="92"/>
      <c r="J360" s="92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6:60">
      <c r="G361" s="79"/>
      <c r="I361" s="92"/>
      <c r="J361" s="92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6:60">
      <c r="G362" s="79"/>
      <c r="I362" s="92"/>
      <c r="J362" s="92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6:60">
      <c r="G363" s="79"/>
      <c r="I363" s="92"/>
      <c r="J363" s="92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6:60">
      <c r="G364" s="79"/>
      <c r="I364" s="92"/>
      <c r="J364" s="92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6:60">
      <c r="G365" s="79"/>
      <c r="I365" s="92"/>
      <c r="J365" s="92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6:60">
      <c r="G366" s="79"/>
      <c r="I366" s="92"/>
      <c r="J366" s="92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6:60">
      <c r="G367" s="79"/>
      <c r="I367" s="92"/>
      <c r="J367" s="92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6:60">
      <c r="G368" s="79"/>
      <c r="I368" s="92"/>
      <c r="J368" s="92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6:60">
      <c r="G369" s="79"/>
      <c r="I369" s="92"/>
      <c r="J369" s="92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6:60">
      <c r="G370" s="79"/>
      <c r="I370" s="92"/>
      <c r="J370" s="92"/>
      <c r="O370" s="11"/>
      <c r="P370" s="11"/>
      <c r="Q370" s="11"/>
      <c r="R370" s="11"/>
      <c r="S370" s="47"/>
      <c r="T370" s="11"/>
      <c r="U370" s="11"/>
      <c r="V370" s="11"/>
      <c r="W370" s="11"/>
      <c r="X370" s="11"/>
      <c r="Y370" s="11"/>
      <c r="Z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6:60">
      <c r="G371" s="79"/>
      <c r="I371" s="92"/>
      <c r="J371" s="92"/>
      <c r="O371" s="11"/>
      <c r="P371" s="11"/>
      <c r="Q371" s="11"/>
      <c r="R371" s="11"/>
      <c r="S371" s="47"/>
      <c r="T371" s="11"/>
      <c r="U371" s="11"/>
      <c r="V371" s="11"/>
      <c r="W371" s="11"/>
      <c r="X371" s="11"/>
      <c r="Y371" s="11"/>
      <c r="Z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6:60">
      <c r="G372" s="79"/>
      <c r="I372" s="92"/>
      <c r="J372" s="92"/>
      <c r="O372" s="11"/>
      <c r="P372" s="11"/>
      <c r="Q372" s="11"/>
      <c r="R372" s="11"/>
      <c r="S372" s="47"/>
      <c r="T372" s="11"/>
      <c r="U372" s="11"/>
      <c r="V372" s="11"/>
      <c r="W372" s="11"/>
      <c r="X372" s="11"/>
      <c r="Y372" s="11"/>
      <c r="Z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6:60">
      <c r="G373" s="79"/>
      <c r="I373" s="92"/>
      <c r="J373" s="92"/>
      <c r="O373" s="11"/>
      <c r="P373" s="11"/>
      <c r="Q373" s="11"/>
      <c r="R373" s="11"/>
      <c r="S373" s="47"/>
      <c r="T373" s="11"/>
      <c r="U373" s="11"/>
      <c r="V373" s="11"/>
      <c r="W373" s="11"/>
      <c r="X373" s="11"/>
      <c r="Y373" s="11"/>
      <c r="Z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6:60">
      <c r="G374" s="79"/>
      <c r="I374" s="92"/>
      <c r="J374" s="92"/>
      <c r="O374" s="11"/>
      <c r="P374" s="11"/>
      <c r="Q374" s="11"/>
      <c r="R374" s="38"/>
      <c r="S374" s="7"/>
      <c r="T374" s="98"/>
      <c r="U374" s="11"/>
      <c r="V374" s="11"/>
      <c r="W374" s="11"/>
      <c r="X374" s="11"/>
      <c r="Y374" s="11"/>
      <c r="Z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6:60">
      <c r="F375" s="106"/>
      <c r="G375" s="114"/>
      <c r="H375" s="106"/>
      <c r="I375" s="106"/>
      <c r="J375" s="92"/>
      <c r="O375" s="11"/>
      <c r="P375" s="11"/>
      <c r="Q375" s="11"/>
      <c r="R375" s="11"/>
      <c r="S375" s="320"/>
      <c r="T375" s="11"/>
      <c r="U375" s="11"/>
      <c r="V375" s="11"/>
      <c r="W375" s="11"/>
      <c r="X375" s="11"/>
      <c r="Y375" s="11"/>
      <c r="Z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6:60">
      <c r="F376" s="106"/>
      <c r="G376" s="114"/>
      <c r="H376" s="106"/>
      <c r="I376" s="106"/>
      <c r="J376" s="92"/>
      <c r="O376" s="11"/>
      <c r="P376" s="11"/>
      <c r="Q376" s="11"/>
      <c r="R376" s="11"/>
      <c r="S376" s="47"/>
      <c r="T376" s="11"/>
      <c r="U376" s="11"/>
      <c r="V376" s="11"/>
      <c r="W376" s="11"/>
      <c r="X376" s="11"/>
      <c r="Y376" s="11"/>
      <c r="Z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6:60">
      <c r="F377" s="106"/>
      <c r="G377" s="114"/>
      <c r="H377" s="106"/>
      <c r="I377" s="106"/>
      <c r="J377" s="92"/>
      <c r="O377" s="11"/>
      <c r="P377" s="11"/>
      <c r="Q377" s="11"/>
      <c r="R377" s="11"/>
      <c r="S377" s="47"/>
      <c r="T377" s="11"/>
      <c r="U377" s="11"/>
      <c r="V377" s="11"/>
      <c r="W377" s="11"/>
      <c r="X377" s="11"/>
      <c r="Y377" s="11"/>
      <c r="Z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6:60">
      <c r="F378" s="106"/>
      <c r="G378" s="114"/>
      <c r="H378" s="106"/>
      <c r="I378" s="106"/>
      <c r="J378" s="92"/>
      <c r="O378" s="11"/>
      <c r="P378" s="11"/>
      <c r="Q378" s="11"/>
      <c r="R378" s="11"/>
      <c r="S378" s="47"/>
      <c r="T378" s="11"/>
      <c r="U378" s="11"/>
      <c r="V378" s="11"/>
      <c r="W378" s="11"/>
      <c r="X378" s="11"/>
      <c r="Y378" s="11"/>
      <c r="Z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6:60">
      <c r="G379" s="79"/>
      <c r="I379" s="92"/>
      <c r="J379" s="92"/>
      <c r="O379" s="11"/>
      <c r="P379" s="11"/>
      <c r="Q379" s="11"/>
      <c r="R379" s="11"/>
      <c r="S379" s="47"/>
      <c r="T379" s="11"/>
      <c r="U379" s="11"/>
      <c r="V379" s="11"/>
      <c r="W379" s="11"/>
      <c r="X379" s="11"/>
      <c r="Y379" s="11"/>
      <c r="Z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6:60">
      <c r="G380" s="79"/>
      <c r="I380" s="92"/>
      <c r="J380" s="92"/>
      <c r="O380" s="11"/>
      <c r="P380" s="11"/>
      <c r="Q380" s="11"/>
      <c r="R380" s="11"/>
      <c r="S380" s="47"/>
      <c r="T380" s="11"/>
      <c r="U380" s="11"/>
      <c r="V380" s="11"/>
      <c r="W380" s="11"/>
      <c r="X380" s="11"/>
      <c r="Y380" s="11"/>
      <c r="Z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6:60">
      <c r="G381" s="79"/>
      <c r="I381" s="92"/>
      <c r="J381" s="92"/>
      <c r="O381" s="11"/>
      <c r="P381" s="11"/>
      <c r="Q381" s="11"/>
      <c r="R381" s="11"/>
      <c r="S381" s="47"/>
      <c r="T381" s="11"/>
      <c r="U381" s="11"/>
      <c r="V381" s="11"/>
      <c r="W381" s="11"/>
      <c r="X381" s="11"/>
      <c r="Y381" s="11"/>
      <c r="Z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6:60">
      <c r="G382" s="79"/>
      <c r="I382" s="92"/>
      <c r="J382" s="92"/>
      <c r="O382" s="11"/>
      <c r="P382" s="11"/>
      <c r="Q382" s="11"/>
      <c r="R382" s="11"/>
      <c r="S382" s="47"/>
      <c r="T382" s="11"/>
      <c r="U382" s="11"/>
      <c r="V382" s="11"/>
      <c r="W382" s="11"/>
      <c r="X382" s="11"/>
      <c r="Y382" s="11"/>
      <c r="Z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6:60">
      <c r="G383" s="79"/>
      <c r="I383" s="92"/>
      <c r="J383" s="92"/>
      <c r="O383" s="11"/>
      <c r="P383" s="11"/>
      <c r="Q383" s="11"/>
      <c r="R383" s="11"/>
      <c r="S383" s="47"/>
      <c r="T383" s="11"/>
      <c r="U383" s="11"/>
      <c r="V383" s="11"/>
      <c r="W383" s="11"/>
      <c r="X383" s="11"/>
      <c r="Y383" s="11"/>
      <c r="Z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6:60">
      <c r="G384" s="79"/>
      <c r="I384" s="92"/>
      <c r="J384" s="92"/>
      <c r="O384" s="11"/>
      <c r="P384" s="11"/>
      <c r="Q384" s="11"/>
      <c r="R384" s="11"/>
      <c r="S384" s="47"/>
      <c r="T384" s="11"/>
      <c r="U384" s="11"/>
      <c r="V384" s="11"/>
      <c r="W384" s="11"/>
      <c r="X384" s="11"/>
      <c r="Y384" s="11"/>
      <c r="Z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7:60">
      <c r="G385" s="79"/>
      <c r="I385" s="92"/>
      <c r="J385" s="92"/>
      <c r="O385" s="11"/>
      <c r="P385" s="11"/>
      <c r="Q385" s="11"/>
      <c r="R385" s="11"/>
      <c r="S385" s="47"/>
      <c r="T385" s="11"/>
      <c r="U385" s="11"/>
      <c r="V385" s="11"/>
      <c r="W385" s="11"/>
      <c r="X385" s="11"/>
      <c r="Y385" s="11"/>
      <c r="Z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7:60">
      <c r="G386" s="79"/>
      <c r="I386" s="92"/>
      <c r="J386" s="92"/>
      <c r="O386" s="11"/>
      <c r="P386" s="11"/>
      <c r="Q386" s="11"/>
      <c r="R386" s="11"/>
      <c r="S386" s="47"/>
      <c r="T386" s="11"/>
      <c r="U386" s="11"/>
      <c r="V386" s="11"/>
      <c r="W386" s="11"/>
      <c r="X386" s="11"/>
      <c r="Y386" s="11"/>
      <c r="Z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7:60">
      <c r="G387" s="79"/>
      <c r="I387" s="92"/>
      <c r="J387" s="92"/>
      <c r="O387" s="11"/>
      <c r="P387" s="11"/>
      <c r="Q387" s="11"/>
      <c r="R387" s="11"/>
      <c r="S387" s="47"/>
      <c r="T387" s="11"/>
      <c r="U387" s="11"/>
      <c r="V387" s="11"/>
      <c r="W387" s="11"/>
      <c r="X387" s="11"/>
      <c r="Y387" s="11"/>
      <c r="Z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7:60">
      <c r="G388" s="79"/>
      <c r="I388" s="92"/>
      <c r="J388" s="92"/>
      <c r="O388" s="11"/>
      <c r="P388" s="11"/>
      <c r="Q388" s="11"/>
      <c r="R388" s="11"/>
      <c r="S388" s="47"/>
      <c r="T388" s="11"/>
      <c r="U388" s="11"/>
      <c r="V388" s="11"/>
      <c r="W388" s="11"/>
      <c r="X388" s="11"/>
      <c r="Y388" s="11"/>
      <c r="Z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7:60">
      <c r="G389" s="79"/>
      <c r="I389" s="92"/>
      <c r="J389" s="92"/>
      <c r="O389" s="11"/>
      <c r="P389" s="11"/>
      <c r="Q389" s="11"/>
      <c r="R389" s="11"/>
      <c r="S389" s="47"/>
      <c r="T389" s="11"/>
      <c r="U389" s="11"/>
      <c r="V389" s="11"/>
      <c r="W389" s="11"/>
      <c r="X389" s="11"/>
      <c r="Y389" s="11"/>
      <c r="Z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7:60">
      <c r="G390" s="79"/>
      <c r="I390" s="92"/>
      <c r="J390" s="92"/>
      <c r="O390" s="11"/>
      <c r="P390" s="11"/>
      <c r="Q390" s="11"/>
      <c r="R390" s="11"/>
      <c r="S390" s="47"/>
      <c r="T390" s="11"/>
      <c r="U390" s="11"/>
      <c r="V390" s="11"/>
      <c r="W390" s="11"/>
      <c r="X390" s="11"/>
      <c r="Y390" s="11"/>
      <c r="Z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7:60">
      <c r="G391" s="79"/>
      <c r="I391" s="92"/>
      <c r="J391" s="92"/>
      <c r="O391" s="11"/>
      <c r="P391" s="11"/>
      <c r="Q391" s="11"/>
      <c r="R391" s="11"/>
      <c r="S391" s="47"/>
      <c r="T391" s="11"/>
      <c r="U391" s="11"/>
      <c r="V391" s="11"/>
      <c r="W391" s="11"/>
      <c r="X391" s="11"/>
      <c r="Y391" s="11"/>
      <c r="Z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7:60">
      <c r="G392" s="79"/>
      <c r="I392" s="92"/>
      <c r="J392" s="92"/>
      <c r="O392" s="11"/>
      <c r="P392" s="11"/>
      <c r="Q392" s="11"/>
      <c r="R392" s="11"/>
      <c r="S392" s="47"/>
      <c r="T392" s="11"/>
      <c r="U392" s="11"/>
      <c r="V392" s="11"/>
      <c r="W392" s="11"/>
      <c r="X392" s="11"/>
      <c r="Y392" s="11"/>
      <c r="Z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7:60">
      <c r="G393" s="79"/>
      <c r="I393" s="92"/>
      <c r="J393" s="92"/>
      <c r="O393" s="11"/>
      <c r="P393" s="11"/>
      <c r="Q393" s="11"/>
      <c r="R393" s="106"/>
      <c r="S393" s="114"/>
      <c r="T393" s="11"/>
      <c r="U393" s="11"/>
      <c r="V393" s="11"/>
      <c r="W393" s="11"/>
      <c r="X393" s="11"/>
      <c r="Y393" s="11"/>
      <c r="Z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7:60">
      <c r="G394" s="79"/>
      <c r="I394" s="92"/>
      <c r="J394" s="92"/>
      <c r="O394" s="11"/>
      <c r="P394" s="11"/>
      <c r="Q394" s="11"/>
      <c r="R394" s="121"/>
      <c r="S394" s="114"/>
      <c r="T394" s="11"/>
      <c r="U394" s="11"/>
      <c r="V394" s="11"/>
      <c r="W394" s="11"/>
      <c r="X394" s="11"/>
      <c r="Y394" s="11"/>
      <c r="Z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7:60">
      <c r="G395" s="79"/>
      <c r="I395" s="92"/>
      <c r="J395" s="92"/>
      <c r="O395" s="11"/>
      <c r="P395" s="11"/>
      <c r="Q395" s="11"/>
      <c r="R395" s="115"/>
      <c r="S395" s="114"/>
      <c r="T395" s="11"/>
      <c r="U395" s="11"/>
      <c r="V395" s="11"/>
      <c r="W395" s="11"/>
      <c r="X395" s="11"/>
      <c r="Y395" s="11"/>
      <c r="Z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7:60">
      <c r="G396" s="79"/>
      <c r="I396" s="92"/>
      <c r="J396" s="92"/>
      <c r="O396" s="11"/>
      <c r="P396" s="11"/>
      <c r="Q396" s="11"/>
      <c r="R396" s="115"/>
      <c r="S396" s="101"/>
      <c r="T396" s="11"/>
      <c r="U396" s="11"/>
      <c r="V396" s="11"/>
      <c r="W396" s="11"/>
      <c r="X396" s="11"/>
      <c r="Y396" s="11"/>
      <c r="Z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7:60">
      <c r="G397" s="79"/>
      <c r="I397" s="92"/>
      <c r="J397" s="92"/>
      <c r="O397" s="11"/>
      <c r="P397" s="11"/>
      <c r="Q397" s="11"/>
      <c r="R397" s="158"/>
      <c r="S397" s="127"/>
      <c r="T397" s="11"/>
      <c r="U397" s="11"/>
      <c r="V397" s="11"/>
      <c r="W397" s="11"/>
      <c r="X397" s="11"/>
      <c r="Y397" s="11"/>
      <c r="Z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7:60">
      <c r="G398" s="79"/>
      <c r="I398" s="92"/>
      <c r="J398" s="92"/>
      <c r="O398" s="11"/>
      <c r="P398" s="11"/>
      <c r="Q398" s="11"/>
      <c r="R398" s="106"/>
      <c r="S398" s="174"/>
      <c r="T398" s="11"/>
      <c r="U398" s="11"/>
      <c r="V398" s="11"/>
      <c r="W398" s="11"/>
      <c r="X398" s="11"/>
      <c r="Y398" s="11"/>
      <c r="Z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7:60">
      <c r="G399" s="79"/>
      <c r="I399" s="92"/>
      <c r="J399" s="92"/>
      <c r="O399" s="11"/>
      <c r="P399" s="11"/>
      <c r="Q399" s="11"/>
      <c r="R399" s="125"/>
      <c r="S399" s="113"/>
      <c r="T399" s="113"/>
      <c r="U399" s="11"/>
      <c r="V399" s="11"/>
      <c r="W399" s="11"/>
      <c r="X399" s="11"/>
      <c r="Y399" s="11"/>
      <c r="Z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7:60">
      <c r="G400" s="79"/>
      <c r="I400" s="92"/>
      <c r="J400" s="92"/>
      <c r="O400" s="11"/>
      <c r="P400" s="11"/>
      <c r="Q400" s="11"/>
      <c r="R400" s="115"/>
      <c r="S400" s="101"/>
      <c r="T400" s="100"/>
      <c r="U400" s="11"/>
      <c r="V400" s="11"/>
      <c r="W400" s="11"/>
      <c r="X400" s="11"/>
      <c r="Y400" s="11"/>
      <c r="Z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6:60">
      <c r="G401" s="79"/>
      <c r="I401" s="92"/>
      <c r="J401" s="92"/>
      <c r="O401" s="11"/>
      <c r="P401" s="11"/>
      <c r="Q401" s="11"/>
      <c r="R401" s="115"/>
      <c r="S401" s="101"/>
      <c r="T401" s="100"/>
      <c r="U401" s="11"/>
      <c r="V401" s="11"/>
      <c r="W401" s="11"/>
      <c r="X401" s="11"/>
      <c r="Y401" s="11"/>
      <c r="Z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6:60">
      <c r="G402" s="79"/>
      <c r="I402" s="92"/>
      <c r="J402" s="92"/>
      <c r="O402" s="11"/>
      <c r="P402" s="11"/>
      <c r="Q402" s="11"/>
      <c r="R402" s="116"/>
      <c r="S402" s="101"/>
      <c r="T402" s="100"/>
      <c r="U402" s="11"/>
      <c r="V402" s="11"/>
      <c r="W402" s="11"/>
      <c r="X402" s="11"/>
      <c r="Y402" s="11"/>
      <c r="Z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6:60">
      <c r="G403" s="79"/>
      <c r="I403" s="92"/>
      <c r="J403" s="92"/>
      <c r="O403" s="11"/>
      <c r="P403" s="11"/>
      <c r="Q403" s="11"/>
      <c r="R403" s="116"/>
      <c r="S403" s="101"/>
      <c r="T403" s="100"/>
      <c r="U403" s="11"/>
      <c r="V403" s="11"/>
      <c r="W403" s="11"/>
      <c r="X403" s="11"/>
      <c r="Y403" s="11"/>
      <c r="Z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6:60">
      <c r="G404" s="79"/>
      <c r="I404" s="92"/>
      <c r="J404" s="92"/>
      <c r="O404" s="11"/>
      <c r="P404" s="11"/>
      <c r="Q404" s="11"/>
      <c r="R404" s="106"/>
      <c r="S404" s="114"/>
      <c r="T404" s="106"/>
      <c r="U404" s="11"/>
      <c r="V404" s="11"/>
      <c r="W404" s="11"/>
      <c r="X404" s="11"/>
      <c r="Y404" s="11"/>
      <c r="Z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6:60">
      <c r="G405" s="79"/>
      <c r="I405" s="92"/>
      <c r="J405" s="92"/>
      <c r="O405" s="11"/>
      <c r="P405" s="11"/>
      <c r="Q405" s="11"/>
      <c r="R405" s="106"/>
      <c r="S405" s="174"/>
      <c r="T405" s="106"/>
      <c r="U405" s="11"/>
      <c r="V405" s="11"/>
      <c r="W405" s="11"/>
      <c r="X405" s="11"/>
      <c r="Y405" s="11"/>
      <c r="Z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6:60">
      <c r="G406" s="79"/>
      <c r="I406" s="92"/>
      <c r="J406" s="92"/>
      <c r="O406" s="11"/>
      <c r="P406" s="11"/>
      <c r="Q406" s="11"/>
      <c r="R406" s="115"/>
      <c r="S406" s="101"/>
      <c r="T406" s="96"/>
      <c r="U406" s="11"/>
      <c r="V406" s="11"/>
      <c r="W406" s="11"/>
      <c r="X406" s="11"/>
      <c r="Y406" s="11"/>
      <c r="Z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6:60">
      <c r="G407" s="79"/>
      <c r="I407" s="92"/>
      <c r="J407" s="92"/>
      <c r="O407" s="11"/>
      <c r="P407" s="11"/>
      <c r="Q407" s="11"/>
      <c r="R407" s="173"/>
      <c r="S407" s="105"/>
      <c r="T407" s="96"/>
      <c r="U407" s="11"/>
      <c r="V407" s="11"/>
      <c r="W407" s="11"/>
      <c r="X407" s="11"/>
      <c r="Y407" s="11"/>
      <c r="Z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6:60">
      <c r="G408" s="79"/>
      <c r="I408" s="92"/>
      <c r="J408" s="92"/>
      <c r="O408" s="11"/>
      <c r="P408" s="11"/>
      <c r="Q408" s="11"/>
      <c r="R408" s="119"/>
      <c r="S408" s="101"/>
      <c r="T408" s="98"/>
      <c r="U408" s="11"/>
      <c r="V408" s="11"/>
      <c r="W408" s="11"/>
      <c r="X408" s="11"/>
      <c r="Y408" s="11"/>
      <c r="Z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6:60">
      <c r="G409" s="79"/>
      <c r="I409" s="92"/>
      <c r="J409" s="92"/>
      <c r="O409" s="11"/>
      <c r="P409" s="11"/>
      <c r="Q409" s="11"/>
      <c r="R409" s="106"/>
      <c r="S409" s="114"/>
      <c r="T409" s="106"/>
      <c r="U409" s="11"/>
      <c r="V409" s="11"/>
      <c r="W409" s="11"/>
      <c r="X409" s="11"/>
      <c r="Y409" s="11"/>
      <c r="Z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6:60">
      <c r="G410" s="79"/>
      <c r="I410" s="92"/>
      <c r="J410" s="92"/>
      <c r="O410" s="11"/>
      <c r="P410" s="11"/>
      <c r="Q410" s="11"/>
      <c r="R410" s="106"/>
      <c r="S410" s="114"/>
      <c r="T410" s="106"/>
      <c r="U410" s="11"/>
      <c r="V410" s="11"/>
      <c r="W410" s="11"/>
      <c r="X410" s="11"/>
      <c r="Y410" s="11"/>
      <c r="Z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6:60">
      <c r="F411" s="106"/>
      <c r="G411" s="114"/>
      <c r="H411" s="106"/>
      <c r="I411" s="106"/>
      <c r="J411" s="92"/>
      <c r="O411" s="11"/>
      <c r="P411" s="11"/>
      <c r="Q411" s="11"/>
      <c r="R411" s="106"/>
      <c r="S411" s="114"/>
      <c r="T411" s="106"/>
      <c r="U411" s="11"/>
      <c r="V411" s="11"/>
      <c r="W411" s="11"/>
      <c r="X411" s="11"/>
      <c r="Y411" s="11"/>
      <c r="Z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6:60">
      <c r="F412" s="106"/>
      <c r="G412" s="114"/>
      <c r="H412" s="106"/>
      <c r="I412" s="106"/>
      <c r="J412" s="92"/>
      <c r="O412" s="11"/>
      <c r="P412" s="11"/>
      <c r="Q412" s="11"/>
      <c r="R412" s="106"/>
      <c r="S412" s="197"/>
      <c r="T412" s="106"/>
      <c r="U412" s="11"/>
      <c r="V412" s="11"/>
      <c r="W412" s="11"/>
      <c r="X412" s="11"/>
      <c r="Y412" s="11"/>
      <c r="Z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6:60">
      <c r="F413" s="106"/>
      <c r="G413" s="114"/>
      <c r="H413" s="106"/>
      <c r="I413" s="106"/>
      <c r="J413" s="92"/>
      <c r="O413" s="11"/>
      <c r="P413" s="11"/>
      <c r="Q413" s="11"/>
      <c r="R413" s="106"/>
      <c r="S413" s="114"/>
      <c r="T413" s="106"/>
      <c r="U413" s="11"/>
      <c r="V413" s="11"/>
      <c r="W413" s="11"/>
      <c r="X413" s="11"/>
      <c r="Y413" s="11"/>
      <c r="Z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6:60">
      <c r="F414" s="106"/>
      <c r="G414" s="114"/>
      <c r="H414" s="106"/>
      <c r="I414" s="106"/>
      <c r="J414" s="92"/>
      <c r="O414" s="11"/>
      <c r="P414" s="11"/>
      <c r="Q414" s="11"/>
      <c r="R414" s="160"/>
      <c r="S414" s="114"/>
      <c r="T414" s="106"/>
      <c r="U414" s="11"/>
      <c r="V414" s="11"/>
      <c r="W414" s="11"/>
      <c r="X414" s="11"/>
      <c r="Y414" s="11"/>
      <c r="Z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6:60">
      <c r="F415" s="100"/>
      <c r="G415" s="143"/>
      <c r="H415" s="104"/>
      <c r="I415" s="284"/>
      <c r="J415" s="92"/>
      <c r="O415" s="11"/>
      <c r="P415" s="11"/>
      <c r="Q415" s="11"/>
      <c r="R415" s="115"/>
      <c r="S415" s="114"/>
      <c r="T415" s="100"/>
      <c r="U415" s="11"/>
      <c r="V415" s="11"/>
      <c r="W415" s="11"/>
      <c r="X415" s="11"/>
      <c r="Y415" s="11"/>
      <c r="Z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6:60">
      <c r="F416" s="100"/>
      <c r="G416" s="143"/>
      <c r="H416" s="101"/>
      <c r="I416" s="100"/>
      <c r="J416" s="92"/>
      <c r="O416" s="11"/>
      <c r="P416" s="11"/>
      <c r="Q416" s="11"/>
      <c r="R416" s="115"/>
      <c r="S416" s="101"/>
      <c r="T416" s="100"/>
      <c r="U416" s="11"/>
      <c r="V416" s="11"/>
      <c r="W416" s="11"/>
      <c r="X416" s="11"/>
      <c r="Y416" s="11"/>
      <c r="Z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6:60">
      <c r="F417" s="100"/>
      <c r="G417" s="143"/>
      <c r="H417" s="104"/>
      <c r="I417" s="105"/>
      <c r="J417" s="92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6:60">
      <c r="F418" s="100"/>
      <c r="G418" s="143"/>
      <c r="H418" s="107"/>
      <c r="I418" s="108"/>
      <c r="J418" s="92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6:60">
      <c r="F419" s="108"/>
      <c r="G419" s="141"/>
      <c r="H419" s="127"/>
      <c r="I419" s="106"/>
      <c r="J419" s="92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6:60">
      <c r="F420" s="108"/>
      <c r="G420" s="141"/>
      <c r="H420" s="163"/>
      <c r="I420" s="193"/>
      <c r="J420" s="92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6:60">
      <c r="F421" s="105"/>
      <c r="G421" s="131"/>
      <c r="H421" s="101"/>
      <c r="I421" s="105"/>
      <c r="J421" s="92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6:60">
      <c r="F422" s="106"/>
      <c r="G422" s="216"/>
      <c r="H422" s="106"/>
      <c r="I422" s="106"/>
      <c r="J422" s="92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6:60">
      <c r="F423" s="100"/>
      <c r="G423" s="143"/>
      <c r="H423" s="106"/>
      <c r="I423" s="106"/>
      <c r="J423" s="92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6:60">
      <c r="F424" s="124"/>
      <c r="G424" s="131"/>
      <c r="H424" s="106"/>
      <c r="I424" s="106"/>
      <c r="J424" s="92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6:60">
      <c r="F425" s="100"/>
      <c r="G425" s="143"/>
      <c r="H425" s="106"/>
      <c r="I425" s="106"/>
      <c r="J425" s="92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6:60">
      <c r="F426" s="105"/>
      <c r="G426" s="131"/>
      <c r="H426" s="106"/>
      <c r="I426" s="106"/>
      <c r="J426" s="92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6:60">
      <c r="F427" s="105"/>
      <c r="G427" s="131"/>
      <c r="H427" s="106"/>
      <c r="I427" s="106"/>
      <c r="J427" s="92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6:60">
      <c r="F428" s="106"/>
      <c r="G428" s="106"/>
      <c r="H428" s="106"/>
      <c r="I428" s="106"/>
      <c r="J428" s="92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6:60">
      <c r="F429" s="113"/>
      <c r="G429" s="140"/>
      <c r="H429" s="101"/>
      <c r="I429" s="202"/>
      <c r="J429" s="92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6:60">
      <c r="F430" s="268"/>
      <c r="G430" s="268"/>
      <c r="H430" s="101"/>
      <c r="I430" s="106"/>
      <c r="J430" s="121"/>
      <c r="K430" s="5"/>
      <c r="L430" s="5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6:60">
      <c r="F431" s="267"/>
      <c r="G431" s="106"/>
      <c r="H431" s="106"/>
      <c r="I431" s="273"/>
      <c r="J431" s="121"/>
      <c r="K431" s="5"/>
      <c r="L431" s="5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6:60">
      <c r="F432" s="106"/>
      <c r="G432" s="106"/>
      <c r="H432" s="106"/>
      <c r="I432" s="106"/>
      <c r="J432" s="121"/>
      <c r="K432" s="5"/>
      <c r="L432" s="5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6:60">
      <c r="F433" s="106"/>
      <c r="G433" s="106"/>
      <c r="H433" s="257"/>
      <c r="I433" s="106"/>
      <c r="J433" s="121"/>
      <c r="K433" s="5"/>
      <c r="L433" s="5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6:60">
      <c r="F434" s="106"/>
      <c r="G434" s="106"/>
      <c r="H434" s="163"/>
      <c r="I434" s="193"/>
      <c r="J434" s="121"/>
      <c r="K434" s="5"/>
      <c r="L434" s="5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6:60">
      <c r="F435" s="106"/>
      <c r="G435" s="106"/>
      <c r="H435" s="101"/>
      <c r="I435" s="202"/>
      <c r="J435" s="5"/>
      <c r="K435" s="5"/>
      <c r="L435" s="5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6:60">
      <c r="F436" s="106"/>
      <c r="G436" s="106"/>
      <c r="H436" s="258"/>
      <c r="I436" s="113"/>
      <c r="J436" s="5"/>
      <c r="K436" s="5"/>
      <c r="L436" s="5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6:60">
      <c r="F437" s="106"/>
      <c r="G437" s="106"/>
      <c r="H437" s="101"/>
      <c r="I437" s="100"/>
      <c r="J437" s="5"/>
      <c r="K437" s="5"/>
      <c r="L437" s="5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6:60">
      <c r="F438" s="106"/>
      <c r="G438" s="106"/>
      <c r="H438" s="107"/>
      <c r="I438" s="110"/>
      <c r="J438" s="5"/>
      <c r="K438" s="5"/>
      <c r="L438" s="5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6:60">
      <c r="F439" s="106"/>
      <c r="G439" s="106"/>
      <c r="H439" s="101"/>
      <c r="I439" s="100"/>
      <c r="J439" s="5"/>
      <c r="K439" s="5"/>
      <c r="L439" s="5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6:60">
      <c r="F440" s="106"/>
      <c r="G440" s="106"/>
      <c r="H440" s="258"/>
      <c r="I440" s="113"/>
      <c r="J440" s="5"/>
      <c r="K440" s="5"/>
      <c r="L440" s="5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6:60">
      <c r="F441" s="106"/>
      <c r="G441" s="106"/>
      <c r="H441" s="106"/>
      <c r="I441" s="106"/>
      <c r="J441" s="5"/>
      <c r="K441" s="5"/>
      <c r="L441" s="5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6:60">
      <c r="F442" s="106"/>
      <c r="G442" s="106"/>
      <c r="H442" s="106"/>
      <c r="I442" s="106"/>
      <c r="J442" s="5"/>
      <c r="K442" s="5"/>
      <c r="L442" s="5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6:60">
      <c r="F443" s="106"/>
      <c r="G443" s="106"/>
      <c r="H443" s="265"/>
      <c r="I443" s="106"/>
      <c r="J443" s="5"/>
      <c r="K443" s="5"/>
      <c r="L443" s="5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6:60">
      <c r="F444" s="106"/>
      <c r="G444" s="106"/>
      <c r="H444" s="163"/>
      <c r="I444" s="193"/>
      <c r="J444" s="5"/>
      <c r="K444" s="5"/>
      <c r="L444" s="5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6:60">
      <c r="F445" s="106"/>
      <c r="G445" s="106"/>
      <c r="H445" s="104"/>
      <c r="I445" s="100"/>
      <c r="J445" s="5"/>
      <c r="K445" s="5"/>
      <c r="L445" s="5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6:60">
      <c r="F446" s="106"/>
      <c r="G446" s="106"/>
      <c r="H446" s="106"/>
      <c r="I446" s="106"/>
      <c r="J446" s="5"/>
      <c r="K446" s="5"/>
      <c r="L446" s="5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6:60">
      <c r="F447" s="106"/>
      <c r="G447" s="106"/>
      <c r="H447" s="106"/>
      <c r="I447" s="106"/>
      <c r="J447" s="5"/>
      <c r="K447" s="5"/>
      <c r="L447" s="5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6:60">
      <c r="F448" s="106"/>
      <c r="G448" s="106"/>
      <c r="H448" s="106"/>
      <c r="I448" s="106"/>
      <c r="J448" s="5"/>
      <c r="K448" s="5"/>
      <c r="L448" s="5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6:60">
      <c r="F449" s="113"/>
      <c r="G449" s="140"/>
      <c r="H449" s="104"/>
      <c r="I449" s="105"/>
      <c r="J449" s="5"/>
      <c r="K449" s="5"/>
      <c r="L449" s="5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6:60">
      <c r="F450" s="113"/>
      <c r="G450" s="140"/>
      <c r="H450" s="104"/>
      <c r="I450" s="105"/>
      <c r="J450" s="5"/>
      <c r="K450" s="5"/>
      <c r="L450" s="5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6:60">
      <c r="F451" s="113"/>
      <c r="G451" s="140"/>
      <c r="H451" s="104"/>
      <c r="I451" s="105"/>
      <c r="J451" s="5"/>
      <c r="K451" s="5"/>
      <c r="L451" s="5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6:60">
      <c r="F452" s="113"/>
      <c r="G452" s="140"/>
      <c r="H452" s="145"/>
      <c r="I452" s="106"/>
      <c r="J452" s="5"/>
      <c r="K452" s="5"/>
      <c r="L452" s="5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6:60">
      <c r="F453" s="268"/>
      <c r="G453" s="106"/>
      <c r="H453" s="106"/>
      <c r="I453" s="106"/>
      <c r="J453" s="5"/>
      <c r="K453" s="5"/>
      <c r="L453" s="5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6:60" ht="15.75">
      <c r="F454" s="280"/>
      <c r="G454" s="106"/>
      <c r="H454" s="106"/>
      <c r="I454" s="106"/>
      <c r="J454" s="5"/>
      <c r="K454" s="5"/>
      <c r="L454" s="5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6:60">
      <c r="F455" s="106"/>
      <c r="G455" s="106"/>
      <c r="H455" s="106"/>
      <c r="I455" s="106"/>
      <c r="J455" s="5"/>
      <c r="K455" s="5"/>
      <c r="L455" s="5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6:60">
      <c r="F456" s="106"/>
      <c r="G456" s="106"/>
      <c r="H456" s="106"/>
      <c r="I456" s="106"/>
      <c r="J456" s="5"/>
      <c r="K456" s="5"/>
      <c r="L456" s="5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6:60">
      <c r="F457" s="106"/>
      <c r="G457" s="106"/>
      <c r="H457" s="106"/>
      <c r="I457" s="106"/>
      <c r="J457" s="5"/>
      <c r="K457" s="5"/>
      <c r="L457" s="5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6:60">
      <c r="F458" s="106"/>
      <c r="G458" s="106"/>
      <c r="H458" s="106"/>
      <c r="I458" s="106"/>
      <c r="J458" s="5"/>
      <c r="K458" s="5"/>
      <c r="L458" s="5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6:60">
      <c r="F459" s="106"/>
      <c r="G459" s="106"/>
      <c r="H459" s="106"/>
      <c r="I459" s="106"/>
      <c r="J459" s="5"/>
      <c r="K459" s="5"/>
      <c r="L459" s="5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6:60">
      <c r="F460" s="106"/>
      <c r="G460" s="106"/>
      <c r="H460" s="106"/>
      <c r="I460" s="106"/>
      <c r="J460" s="5"/>
      <c r="K460" s="5"/>
      <c r="L460" s="5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6:60">
      <c r="F461" s="106"/>
      <c r="G461" s="106"/>
      <c r="H461" s="106"/>
      <c r="I461" s="106"/>
      <c r="J461" s="5"/>
      <c r="K461" s="5"/>
      <c r="L461" s="5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6:60">
      <c r="F462" s="106"/>
      <c r="G462" s="106"/>
      <c r="H462" s="106"/>
      <c r="I462" s="106"/>
      <c r="J462" s="5"/>
      <c r="K462" s="5"/>
      <c r="L462" s="5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6:60">
      <c r="F463" s="106"/>
      <c r="G463" s="106"/>
      <c r="H463" s="106"/>
      <c r="I463" s="106"/>
      <c r="J463" s="5"/>
      <c r="K463" s="5"/>
      <c r="L463" s="5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6:60">
      <c r="F464" s="106"/>
      <c r="G464" s="106"/>
      <c r="H464" s="106"/>
      <c r="I464" s="106"/>
      <c r="J464" s="5"/>
      <c r="K464" s="5"/>
      <c r="L464" s="5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6:60">
      <c r="F465" s="106"/>
      <c r="G465" s="106"/>
      <c r="H465" s="106"/>
      <c r="I465" s="106"/>
      <c r="J465" s="5"/>
      <c r="K465" s="5"/>
      <c r="L465" s="5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6:60">
      <c r="J466" s="5"/>
      <c r="K466" s="5"/>
      <c r="L466" s="5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6:60">
      <c r="J467" s="5"/>
      <c r="K467" s="5"/>
      <c r="L467" s="5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6:60">
      <c r="J468" s="5"/>
      <c r="K468" s="5"/>
      <c r="L468" s="5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6:60">
      <c r="J469" s="5"/>
      <c r="K469" s="5"/>
      <c r="L469" s="5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6:60">
      <c r="J470" s="5"/>
      <c r="K470" s="5"/>
      <c r="L470" s="5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6:60">
      <c r="J471" s="5"/>
      <c r="K471" s="5"/>
      <c r="L471" s="5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6:60">
      <c r="J472" s="5"/>
      <c r="K472" s="5"/>
      <c r="L472" s="5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6:60">
      <c r="J473" s="1"/>
      <c r="K473" s="1"/>
      <c r="L473" s="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6:60">
      <c r="J474" s="1"/>
      <c r="K474" s="1"/>
      <c r="L474" s="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6:60">
      <c r="J475" s="1"/>
      <c r="K475" s="1"/>
      <c r="L475" s="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6:60">
      <c r="J476" s="1"/>
      <c r="K476" s="1"/>
      <c r="L476" s="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6:60">
      <c r="J477" s="1"/>
      <c r="K477" s="1"/>
      <c r="L477" s="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6:60">
      <c r="J478" s="1"/>
      <c r="K478" s="1"/>
      <c r="L478" s="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6:60">
      <c r="J479" s="1"/>
      <c r="K479" s="1"/>
      <c r="L479" s="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6:60">
      <c r="J480" s="1"/>
      <c r="K480" s="1"/>
      <c r="L480" s="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6:60">
      <c r="J481" s="1"/>
      <c r="K481" s="1"/>
      <c r="L481" s="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6:60">
      <c r="J482" s="1"/>
      <c r="K482" s="1"/>
      <c r="L482" s="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6:60">
      <c r="J483" s="1"/>
      <c r="K483" s="1"/>
      <c r="L483" s="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6:60">
      <c r="J484" s="1"/>
      <c r="K484" s="1"/>
      <c r="L484" s="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6:60">
      <c r="J485" s="1"/>
      <c r="K485" s="1"/>
      <c r="L485" s="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6:60">
      <c r="F486" s="106"/>
      <c r="G486" s="106"/>
      <c r="H486" s="106"/>
      <c r="I486" s="106"/>
      <c r="J486" s="1"/>
      <c r="K486" s="1"/>
      <c r="L486" s="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6:60">
      <c r="F487" s="106"/>
      <c r="G487" s="106"/>
      <c r="H487" s="106"/>
      <c r="I487" s="106"/>
      <c r="J487" s="1"/>
      <c r="K487" s="1"/>
      <c r="L487" s="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6:60">
      <c r="F488" s="106"/>
      <c r="G488" s="106"/>
      <c r="H488" s="106"/>
      <c r="I488" s="106"/>
      <c r="J488" s="1"/>
      <c r="K488" s="1"/>
      <c r="L488" s="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6:60">
      <c r="F489" s="106"/>
      <c r="G489" s="106"/>
      <c r="H489" s="106"/>
      <c r="I489" s="106"/>
      <c r="J489" s="1"/>
      <c r="K489" s="1"/>
      <c r="L489" s="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6:60">
      <c r="J490" s="5"/>
      <c r="K490" s="5"/>
      <c r="L490" s="5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6:60">
      <c r="J491" s="5"/>
      <c r="K491" s="5"/>
      <c r="L491" s="5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6:60">
      <c r="J492" s="5"/>
      <c r="K492" s="5"/>
      <c r="L492" s="5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6:60">
      <c r="J493" s="5"/>
      <c r="K493" s="5"/>
      <c r="L493" s="5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6:60">
      <c r="J494" s="5"/>
      <c r="K494" s="5"/>
      <c r="L494" s="5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6:60">
      <c r="J495" s="5"/>
      <c r="K495" s="5"/>
      <c r="L495" s="5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6:60">
      <c r="J496" s="5"/>
      <c r="K496" s="5"/>
      <c r="L496" s="5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10:60">
      <c r="J497" s="5"/>
      <c r="K497" s="5"/>
      <c r="L497" s="5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10:60">
      <c r="J498" s="5"/>
      <c r="K498" s="5"/>
      <c r="L498" s="5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10:60">
      <c r="J499" s="5"/>
      <c r="K499" s="5"/>
      <c r="L499" s="5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10:60">
      <c r="J500" s="5"/>
      <c r="K500" s="5"/>
      <c r="L500" s="5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10:60">
      <c r="J501" s="5"/>
      <c r="K501" s="5"/>
      <c r="L501" s="5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10:60">
      <c r="J502" s="5"/>
      <c r="K502" s="5"/>
      <c r="L502" s="5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10:60">
      <c r="J503" s="5"/>
      <c r="K503" s="5"/>
      <c r="L503" s="5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10:60">
      <c r="J504" s="5"/>
      <c r="K504" s="5"/>
      <c r="L504" s="5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10:60">
      <c r="J505" s="5"/>
      <c r="K505" s="5"/>
      <c r="L505" s="5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10:60">
      <c r="J506" s="5"/>
      <c r="K506" s="5"/>
      <c r="L506" s="5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10:60">
      <c r="J507" s="5"/>
      <c r="K507" s="5"/>
      <c r="L507" s="5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10:60">
      <c r="J508" s="5"/>
      <c r="K508" s="5"/>
      <c r="L508" s="5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10:60">
      <c r="J509" s="5"/>
      <c r="K509" s="5"/>
      <c r="L509" s="5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10:60">
      <c r="J510" s="5"/>
      <c r="K510" s="5"/>
      <c r="L510" s="5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10:60">
      <c r="J511" s="5"/>
      <c r="K511" s="5"/>
      <c r="L511" s="5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10:60">
      <c r="J512" s="5"/>
      <c r="K512" s="5"/>
      <c r="L512" s="5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J513" s="5"/>
      <c r="K513" s="5"/>
      <c r="L513" s="5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J514" s="5"/>
      <c r="K514" s="5"/>
      <c r="L514" s="5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J515" s="5"/>
      <c r="K515" s="5"/>
      <c r="L515" s="5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J516" s="5"/>
      <c r="K516" s="5"/>
      <c r="L516" s="5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J517" s="5"/>
      <c r="K517" s="5"/>
      <c r="L517" s="5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J518" s="5"/>
      <c r="K518" s="5"/>
      <c r="L518" s="5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J519" s="5"/>
      <c r="K519" s="5"/>
      <c r="L519" s="5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J520" s="5"/>
      <c r="K520" s="5"/>
      <c r="L520" s="5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J521" s="5"/>
      <c r="K521" s="5"/>
      <c r="L521" s="5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F522" s="106"/>
      <c r="G522" s="106"/>
      <c r="H522" s="106"/>
      <c r="I522" s="106"/>
      <c r="J522" s="5"/>
      <c r="K522" s="5"/>
      <c r="L522" s="5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F523" s="106"/>
      <c r="G523" s="106"/>
      <c r="H523" s="106"/>
      <c r="I523" s="106"/>
      <c r="J523" s="5"/>
      <c r="K523" s="5"/>
      <c r="L523" s="5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F524" s="106"/>
      <c r="G524" s="106"/>
      <c r="H524" s="106"/>
      <c r="I524" s="106"/>
      <c r="J524" s="5"/>
      <c r="K524" s="5"/>
      <c r="L524" s="5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F525" s="106"/>
      <c r="G525" s="106"/>
      <c r="H525" s="106"/>
      <c r="I525" s="106"/>
      <c r="J525" s="5"/>
      <c r="K525" s="5"/>
      <c r="L525" s="5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06"/>
      <c r="C526" s="114"/>
      <c r="D526" s="106"/>
      <c r="E526" s="106"/>
      <c r="F526" s="106"/>
      <c r="G526" s="106"/>
      <c r="H526" s="106"/>
      <c r="I526" s="106"/>
      <c r="J526" s="5"/>
      <c r="K526" s="5"/>
      <c r="L526" s="5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06"/>
      <c r="C527" s="114"/>
      <c r="D527" s="106"/>
      <c r="E527" s="106"/>
      <c r="F527" s="106"/>
      <c r="G527" s="106"/>
      <c r="H527" s="106"/>
      <c r="I527" s="106"/>
      <c r="J527" s="5"/>
      <c r="K527" s="5"/>
      <c r="L527" s="5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J528" s="5"/>
      <c r="K528" s="5"/>
      <c r="L528" s="5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10:60">
      <c r="J529" s="5"/>
      <c r="K529" s="5"/>
      <c r="L529" s="5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10:60">
      <c r="J530" s="5"/>
      <c r="K530" s="5"/>
      <c r="L530" s="5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10:60">
      <c r="J531" s="5"/>
      <c r="K531" s="5"/>
      <c r="L531" s="5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10:60">
      <c r="J532" s="5"/>
      <c r="K532" s="5"/>
      <c r="L532" s="5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10:60">
      <c r="J533" s="5"/>
      <c r="K533" s="5"/>
      <c r="L533" s="5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10:60">
      <c r="J534" s="5"/>
      <c r="K534" s="5"/>
      <c r="L534" s="5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10:60">
      <c r="J535" s="5"/>
      <c r="K535" s="5"/>
      <c r="L535" s="5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10:60">
      <c r="J536" s="5"/>
      <c r="K536" s="5"/>
      <c r="L536" s="5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10:60">
      <c r="J537" s="5"/>
      <c r="K537" s="5"/>
      <c r="L537" s="5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10:60">
      <c r="J538" s="5"/>
      <c r="K538" s="5"/>
      <c r="L538" s="5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10:60">
      <c r="J539" s="5"/>
      <c r="K539" s="5"/>
      <c r="L539" s="5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10:60">
      <c r="J540" s="5"/>
      <c r="K540" s="5"/>
      <c r="L540" s="5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10:60">
      <c r="J541" s="5"/>
      <c r="K541" s="5"/>
      <c r="L541" s="5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10:60">
      <c r="J542" s="5"/>
      <c r="K542" s="5"/>
      <c r="L542" s="5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10:60">
      <c r="J543" s="5"/>
      <c r="K543" s="5"/>
      <c r="L543" s="5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10:60">
      <c r="J544" s="5"/>
      <c r="K544" s="5"/>
      <c r="L544" s="5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10:60">
      <c r="J545" s="5"/>
      <c r="K545" s="5"/>
      <c r="L545" s="5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10:60">
      <c r="J546" s="5"/>
      <c r="K546" s="5"/>
      <c r="L546" s="5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10:60">
      <c r="J547" s="5"/>
      <c r="K547" s="5"/>
      <c r="L547" s="5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10:60">
      <c r="J548" s="5"/>
      <c r="K548" s="5"/>
      <c r="L548" s="5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10:60">
      <c r="J549" s="5"/>
      <c r="K549" s="5"/>
      <c r="L549" s="5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10:60">
      <c r="J550" s="5"/>
      <c r="K550" s="5"/>
      <c r="L550" s="5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10:60">
      <c r="J551" s="5"/>
      <c r="K551" s="5"/>
      <c r="L551" s="5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10:60">
      <c r="J552" s="5"/>
      <c r="K552" s="5"/>
      <c r="L552" s="5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10:60">
      <c r="J553" s="5"/>
      <c r="K553" s="5"/>
      <c r="L553" s="5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10:60">
      <c r="J554" s="5"/>
      <c r="K554" s="5"/>
      <c r="L554" s="5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10:60">
      <c r="J555" s="5"/>
      <c r="K555" s="5"/>
      <c r="L555" s="5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10:60">
      <c r="J556" s="5"/>
      <c r="K556" s="5"/>
      <c r="L556" s="5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10:60">
      <c r="J557" s="5"/>
      <c r="K557" s="5"/>
      <c r="L557" s="5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10:60">
      <c r="J558" s="5"/>
      <c r="K558" s="5"/>
      <c r="L558" s="5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10:60">
      <c r="J559" s="5"/>
      <c r="K559" s="5"/>
      <c r="L559" s="5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560" spans="10:60">
      <c r="J560" s="5"/>
      <c r="K560" s="5"/>
      <c r="L560" s="5"/>
    </row>
    <row r="561" spans="10:12">
      <c r="J561" s="5"/>
      <c r="K561" s="5"/>
      <c r="L561" s="5"/>
    </row>
    <row r="562" spans="10:12">
      <c r="J562" s="5"/>
      <c r="K562" s="5"/>
      <c r="L562" s="5"/>
    </row>
    <row r="563" spans="10:12">
      <c r="J563" s="5"/>
      <c r="K563" s="5"/>
      <c r="L563" s="5"/>
    </row>
    <row r="564" spans="10:12">
      <c r="J564" s="5"/>
      <c r="K564" s="5"/>
      <c r="L564" s="5"/>
    </row>
    <row r="565" spans="10:12">
      <c r="J565" s="5"/>
      <c r="K565" s="5"/>
      <c r="L565" s="5"/>
    </row>
    <row r="566" spans="10:12">
      <c r="J566" s="5"/>
      <c r="K566" s="5"/>
      <c r="L566" s="5"/>
    </row>
    <row r="567" spans="10:12">
      <c r="J567" s="5"/>
      <c r="K567" s="5"/>
      <c r="L567" s="5"/>
    </row>
    <row r="568" spans="10:12">
      <c r="J568" s="5"/>
      <c r="K568" s="5"/>
      <c r="L568" s="5"/>
    </row>
    <row r="569" spans="10:12">
      <c r="J569" s="5"/>
      <c r="K569" s="5"/>
      <c r="L569" s="5"/>
    </row>
    <row r="570" spans="10:12">
      <c r="J570" s="5"/>
      <c r="K570" s="5"/>
      <c r="L570" s="5"/>
    </row>
    <row r="571" spans="10:12">
      <c r="J571" s="5"/>
      <c r="K571" s="5"/>
      <c r="L571" s="5"/>
    </row>
    <row r="572" spans="10:12">
      <c r="J572" s="5"/>
      <c r="K572" s="5"/>
      <c r="L572" s="5"/>
    </row>
    <row r="573" spans="10:12">
      <c r="J573" s="5"/>
      <c r="K573" s="5"/>
      <c r="L573" s="5"/>
    </row>
    <row r="574" spans="10:12">
      <c r="J574" s="5"/>
      <c r="K574" s="5"/>
      <c r="L574" s="5"/>
    </row>
    <row r="575" spans="10:12">
      <c r="J575" s="5"/>
      <c r="K575" s="5"/>
      <c r="L575" s="5"/>
    </row>
    <row r="576" spans="10:12">
      <c r="J576" s="5"/>
      <c r="K576" s="5"/>
      <c r="L576" s="5"/>
    </row>
    <row r="577" spans="10:12">
      <c r="J577" s="5"/>
      <c r="K577" s="5"/>
      <c r="L577" s="5"/>
    </row>
    <row r="578" spans="10:12">
      <c r="J578" s="5"/>
      <c r="K578" s="5"/>
      <c r="L578" s="5"/>
    </row>
    <row r="579" spans="10:12">
      <c r="J579" s="5"/>
      <c r="K579" s="5"/>
      <c r="L579" s="5"/>
    </row>
    <row r="580" spans="10:12">
      <c r="J580" s="5"/>
      <c r="K580" s="5"/>
      <c r="L580" s="5"/>
    </row>
    <row r="581" spans="10:12">
      <c r="J581" s="5"/>
      <c r="K581" s="5"/>
      <c r="L581" s="5"/>
    </row>
    <row r="582" spans="10:12">
      <c r="J582" s="5"/>
      <c r="K582" s="5"/>
      <c r="L582" s="5"/>
    </row>
    <row r="583" spans="10:12">
      <c r="J583" s="5"/>
      <c r="K583" s="5"/>
      <c r="L583" s="5"/>
    </row>
    <row r="584" spans="10:12">
      <c r="J584" s="5"/>
      <c r="K584" s="5"/>
      <c r="L584" s="5"/>
    </row>
    <row r="585" spans="10:12">
      <c r="J585" s="5"/>
      <c r="K585" s="5"/>
      <c r="L585" s="5"/>
    </row>
    <row r="586" spans="10:12">
      <c r="J586" s="5"/>
      <c r="K586" s="5"/>
      <c r="L586" s="5"/>
    </row>
    <row r="587" spans="10:12">
      <c r="J587" s="5"/>
      <c r="K587" s="5"/>
      <c r="L587" s="5"/>
    </row>
    <row r="588" spans="10:12">
      <c r="J588" s="5"/>
      <c r="K588" s="5"/>
      <c r="L588" s="5"/>
    </row>
    <row r="589" spans="10:12">
      <c r="J589" s="5"/>
      <c r="K589" s="5"/>
      <c r="L589" s="5"/>
    </row>
    <row r="590" spans="10:12">
      <c r="J590" s="5"/>
      <c r="K590" s="5"/>
      <c r="L590" s="5"/>
    </row>
    <row r="591" spans="10:12">
      <c r="J591" s="5"/>
      <c r="K591" s="5"/>
      <c r="L591" s="5"/>
    </row>
    <row r="592" spans="10:12">
      <c r="J592" s="5"/>
      <c r="K592" s="5"/>
      <c r="L592" s="5"/>
    </row>
    <row r="593" spans="10:12">
      <c r="J593" s="5"/>
      <c r="K593" s="5"/>
      <c r="L593" s="5"/>
    </row>
    <row r="594" spans="10:12">
      <c r="J594" s="5"/>
      <c r="K594" s="5"/>
      <c r="L594" s="5"/>
    </row>
    <row r="595" spans="10:12">
      <c r="J595" s="5"/>
      <c r="K595" s="5"/>
      <c r="L595" s="5"/>
    </row>
    <row r="596" spans="10:12">
      <c r="J596" s="5"/>
      <c r="K596" s="5"/>
      <c r="L596" s="5"/>
    </row>
    <row r="597" spans="10:12">
      <c r="J597" s="5"/>
      <c r="K597" s="5"/>
      <c r="L597" s="5"/>
    </row>
    <row r="598" spans="10:12">
      <c r="J598" s="5"/>
      <c r="K598" s="5"/>
      <c r="L598" s="5"/>
    </row>
    <row r="599" spans="10:12">
      <c r="J599" s="5"/>
      <c r="K599" s="5"/>
      <c r="L599" s="5"/>
    </row>
    <row r="600" spans="10:12">
      <c r="J600" s="5"/>
      <c r="K600" s="5"/>
      <c r="L600" s="5"/>
    </row>
    <row r="601" spans="10:12">
      <c r="J601" s="5"/>
      <c r="K601" s="5"/>
      <c r="L601" s="5"/>
    </row>
    <row r="602" spans="10:12">
      <c r="J602" s="5"/>
      <c r="K602" s="5"/>
      <c r="L602" s="5"/>
    </row>
    <row r="603" spans="10:12">
      <c r="J603" s="5"/>
      <c r="K603" s="5"/>
      <c r="L603" s="5"/>
    </row>
    <row r="604" spans="10:12">
      <c r="J604" s="5"/>
      <c r="K604" s="5"/>
      <c r="L604" s="5"/>
    </row>
    <row r="605" spans="10:12">
      <c r="J605" s="5"/>
      <c r="K605" s="5"/>
      <c r="L605" s="5"/>
    </row>
    <row r="606" spans="10:12">
      <c r="J606" s="5"/>
      <c r="K606" s="5"/>
      <c r="L606" s="5"/>
    </row>
    <row r="607" spans="10:12">
      <c r="J607" s="5"/>
      <c r="K607" s="5"/>
      <c r="L607" s="5"/>
    </row>
    <row r="608" spans="10:12">
      <c r="J608" s="5"/>
      <c r="K608" s="5"/>
      <c r="L608" s="5"/>
    </row>
    <row r="609" spans="10:12">
      <c r="J609" s="5"/>
      <c r="K609" s="5"/>
      <c r="L609" s="5"/>
    </row>
    <row r="610" spans="10:12">
      <c r="J610" s="5"/>
      <c r="K610" s="5"/>
      <c r="L610" s="5"/>
    </row>
    <row r="611" spans="10:12">
      <c r="J611" s="5"/>
      <c r="K611" s="5"/>
      <c r="L611" s="5"/>
    </row>
    <row r="612" spans="10:12">
      <c r="J612" s="5"/>
      <c r="K612" s="5"/>
      <c r="L612" s="5"/>
    </row>
    <row r="613" spans="10:12">
      <c r="J613" s="5"/>
      <c r="K613" s="5"/>
      <c r="L613" s="5"/>
    </row>
    <row r="614" spans="10:12">
      <c r="J614" s="5"/>
      <c r="K614" s="5"/>
      <c r="L614" s="5"/>
    </row>
    <row r="615" spans="10:12">
      <c r="J615" s="5"/>
      <c r="K615" s="5"/>
      <c r="L615" s="5"/>
    </row>
    <row r="616" spans="10:12">
      <c r="J616" s="5"/>
      <c r="K616" s="5"/>
      <c r="L616" s="5"/>
    </row>
    <row r="617" spans="10:12">
      <c r="J617" s="5"/>
      <c r="K617" s="5"/>
      <c r="L617" s="5"/>
    </row>
    <row r="618" spans="10:12">
      <c r="J618" s="5"/>
      <c r="K618" s="5"/>
      <c r="L618" s="5"/>
    </row>
    <row r="619" spans="10:12">
      <c r="J619" s="5"/>
      <c r="K619" s="5"/>
      <c r="L619" s="5"/>
    </row>
    <row r="620" spans="10:12">
      <c r="J620" s="5"/>
      <c r="K620" s="5"/>
      <c r="L620" s="5"/>
    </row>
    <row r="621" spans="10:12">
      <c r="J621" s="5"/>
      <c r="K621" s="5"/>
      <c r="L621" s="5"/>
    </row>
    <row r="622" spans="10:12">
      <c r="J622" s="5"/>
      <c r="K622" s="5"/>
      <c r="L622" s="5"/>
    </row>
    <row r="623" spans="10:12">
      <c r="J623" s="5"/>
      <c r="K623" s="5"/>
      <c r="L623" s="5"/>
    </row>
    <row r="624" spans="10:12">
      <c r="J624" s="5"/>
      <c r="K624" s="5"/>
      <c r="L624" s="5"/>
    </row>
    <row r="625" spans="10:12">
      <c r="J625" s="5"/>
      <c r="K625" s="5"/>
      <c r="L625" s="5"/>
    </row>
    <row r="626" spans="10:12">
      <c r="J626" s="5"/>
      <c r="K626" s="5"/>
      <c r="L626" s="5"/>
    </row>
    <row r="627" spans="10:12">
      <c r="J627" s="5"/>
      <c r="K627" s="5"/>
      <c r="L627" s="5"/>
    </row>
    <row r="628" spans="10:12">
      <c r="J628" s="5"/>
      <c r="K628" s="5"/>
      <c r="L628" s="5"/>
    </row>
    <row r="629" spans="10:12">
      <c r="J629" s="5"/>
      <c r="K629" s="5"/>
      <c r="L629" s="5"/>
    </row>
    <row r="630" spans="10:12">
      <c r="J630" s="5"/>
      <c r="K630" s="5"/>
      <c r="L630" s="5"/>
    </row>
    <row r="631" spans="10:12">
      <c r="J631" s="5"/>
      <c r="K631" s="5"/>
      <c r="L631" s="5"/>
    </row>
    <row r="632" spans="10:12">
      <c r="J632" s="5"/>
      <c r="K632" s="5"/>
      <c r="L632" s="5"/>
    </row>
    <row r="633" spans="10:12">
      <c r="J633" s="5"/>
      <c r="K633" s="5"/>
      <c r="L633" s="5"/>
    </row>
    <row r="634" spans="10:12">
      <c r="J634" s="5"/>
      <c r="K634" s="5"/>
      <c r="L634" s="5"/>
    </row>
    <row r="635" spans="10:12">
      <c r="J635" s="5"/>
      <c r="K635" s="5"/>
      <c r="L635" s="5"/>
    </row>
    <row r="636" spans="10:12">
      <c r="J636" s="5"/>
      <c r="K636" s="5"/>
      <c r="L636" s="5"/>
    </row>
    <row r="637" spans="10:12">
      <c r="J637" s="5"/>
      <c r="K637" s="5"/>
      <c r="L637" s="5"/>
    </row>
    <row r="638" spans="10:12">
      <c r="J638" s="5"/>
      <c r="K638" s="5"/>
      <c r="L638" s="5"/>
    </row>
    <row r="639" spans="10:12">
      <c r="J639" s="5"/>
      <c r="K639" s="5"/>
      <c r="L639" s="5"/>
    </row>
    <row r="640" spans="10:12">
      <c r="J640" s="5"/>
      <c r="K640" s="5"/>
      <c r="L640" s="5"/>
    </row>
    <row r="641" spans="10:12">
      <c r="J641" s="5"/>
      <c r="K641" s="5"/>
      <c r="L641" s="5"/>
    </row>
    <row r="642" spans="10:12">
      <c r="J642" s="5"/>
      <c r="K642" s="5"/>
      <c r="L642" s="5"/>
    </row>
    <row r="643" spans="10:12">
      <c r="J643" s="5"/>
      <c r="K643" s="5"/>
      <c r="L643" s="5"/>
    </row>
    <row r="644" spans="10:12">
      <c r="J644" s="5"/>
      <c r="K644" s="5"/>
      <c r="L644" s="5"/>
    </row>
    <row r="645" spans="10:12">
      <c r="J645" s="5"/>
      <c r="K645" s="5"/>
      <c r="L645" s="5"/>
    </row>
    <row r="646" spans="10:12">
      <c r="J646" s="5"/>
      <c r="K646" s="5"/>
      <c r="L646" s="5"/>
    </row>
    <row r="647" spans="10:12">
      <c r="J647" s="5"/>
      <c r="K647" s="5"/>
      <c r="L647" s="5"/>
    </row>
    <row r="648" spans="10:12">
      <c r="J648" s="5"/>
      <c r="K648" s="5"/>
      <c r="L648" s="5"/>
    </row>
    <row r="649" spans="10:12">
      <c r="J649" s="5"/>
      <c r="K649" s="5"/>
      <c r="L649" s="5"/>
    </row>
    <row r="650" spans="10:12">
      <c r="J650" s="5"/>
      <c r="K650" s="5"/>
      <c r="L650" s="5"/>
    </row>
    <row r="651" spans="10:12">
      <c r="J651" s="5"/>
      <c r="K651" s="5"/>
      <c r="L651" s="5"/>
    </row>
    <row r="652" spans="10:12">
      <c r="J652" s="5"/>
      <c r="K652" s="5"/>
      <c r="L652" s="5"/>
    </row>
    <row r="653" spans="10:12">
      <c r="J653" s="5"/>
      <c r="K653" s="5"/>
      <c r="L653" s="5"/>
    </row>
    <row r="654" spans="10:12">
      <c r="J654" s="5"/>
      <c r="K654" s="5"/>
      <c r="L654" s="5"/>
    </row>
    <row r="655" spans="10:12">
      <c r="J655" s="5"/>
      <c r="K655" s="5"/>
      <c r="L655" s="5"/>
    </row>
    <row r="656" spans="10:12">
      <c r="J656" s="5"/>
      <c r="K656" s="5"/>
      <c r="L656" s="5"/>
    </row>
    <row r="657" spans="10:12">
      <c r="J657" s="5"/>
      <c r="K657" s="5"/>
      <c r="L657" s="5"/>
    </row>
    <row r="658" spans="10:12">
      <c r="J658" s="5"/>
      <c r="K658" s="5"/>
      <c r="L658" s="5"/>
    </row>
    <row r="659" spans="10:12">
      <c r="J659" s="5"/>
      <c r="K659" s="5"/>
      <c r="L659" s="5"/>
    </row>
    <row r="660" spans="10:12">
      <c r="J660" s="5"/>
      <c r="K660" s="5"/>
      <c r="L660" s="5"/>
    </row>
    <row r="661" spans="10:12">
      <c r="J661" s="5"/>
      <c r="K661" s="5"/>
      <c r="L661" s="5"/>
    </row>
    <row r="662" spans="10:12">
      <c r="J662" s="5"/>
      <c r="K662" s="5"/>
      <c r="L662" s="5"/>
    </row>
    <row r="663" spans="10:12">
      <c r="J663" s="5"/>
      <c r="K663" s="5"/>
      <c r="L663" s="5"/>
    </row>
    <row r="664" spans="10:12">
      <c r="J664" s="5"/>
      <c r="K664" s="5"/>
      <c r="L664" s="5"/>
    </row>
    <row r="665" spans="10:12">
      <c r="J665" s="5"/>
      <c r="K665" s="5"/>
      <c r="L665" s="5"/>
    </row>
    <row r="666" spans="10:12">
      <c r="J666" s="5"/>
      <c r="K666" s="5"/>
      <c r="L666" s="5"/>
    </row>
    <row r="667" spans="10:12">
      <c r="J667" s="5"/>
      <c r="K667" s="5"/>
      <c r="L667" s="5"/>
    </row>
    <row r="668" spans="10:12">
      <c r="J668" s="5"/>
      <c r="K668" s="5"/>
      <c r="L668" s="5"/>
    </row>
    <row r="669" spans="10:12">
      <c r="J669" s="5"/>
      <c r="K669" s="5"/>
      <c r="L669" s="5"/>
    </row>
    <row r="670" spans="10:12">
      <c r="J670" s="5"/>
      <c r="K670" s="5"/>
      <c r="L670" s="5"/>
    </row>
    <row r="671" spans="10:12">
      <c r="J671" s="5"/>
      <c r="K671" s="5"/>
      <c r="L671" s="5"/>
    </row>
    <row r="672" spans="10:12">
      <c r="J672" s="5"/>
      <c r="K672" s="5"/>
      <c r="L672" s="5"/>
    </row>
    <row r="673" spans="10:12">
      <c r="J673" s="5"/>
      <c r="K673" s="5"/>
      <c r="L673" s="5"/>
    </row>
    <row r="674" spans="10:12">
      <c r="J674" s="5"/>
      <c r="K674" s="5"/>
      <c r="L674" s="5"/>
    </row>
    <row r="675" spans="10:12">
      <c r="J675" s="5"/>
      <c r="K675" s="5"/>
      <c r="L675" s="5"/>
    </row>
    <row r="676" spans="10:12">
      <c r="J676" s="5"/>
      <c r="K676" s="5"/>
      <c r="L676" s="5"/>
    </row>
    <row r="677" spans="10:12">
      <c r="J677" s="5"/>
      <c r="K677" s="5"/>
      <c r="L677" s="5"/>
    </row>
    <row r="678" spans="10:12">
      <c r="J678" s="5"/>
      <c r="K678" s="5"/>
      <c r="L678" s="5"/>
    </row>
    <row r="679" spans="10:12">
      <c r="J679" s="5"/>
      <c r="K679" s="5"/>
      <c r="L679" s="5"/>
    </row>
    <row r="680" spans="10:12">
      <c r="J680" s="5"/>
      <c r="K680" s="5"/>
      <c r="L680" s="5"/>
    </row>
    <row r="681" spans="10:12">
      <c r="J681" s="5"/>
      <c r="K681" s="5"/>
      <c r="L681" s="5"/>
    </row>
    <row r="682" spans="10:12">
      <c r="J682" s="5"/>
      <c r="K682" s="5"/>
      <c r="L682" s="5"/>
    </row>
    <row r="683" spans="10:12">
      <c r="J683" s="5"/>
      <c r="K683" s="5"/>
      <c r="L683" s="5"/>
    </row>
    <row r="684" spans="10:12">
      <c r="J684" s="5"/>
      <c r="K684" s="5"/>
      <c r="L684" s="5"/>
    </row>
    <row r="685" spans="10:12">
      <c r="J685" s="5"/>
      <c r="K685" s="5"/>
      <c r="L685" s="5"/>
    </row>
    <row r="686" spans="10:12">
      <c r="J686" s="5"/>
      <c r="K686" s="5"/>
      <c r="L686" s="5"/>
    </row>
    <row r="687" spans="10:12">
      <c r="J687" s="5"/>
      <c r="K687" s="5"/>
      <c r="L687" s="5"/>
    </row>
    <row r="688" spans="10:12">
      <c r="J688" s="5"/>
      <c r="K688" s="5"/>
      <c r="L688" s="5"/>
    </row>
    <row r="689" spans="10:12">
      <c r="J689" s="5"/>
      <c r="K689" s="5"/>
      <c r="L689" s="5"/>
    </row>
    <row r="690" spans="10:12">
      <c r="J690" s="5"/>
      <c r="K690" s="5"/>
      <c r="L690" s="5"/>
    </row>
    <row r="691" spans="10:12">
      <c r="J691" s="5"/>
      <c r="K691" s="5"/>
      <c r="L691" s="5"/>
    </row>
    <row r="692" spans="10:12">
      <c r="J692" s="5"/>
      <c r="K692" s="5"/>
      <c r="L692" s="5"/>
    </row>
    <row r="693" spans="10:12">
      <c r="J693" s="5"/>
      <c r="K693" s="5"/>
      <c r="L693" s="5"/>
    </row>
    <row r="694" spans="10:12">
      <c r="J694" s="5"/>
      <c r="K694" s="5"/>
      <c r="L694" s="5"/>
    </row>
    <row r="695" spans="10:12">
      <c r="J695" s="5"/>
      <c r="K695" s="5"/>
      <c r="L695" s="5"/>
    </row>
    <row r="696" spans="10:12">
      <c r="J696" s="5"/>
      <c r="K696" s="5"/>
      <c r="L696" s="5"/>
    </row>
    <row r="697" spans="10:12">
      <c r="J697" s="5"/>
      <c r="K697" s="5"/>
      <c r="L697" s="5"/>
    </row>
    <row r="698" spans="10:12">
      <c r="J698" s="5"/>
      <c r="K698" s="5"/>
      <c r="L698" s="5"/>
    </row>
    <row r="699" spans="10:12">
      <c r="J699" s="5"/>
      <c r="K699" s="5"/>
      <c r="L699" s="5"/>
    </row>
    <row r="700" spans="10:12">
      <c r="J700" s="5"/>
      <c r="K700" s="5"/>
      <c r="L700" s="5"/>
    </row>
    <row r="701" spans="10:12">
      <c r="J701" s="5"/>
      <c r="K701" s="5"/>
      <c r="L701" s="5"/>
    </row>
    <row r="702" spans="10:12">
      <c r="J702" s="5"/>
      <c r="K702" s="5"/>
      <c r="L702" s="5"/>
    </row>
    <row r="703" spans="10:12">
      <c r="J703" s="5"/>
      <c r="K703" s="5"/>
      <c r="L703" s="5"/>
    </row>
    <row r="704" spans="10:12">
      <c r="J704" s="5"/>
      <c r="K704" s="5"/>
      <c r="L704" s="5"/>
    </row>
    <row r="705" spans="10:12">
      <c r="J705" s="5"/>
      <c r="K705" s="5"/>
      <c r="L705" s="5"/>
    </row>
    <row r="706" spans="10:12">
      <c r="J706" s="5"/>
      <c r="K706" s="5"/>
      <c r="L706" s="5"/>
    </row>
    <row r="707" spans="10:12">
      <c r="J707" s="5"/>
      <c r="K707" s="5"/>
      <c r="L707" s="5"/>
    </row>
    <row r="708" spans="10:12">
      <c r="J708" s="5"/>
      <c r="K708" s="5"/>
      <c r="L708" s="5"/>
    </row>
    <row r="709" spans="10:12">
      <c r="J709" s="5"/>
      <c r="K709" s="5"/>
      <c r="L709" s="5"/>
    </row>
    <row r="710" spans="10:12">
      <c r="J710" s="5"/>
      <c r="K710" s="5"/>
      <c r="L710" s="5"/>
    </row>
    <row r="711" spans="10:12">
      <c r="J711" s="5"/>
      <c r="K711" s="5"/>
      <c r="L711" s="5"/>
    </row>
    <row r="712" spans="10:12">
      <c r="J712" s="5"/>
      <c r="K712" s="5"/>
      <c r="L712" s="5"/>
    </row>
    <row r="713" spans="10:12">
      <c r="J713" s="5"/>
      <c r="K713" s="5"/>
      <c r="L713" s="5"/>
    </row>
    <row r="714" spans="10:12">
      <c r="J714" s="5"/>
      <c r="K714" s="5"/>
      <c r="L714" s="5"/>
    </row>
    <row r="715" spans="10:12">
      <c r="J715" s="5"/>
      <c r="K715" s="5"/>
      <c r="L715" s="5"/>
    </row>
    <row r="716" spans="10:12">
      <c r="J716" s="5"/>
      <c r="K716" s="5"/>
      <c r="L716" s="5"/>
    </row>
    <row r="717" spans="10:12">
      <c r="J717" s="5"/>
      <c r="K717" s="5"/>
      <c r="L717" s="5"/>
    </row>
    <row r="718" spans="10:12">
      <c r="J718" s="5"/>
      <c r="K718" s="5"/>
      <c r="L718" s="5"/>
    </row>
    <row r="719" spans="10:12">
      <c r="J719" s="5"/>
      <c r="K719" s="5"/>
      <c r="L719" s="5"/>
    </row>
    <row r="720" spans="10:12">
      <c r="J720" s="5"/>
      <c r="K720" s="5"/>
      <c r="L720" s="5"/>
    </row>
    <row r="721" spans="10:12">
      <c r="J721" s="5"/>
      <c r="K721" s="5"/>
      <c r="L721" s="5"/>
    </row>
    <row r="722" spans="10:12">
      <c r="J722" s="5"/>
      <c r="K722" s="5"/>
      <c r="L722" s="5"/>
    </row>
    <row r="723" spans="10:12">
      <c r="J723" s="5"/>
      <c r="K723" s="5"/>
      <c r="L723" s="5"/>
    </row>
    <row r="724" spans="10:12">
      <c r="J724" s="5"/>
      <c r="K724" s="5"/>
      <c r="L724" s="5"/>
    </row>
    <row r="725" spans="10:12">
      <c r="J725" s="5"/>
      <c r="K725" s="5"/>
      <c r="L725" s="5"/>
    </row>
    <row r="726" spans="10:12">
      <c r="J726" s="5"/>
      <c r="K726" s="5"/>
      <c r="L726" s="5"/>
    </row>
    <row r="727" spans="10:12">
      <c r="J727" s="5"/>
      <c r="K727" s="5"/>
      <c r="L727" s="5"/>
    </row>
    <row r="728" spans="10:12">
      <c r="J728" s="5"/>
      <c r="K728" s="5"/>
      <c r="L728" s="5"/>
    </row>
    <row r="729" spans="10:12">
      <c r="J729" s="5"/>
      <c r="K729" s="5"/>
      <c r="L729" s="5"/>
    </row>
    <row r="730" spans="10:12">
      <c r="J730" s="5"/>
      <c r="K730" s="5"/>
      <c r="L730" s="5"/>
    </row>
    <row r="731" spans="10:12">
      <c r="J731" s="5"/>
      <c r="K731" s="5"/>
      <c r="L731" s="5"/>
    </row>
    <row r="732" spans="10:12">
      <c r="J732" s="5"/>
      <c r="K732" s="5"/>
      <c r="L732" s="5"/>
    </row>
    <row r="733" spans="10:12">
      <c r="J733" s="5"/>
      <c r="K733" s="5"/>
      <c r="L733" s="5"/>
    </row>
    <row r="734" spans="10:12">
      <c r="J734" s="5"/>
      <c r="K734" s="5"/>
      <c r="L734" s="5"/>
    </row>
    <row r="735" spans="10:12">
      <c r="J735" s="5"/>
      <c r="K735" s="5"/>
      <c r="L735" s="5"/>
    </row>
    <row r="736" spans="10:12">
      <c r="J736" s="5"/>
      <c r="K736" s="5"/>
      <c r="L736" s="5"/>
    </row>
    <row r="737" spans="10:12">
      <c r="J737" s="5"/>
      <c r="K737" s="5"/>
      <c r="L737" s="5"/>
    </row>
    <row r="738" spans="10:12">
      <c r="J738" s="5"/>
      <c r="K738" s="5"/>
      <c r="L738" s="5"/>
    </row>
    <row r="739" spans="10:12">
      <c r="J739" s="5"/>
      <c r="K739" s="5"/>
      <c r="L739" s="5"/>
    </row>
    <row r="740" spans="10:12">
      <c r="J740" s="5"/>
      <c r="K740" s="5"/>
      <c r="L740" s="5"/>
    </row>
    <row r="958" spans="10:12">
      <c r="J958" s="5"/>
      <c r="K958" s="5"/>
      <c r="L958" s="5"/>
    </row>
    <row r="959" spans="10:12">
      <c r="J959" s="5"/>
      <c r="K959" s="5"/>
      <c r="L959" s="5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6E66D-07C5-423F-9B5E-0A1417D6C8B9}">
  <dimension ref="A1:BH1239"/>
  <sheetViews>
    <sheetView tabSelected="1" topLeftCell="A58" zoomScaleNormal="100" workbookViewId="0">
      <selection activeCell="U80" sqref="U80"/>
    </sheetView>
  </sheetViews>
  <sheetFormatPr defaultRowHeight="15"/>
  <cols>
    <col min="1" max="1" width="1" customWidth="1"/>
    <col min="2" max="2" width="8.7109375" customWidth="1"/>
    <col min="3" max="3" width="34" customWidth="1"/>
    <col min="4" max="4" width="8.5703125" style="1" customWidth="1"/>
    <col min="5" max="5" width="7.42578125" style="1" customWidth="1"/>
    <col min="6" max="6" width="7.85546875" style="1" customWidth="1"/>
    <col min="7" max="7" width="9.140625" style="1" customWidth="1"/>
    <col min="8" max="8" width="9" style="1" customWidth="1"/>
    <col min="9" max="9" width="7.28515625" style="1" customWidth="1"/>
    <col min="10" max="10" width="7.5703125" style="1" customWidth="1"/>
    <col min="11" max="11" width="2" style="1" customWidth="1"/>
    <col min="12" max="12" width="9.7109375" style="1" customWidth="1"/>
    <col min="13" max="13" width="16.42578125" style="1" customWidth="1"/>
    <col min="14" max="14" width="8.42578125" style="1" customWidth="1"/>
    <col min="15" max="15" width="9.42578125" style="1" customWidth="1"/>
    <col min="16" max="16" width="10.5703125" style="1" customWidth="1"/>
    <col min="17" max="17" width="7.5703125" customWidth="1"/>
    <col min="18" max="18" width="10" customWidth="1"/>
    <col min="19" max="19" width="19.42578125" customWidth="1"/>
    <col min="20" max="20" width="10" customWidth="1"/>
    <col min="21" max="21" width="16" customWidth="1"/>
    <col min="22" max="22" width="8" customWidth="1"/>
    <col min="24" max="24" width="6.42578125" bestFit="1" customWidth="1"/>
    <col min="25" max="25" width="8.42578125" bestFit="1" customWidth="1"/>
    <col min="26" max="26" width="14.7109375" customWidth="1"/>
    <col min="31" max="31" width="7.85546875" customWidth="1"/>
    <col min="32" max="32" width="4.85546875" customWidth="1"/>
    <col min="33" max="33" width="5.85546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86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86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Z5" s="11"/>
      <c r="AA5" s="2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75">
      <c r="F6"/>
      <c r="G6" s="2" t="s">
        <v>126</v>
      </c>
      <c r="J6"/>
      <c r="K6" s="11"/>
      <c r="L6" s="5"/>
      <c r="M6" s="11"/>
      <c r="N6" s="5"/>
      <c r="O6" s="11"/>
      <c r="P6"/>
      <c r="R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127</v>
      </c>
      <c r="G7"/>
      <c r="J7"/>
      <c r="K7" s="11"/>
      <c r="L7" s="5"/>
      <c r="M7" s="11"/>
      <c r="N7" s="5"/>
      <c r="O7" s="11"/>
      <c r="P7"/>
      <c r="R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8"/>
      <c r="L8" s="5"/>
      <c r="M8" s="11"/>
      <c r="N8" s="5"/>
      <c r="O8" s="11"/>
      <c r="P8"/>
      <c r="R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3"/>
      <c r="L9" s="14"/>
      <c r="M9" s="11"/>
      <c r="N9" s="14"/>
      <c r="O9" s="11"/>
      <c r="P9"/>
      <c r="R9" s="11"/>
      <c r="Y9" s="1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 s="11"/>
      <c r="L10" s="11"/>
      <c r="M10" s="11"/>
      <c r="N10" s="5"/>
      <c r="O10" s="11"/>
      <c r="P10"/>
      <c r="R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 s="11"/>
      <c r="L11" s="11"/>
      <c r="M11" s="5"/>
      <c r="N11" s="11"/>
      <c r="O11" s="20"/>
      <c r="R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3"/>
      <c r="L12" s="3"/>
      <c r="M12" s="11"/>
      <c r="N12" s="11"/>
      <c r="O12" s="11"/>
      <c r="P12"/>
      <c r="R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3"/>
      <c r="L13" s="3"/>
      <c r="M13" s="14"/>
      <c r="N13" s="10"/>
      <c r="O13" s="11"/>
      <c r="P13"/>
      <c r="R13" s="11"/>
      <c r="Y13" s="2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75">
      <c r="B14" s="11"/>
      <c r="F14" s="17"/>
      <c r="G14" s="17"/>
      <c r="H14" s="17"/>
      <c r="I14" t="s">
        <v>136</v>
      </c>
      <c r="K14" s="11"/>
      <c r="L14" s="11"/>
      <c r="M14" s="11"/>
      <c r="N14" s="19"/>
      <c r="O14" s="20"/>
      <c r="P14" s="26"/>
      <c r="Q14" s="26"/>
      <c r="R14" s="11"/>
      <c r="S14" s="115"/>
      <c r="T14" s="101"/>
      <c r="U14" s="100"/>
      <c r="Y14" s="3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88"/>
      <c r="H15" s="288"/>
      <c r="I15" s="288"/>
      <c r="J15" s="288"/>
      <c r="K15" s="11"/>
      <c r="L15" s="5"/>
      <c r="M15" s="5"/>
      <c r="N15" s="31"/>
      <c r="O15" s="31"/>
      <c r="P15" s="288"/>
      <c r="Q15" s="288"/>
      <c r="R15" s="38"/>
      <c r="S15" s="11"/>
      <c r="T15" s="170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0"/>
      <c r="C16" s="148"/>
      <c r="D16"/>
      <c r="E16"/>
      <c r="F16"/>
      <c r="G16"/>
      <c r="H16"/>
      <c r="I16"/>
      <c r="J16" s="287"/>
      <c r="K16" s="11"/>
      <c r="L16" s="5"/>
      <c r="M16" s="5"/>
      <c r="N16" s="449"/>
      <c r="O16" s="450"/>
      <c r="P16" s="290"/>
      <c r="Q16" s="289"/>
      <c r="R16" s="40"/>
      <c r="S16" s="158"/>
      <c r="T16" s="127"/>
      <c r="U16" s="181"/>
      <c r="V16" s="2"/>
      <c r="W16" s="6"/>
      <c r="X16" s="4"/>
      <c r="Y16" s="10"/>
      <c r="AA16" s="14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0"/>
      <c r="C17" s="148"/>
      <c r="D17" s="2"/>
      <c r="E17" s="288"/>
      <c r="F17" s="6"/>
      <c r="G17" s="6"/>
      <c r="H17" s="9"/>
      <c r="I17"/>
      <c r="J17" s="148"/>
      <c r="K17" s="11"/>
      <c r="L17" s="3"/>
      <c r="M17" s="11"/>
      <c r="N17" s="451"/>
      <c r="O17" s="10"/>
      <c r="P17" s="292"/>
      <c r="Q17" s="9"/>
      <c r="R17" s="40"/>
      <c r="S17" s="106"/>
      <c r="T17" s="174"/>
      <c r="U17" s="106"/>
      <c r="V17" s="2"/>
      <c r="W17" s="9"/>
      <c r="X17" s="10"/>
      <c r="Y17" s="10"/>
      <c r="AA17" s="14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0"/>
      <c r="C18" s="291"/>
      <c r="D18" s="2"/>
      <c r="E18" s="2"/>
      <c r="F18" s="9"/>
      <c r="G18"/>
      <c r="H18" s="9"/>
      <c r="I18"/>
      <c r="J18" s="148"/>
      <c r="K18" s="20"/>
      <c r="L18" s="20"/>
      <c r="M18" s="69"/>
      <c r="N18" s="157"/>
      <c r="O18" s="157"/>
      <c r="P18" s="293"/>
      <c r="Q18" s="293"/>
      <c r="R18" s="40"/>
      <c r="S18" s="125"/>
      <c r="T18" s="101"/>
      <c r="U18" s="105"/>
      <c r="V18" s="2"/>
      <c r="W18" s="6"/>
      <c r="X18" s="10"/>
      <c r="Y18" s="3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0"/>
      <c r="C19" s="12" t="s">
        <v>191</v>
      </c>
      <c r="F19" s="288"/>
      <c r="H19"/>
      <c r="I19" s="26"/>
      <c r="J19" s="26"/>
      <c r="K19" s="31"/>
      <c r="L19" s="31"/>
      <c r="M19" s="31"/>
      <c r="N19" s="11"/>
      <c r="O19" s="11"/>
      <c r="P19"/>
      <c r="R19" s="30"/>
      <c r="S19" s="115"/>
      <c r="T19" s="101"/>
      <c r="U19" s="115"/>
      <c r="V19" s="2"/>
      <c r="W19" s="9"/>
      <c r="X19" s="10"/>
      <c r="Y19" s="3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0"/>
      <c r="C20" s="148"/>
      <c r="D20"/>
      <c r="E20" s="291"/>
      <c r="F20"/>
      <c r="G20" s="288"/>
      <c r="H20" s="288"/>
      <c r="I20" s="288"/>
      <c r="J20" s="288"/>
      <c r="K20" s="5"/>
      <c r="L20" s="5"/>
      <c r="M20" s="5"/>
      <c r="N20" s="11"/>
      <c r="O20" s="337"/>
      <c r="Q20" s="1"/>
      <c r="R20" s="40"/>
      <c r="S20" s="125"/>
      <c r="T20" s="113"/>
      <c r="U20" s="105"/>
      <c r="V20" s="22"/>
      <c r="W20" s="23"/>
      <c r="X20" s="14"/>
      <c r="Y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C21" s="13" t="s">
        <v>925</v>
      </c>
      <c r="D21" s="148"/>
      <c r="E21" s="2"/>
      <c r="F21" s="6"/>
      <c r="G21" s="6"/>
      <c r="H21" s="99"/>
      <c r="J21" s="147"/>
      <c r="K21" s="8"/>
      <c r="L21" s="5"/>
      <c r="M21" s="11"/>
      <c r="N21" s="30"/>
      <c r="O21" s="22"/>
      <c r="P21" s="296"/>
      <c r="Q21" s="121"/>
      <c r="R21" s="115"/>
      <c r="S21" s="115"/>
      <c r="T21" s="101"/>
      <c r="U21" s="100"/>
      <c r="V21" s="160"/>
      <c r="W21" s="159"/>
      <c r="X21" s="159"/>
      <c r="Y21" s="536"/>
      <c r="Z21" s="106"/>
      <c r="AA21" s="106"/>
      <c r="AB21" s="160"/>
      <c r="AC21" s="160"/>
      <c r="AD21" s="160"/>
      <c r="AE21" s="159"/>
      <c r="AF21" s="159"/>
      <c r="AG21" s="121"/>
      <c r="AH21" s="106"/>
      <c r="AI21" s="114"/>
      <c r="AJ21" s="106"/>
      <c r="AK21" s="100"/>
      <c r="AL21" s="106"/>
      <c r="AM21" s="126"/>
      <c r="AN21" s="265"/>
      <c r="AO21" s="126"/>
      <c r="AP21" s="357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0" ht="15.75" customHeight="1">
      <c r="B22" s="295"/>
      <c r="C22" s="80"/>
      <c r="E22"/>
      <c r="F22"/>
      <c r="G22" s="9"/>
      <c r="H22" s="9"/>
      <c r="I22"/>
      <c r="J22" s="147"/>
      <c r="K22" s="11"/>
      <c r="L22" s="11"/>
      <c r="M22" s="11"/>
      <c r="N22" s="90"/>
      <c r="O22" s="7"/>
      <c r="P22" s="298"/>
      <c r="Q22" s="121"/>
      <c r="R22" s="106"/>
      <c r="S22" s="115"/>
      <c r="T22" s="101"/>
      <c r="U22" s="100"/>
      <c r="V22" s="106"/>
      <c r="W22" s="106"/>
      <c r="X22" s="536"/>
      <c r="Y22" s="536"/>
      <c r="Z22" s="106"/>
      <c r="AA22" s="106"/>
      <c r="AB22" s="160"/>
      <c r="AC22" s="160"/>
      <c r="AD22" s="160"/>
      <c r="AE22" s="536"/>
      <c r="AF22" s="536"/>
      <c r="AG22" s="121"/>
      <c r="AH22" s="120"/>
      <c r="AI22" s="106"/>
      <c r="AJ22" s="106"/>
      <c r="AK22" s="100"/>
      <c r="AL22" s="106"/>
      <c r="AM22" s="265"/>
      <c r="AN22" s="126"/>
      <c r="AO22" s="126"/>
      <c r="AP22" s="357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0" ht="13.5" customHeight="1">
      <c r="B23" s="297"/>
      <c r="C23" s="383" t="s">
        <v>195</v>
      </c>
      <c r="K23" s="11"/>
      <c r="L23" s="11"/>
      <c r="M23" s="5"/>
      <c r="N23" s="40"/>
      <c r="O23" s="7"/>
      <c r="P23" s="291"/>
      <c r="Q23" s="121"/>
      <c r="R23" s="106"/>
      <c r="S23" s="115"/>
      <c r="T23" s="101"/>
      <c r="U23" s="100"/>
      <c r="V23" s="106"/>
      <c r="W23" s="106"/>
      <c r="X23" s="536"/>
      <c r="Y23" s="160"/>
      <c r="Z23" s="106"/>
      <c r="AA23" s="106"/>
      <c r="AB23" s="133"/>
      <c r="AC23" s="121"/>
      <c r="AD23" s="106"/>
      <c r="AE23" s="121"/>
      <c r="AF23" s="121"/>
      <c r="AG23" s="121"/>
      <c r="AH23" s="119"/>
      <c r="AI23" s="101"/>
      <c r="AJ23" s="100"/>
      <c r="AK23" s="202"/>
      <c r="AL23" s="106"/>
      <c r="AM23" s="126"/>
      <c r="AN23" s="126"/>
      <c r="AO23" s="126"/>
      <c r="AP23" s="357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0" ht="13.5" customHeight="1">
      <c r="B24" s="299"/>
      <c r="K24" s="11"/>
      <c r="L24" s="11"/>
      <c r="M24" s="11"/>
      <c r="N24" s="11"/>
      <c r="O24" s="11"/>
      <c r="P24"/>
      <c r="Q24" s="516"/>
      <c r="R24" s="106"/>
      <c r="S24" s="106"/>
      <c r="T24" s="174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2"/>
      <c r="AL24" s="106"/>
      <c r="AM24" s="265"/>
      <c r="AN24" s="126"/>
      <c r="AO24" s="126"/>
      <c r="AP24" s="357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0" ht="12.75" customHeight="1">
      <c r="C25" s="25" t="s">
        <v>137</v>
      </c>
      <c r="E25"/>
      <c r="G25" s="9"/>
      <c r="H25" s="2"/>
      <c r="I25"/>
      <c r="J25" s="147"/>
      <c r="K25" s="52"/>
      <c r="L25" s="52"/>
      <c r="M25" s="52"/>
      <c r="N25" s="5"/>
      <c r="O25" s="7"/>
      <c r="P25" s="148"/>
      <c r="Q25" s="100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57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0" ht="13.5" customHeight="1">
      <c r="B26" s="291"/>
      <c r="C26" s="298"/>
      <c r="D26" s="298"/>
      <c r="E26" s="147"/>
      <c r="F26" s="147"/>
      <c r="G26" s="147"/>
      <c r="H26" s="291"/>
      <c r="I26" s="80"/>
      <c r="J26" s="147"/>
      <c r="K26" s="52"/>
      <c r="L26" s="52"/>
      <c r="M26" s="223"/>
      <c r="N26" s="40"/>
      <c r="O26" s="7"/>
      <c r="P26" s="148"/>
      <c r="Q26" s="98"/>
      <c r="R26" s="106"/>
      <c r="S26" s="173"/>
      <c r="T26" s="220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57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0" ht="15.75" customHeight="1">
      <c r="B27" s="300"/>
      <c r="C27" s="298"/>
      <c r="D27"/>
      <c r="E27"/>
      <c r="F27"/>
      <c r="G27"/>
      <c r="H27" s="300"/>
      <c r="I27" s="80"/>
      <c r="J27" s="147"/>
      <c r="K27" s="52"/>
      <c r="L27" s="52"/>
      <c r="M27" s="52"/>
      <c r="N27" s="40"/>
      <c r="O27" s="7"/>
      <c r="P27" s="148"/>
      <c r="Q27" s="100"/>
      <c r="R27" s="117"/>
      <c r="S27" s="150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7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57"/>
      <c r="AQ27" s="202"/>
      <c r="AR27" s="202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44"/>
    </row>
    <row r="28" spans="2:60" ht="17.25" customHeight="1">
      <c r="C28" s="80"/>
      <c r="D28" s="99" t="s">
        <v>614</v>
      </c>
      <c r="F28"/>
      <c r="H28"/>
      <c r="I28" s="12" t="s">
        <v>615</v>
      </c>
      <c r="K28" s="52"/>
      <c r="L28" s="52"/>
      <c r="M28" s="52"/>
      <c r="N28" s="41"/>
      <c r="O28" s="7"/>
      <c r="P28" s="148"/>
      <c r="Q28" s="100"/>
      <c r="R28" s="118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82"/>
      <c r="AE28" s="177"/>
      <c r="AF28" s="116"/>
      <c r="AG28" s="176"/>
      <c r="AH28" s="176"/>
      <c r="AI28" s="176"/>
      <c r="AJ28" s="176"/>
      <c r="AK28" s="176"/>
      <c r="AL28" s="176"/>
      <c r="AM28" s="176"/>
      <c r="AN28" s="100"/>
      <c r="AO28" s="100"/>
      <c r="AP28" s="357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0" ht="13.5" customHeight="1">
      <c r="C29" s="80"/>
      <c r="D29" s="148"/>
      <c r="E29"/>
      <c r="F29"/>
      <c r="G29"/>
      <c r="H29"/>
      <c r="I29"/>
      <c r="J29"/>
      <c r="K29" s="52"/>
      <c r="L29" s="156"/>
      <c r="M29" s="52"/>
      <c r="N29" s="46"/>
      <c r="O29" s="11"/>
      <c r="P29" s="79"/>
      <c r="Q29" s="100"/>
      <c r="R29" s="118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7"/>
      <c r="AF29" s="116"/>
      <c r="AG29" s="116"/>
      <c r="AH29" s="116"/>
      <c r="AI29" s="482"/>
      <c r="AJ29" s="116"/>
      <c r="AK29" s="330"/>
      <c r="AL29" s="116"/>
      <c r="AM29" s="116"/>
      <c r="AN29" s="100"/>
      <c r="AO29" s="100"/>
      <c r="AP29" s="357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0" ht="15.75" customHeight="1">
      <c r="C30" s="79"/>
      <c r="D30"/>
      <c r="E30"/>
      <c r="F30"/>
      <c r="G30"/>
      <c r="H30"/>
      <c r="I30"/>
      <c r="J30" s="148"/>
      <c r="K30" s="48"/>
      <c r="L30" s="7"/>
      <c r="M30" s="14"/>
      <c r="N30" s="40"/>
      <c r="O30" s="7"/>
      <c r="P30" s="148"/>
      <c r="Q30" s="516"/>
      <c r="R30" s="118"/>
      <c r="S30" s="106"/>
      <c r="T30" s="174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7"/>
      <c r="AF30" s="537"/>
      <c r="AG30" s="116"/>
      <c r="AH30" s="116"/>
      <c r="AI30" s="482"/>
      <c r="AJ30" s="224"/>
      <c r="AK30" s="330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0" ht="15" customHeight="1">
      <c r="C31" s="303" t="s">
        <v>822</v>
      </c>
      <c r="D31"/>
      <c r="E31"/>
      <c r="F31" s="28"/>
      <c r="G31" s="302"/>
      <c r="H31"/>
      <c r="I31" s="28"/>
      <c r="J31" s="28"/>
      <c r="K31" s="11"/>
      <c r="L31" s="51"/>
      <c r="M31" s="11"/>
      <c r="N31" s="452"/>
      <c r="O31" s="7"/>
      <c r="P31" s="148"/>
      <c r="Q31" s="516"/>
      <c r="R31" s="115"/>
      <c r="S31" s="115"/>
      <c r="T31" s="101"/>
      <c r="U31" s="96"/>
      <c r="V31" s="106"/>
      <c r="W31" s="106"/>
      <c r="X31" s="106"/>
      <c r="Y31" s="150"/>
      <c r="Z31" s="101"/>
      <c r="AA31" s="98"/>
      <c r="AB31" s="116"/>
      <c r="AC31" s="330"/>
      <c r="AD31" s="116"/>
      <c r="AE31" s="177"/>
      <c r="AF31" s="116"/>
      <c r="AG31" s="116"/>
      <c r="AH31" s="116"/>
      <c r="AI31" s="482"/>
      <c r="AJ31" s="224"/>
      <c r="AK31" s="116"/>
      <c r="AL31" s="224"/>
      <c r="AM31" s="116"/>
      <c r="AN31" s="100"/>
      <c r="AO31" s="100"/>
      <c r="AP31" s="538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0" ht="13.5" customHeight="1">
      <c r="C32" s="1"/>
      <c r="E32"/>
      <c r="G32"/>
      <c r="H32"/>
      <c r="I32"/>
      <c r="J32"/>
      <c r="K32" s="11"/>
      <c r="L32" s="11"/>
      <c r="M32" s="11"/>
      <c r="N32" s="452"/>
      <c r="O32" s="7"/>
      <c r="P32" s="148"/>
      <c r="Q32" s="100"/>
      <c r="R32" s="115"/>
      <c r="S32" s="173"/>
      <c r="T32" s="220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38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D33"/>
      <c r="E33"/>
      <c r="F33"/>
      <c r="G33"/>
      <c r="H33"/>
      <c r="I33"/>
      <c r="J33"/>
      <c r="K33" s="7"/>
      <c r="L33" s="11"/>
      <c r="M33" s="11"/>
      <c r="N33" s="53"/>
      <c r="O33" s="7"/>
      <c r="P33" s="148"/>
      <c r="Q33" s="100"/>
      <c r="R33" s="106"/>
      <c r="S33" s="150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57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B34" s="306"/>
      <c r="C34" s="307"/>
      <c r="D34" s="308"/>
      <c r="E34" s="309"/>
      <c r="F34" s="49"/>
      <c r="G34" s="49"/>
      <c r="H34" s="49"/>
      <c r="I34" s="49"/>
      <c r="J34" s="49"/>
      <c r="K34" s="50"/>
      <c r="L34" s="453"/>
      <c r="M34" s="453"/>
      <c r="N34" s="62"/>
      <c r="O34" s="7"/>
      <c r="P34" s="148"/>
      <c r="Q34" s="100"/>
      <c r="R34" s="120"/>
      <c r="S34" s="106"/>
      <c r="T34" s="114"/>
      <c r="U34" s="106"/>
      <c r="V34" s="106"/>
      <c r="W34" s="106"/>
      <c r="X34" s="106"/>
      <c r="Y34" s="106"/>
      <c r="Z34" s="106"/>
      <c r="AA34" s="100"/>
      <c r="AB34" s="513"/>
      <c r="AC34" s="101"/>
      <c r="AD34" s="100"/>
      <c r="AE34" s="516"/>
      <c r="AF34" s="106"/>
      <c r="AG34" s="106"/>
      <c r="AH34" s="106"/>
      <c r="AI34" s="106"/>
      <c r="AJ34" s="100"/>
      <c r="AK34" s="100"/>
      <c r="AL34" s="100"/>
      <c r="AM34" s="100"/>
      <c r="AN34" s="266"/>
      <c r="AO34" s="100"/>
      <c r="AP34" s="357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10"/>
      <c r="C35" s="310"/>
      <c r="D35" s="310"/>
      <c r="E35" s="311"/>
      <c r="F35" s="310"/>
      <c r="G35" s="310"/>
      <c r="H35" s="310"/>
      <c r="I35" s="310"/>
      <c r="J35" s="310"/>
      <c r="K35" s="56"/>
      <c r="L35" s="56"/>
      <c r="M35" s="56"/>
      <c r="N35" s="53"/>
      <c r="O35" s="7"/>
      <c r="P35" s="148"/>
      <c r="Q35" s="100"/>
      <c r="R35" s="106"/>
      <c r="S35" s="106"/>
      <c r="T35" s="106"/>
      <c r="U35" s="106"/>
      <c r="V35" s="106"/>
      <c r="W35" s="183"/>
      <c r="X35" s="487"/>
      <c r="Y35" s="106"/>
      <c r="Z35" s="183"/>
      <c r="AA35" s="183"/>
      <c r="AB35" s="106"/>
      <c r="AC35" s="488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57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1"/>
      <c r="C36" s="301"/>
      <c r="D36" s="304"/>
      <c r="E36" s="312"/>
      <c r="F36" s="301"/>
      <c r="G36" s="293"/>
      <c r="H36" s="293"/>
      <c r="I36" s="293"/>
      <c r="J36" s="293"/>
      <c r="K36" s="157"/>
      <c r="L36" s="157"/>
      <c r="M36" s="157"/>
      <c r="N36" s="53"/>
      <c r="O36" s="7"/>
      <c r="P36" s="148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57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3"/>
      <c r="C37" s="313"/>
      <c r="D37" s="313"/>
      <c r="E37" s="314"/>
      <c r="F37" s="313"/>
      <c r="G37" s="313"/>
      <c r="H37" s="315"/>
      <c r="I37" s="313"/>
      <c r="J37" s="315"/>
      <c r="K37" s="455"/>
      <c r="L37" s="454"/>
      <c r="M37" s="454"/>
      <c r="N37" s="46"/>
      <c r="O37" s="11"/>
      <c r="P37"/>
      <c r="Q37" s="100"/>
      <c r="R37" s="106"/>
      <c r="S37" s="106"/>
      <c r="T37" s="106"/>
      <c r="U37" s="106"/>
      <c r="V37" s="183"/>
      <c r="W37" s="183"/>
      <c r="X37" s="106"/>
      <c r="Y37" s="183"/>
      <c r="Z37" s="183"/>
      <c r="AA37" s="106"/>
      <c r="AB37" s="101"/>
      <c r="AC37" s="106"/>
      <c r="AD37" s="106"/>
      <c r="AE37" s="106"/>
      <c r="AF37" s="106"/>
      <c r="AG37" s="106"/>
      <c r="AH37" s="106"/>
      <c r="AI37" s="174"/>
      <c r="AJ37" s="106"/>
      <c r="AK37" s="106"/>
      <c r="AL37" s="106"/>
      <c r="AM37" s="100"/>
      <c r="AN37" s="100"/>
      <c r="AO37" s="100"/>
      <c r="AP37" s="357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0"/>
      <c r="O38" s="7"/>
      <c r="P38" s="316"/>
      <c r="Q38" s="100"/>
      <c r="R38" s="106"/>
      <c r="S38" s="492"/>
      <c r="T38" s="493"/>
      <c r="U38" s="494"/>
      <c r="V38" s="495"/>
      <c r="W38" s="496"/>
      <c r="X38" s="496"/>
      <c r="Y38" s="496"/>
      <c r="Z38" s="496"/>
      <c r="AA38" s="496"/>
      <c r="AB38" s="496"/>
      <c r="AC38" s="492"/>
      <c r="AD38" s="492"/>
      <c r="AE38" s="497"/>
      <c r="AF38" s="106"/>
      <c r="AG38" s="106"/>
      <c r="AH38" s="115"/>
      <c r="AI38" s="101"/>
      <c r="AJ38" s="100"/>
      <c r="AK38" s="106"/>
      <c r="AL38" s="106"/>
      <c r="AM38" s="512"/>
      <c r="AN38" s="512"/>
      <c r="AO38" s="512"/>
      <c r="AP38" s="357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51"/>
      <c r="L39" s="106"/>
      <c r="M39" s="488"/>
      <c r="N39" s="119"/>
      <c r="O39" s="101"/>
      <c r="P39" s="100"/>
      <c r="Q39" s="106"/>
      <c r="R39" s="106"/>
      <c r="S39" s="207"/>
      <c r="T39" s="207"/>
      <c r="U39" s="207"/>
      <c r="V39" s="498"/>
      <c r="W39" s="207"/>
      <c r="X39" s="207"/>
      <c r="Y39" s="207"/>
      <c r="Z39" s="207"/>
      <c r="AA39" s="207"/>
      <c r="AB39" s="207"/>
      <c r="AC39" s="207"/>
      <c r="AD39" s="207"/>
      <c r="AE39" s="207"/>
      <c r="AF39" s="100"/>
      <c r="AG39" s="106"/>
      <c r="AH39" s="225"/>
      <c r="AI39" s="101"/>
      <c r="AJ39" s="100"/>
      <c r="AK39" s="106"/>
      <c r="AL39" s="106"/>
      <c r="AM39" s="126"/>
      <c r="AN39" s="126"/>
      <c r="AO39" s="126"/>
      <c r="AP39" s="357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9"/>
      <c r="F40"/>
      <c r="G40"/>
      <c r="H40"/>
      <c r="I40"/>
      <c r="J40"/>
      <c r="K40" s="11"/>
      <c r="L40" s="106"/>
      <c r="M40" s="106"/>
      <c r="N40" s="121"/>
      <c r="O40" s="121"/>
      <c r="P40" s="106"/>
      <c r="Q40" s="121"/>
      <c r="R40" s="106"/>
      <c r="S40" s="116"/>
      <c r="T40" s="330"/>
      <c r="U40" s="116"/>
      <c r="V40" s="177"/>
      <c r="W40" s="116"/>
      <c r="X40" s="116"/>
      <c r="Y40" s="116"/>
      <c r="Z40" s="116"/>
      <c r="AA40" s="116"/>
      <c r="AB40" s="116"/>
      <c r="AC40" s="224"/>
      <c r="AD40" s="116"/>
      <c r="AE40" s="345"/>
      <c r="AF40" s="106"/>
      <c r="AG40" s="106"/>
      <c r="AH40" s="118"/>
      <c r="AI40" s="101"/>
      <c r="AJ40" s="113"/>
      <c r="AK40" s="106"/>
      <c r="AL40" s="106"/>
      <c r="AM40" s="265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05"/>
      <c r="D41"/>
      <c r="E41"/>
      <c r="F41"/>
      <c r="G41"/>
      <c r="H41"/>
      <c r="I41"/>
      <c r="J41"/>
      <c r="K41" s="11"/>
      <c r="L41" s="106"/>
      <c r="M41" s="106"/>
      <c r="N41" s="189"/>
      <c r="O41" s="106"/>
      <c r="P41" s="106"/>
      <c r="Q41" s="121"/>
      <c r="R41" s="106"/>
      <c r="S41" s="499"/>
      <c r="T41" s="499"/>
      <c r="U41" s="499"/>
      <c r="V41" s="500"/>
      <c r="W41" s="499"/>
      <c r="X41" s="499"/>
      <c r="Y41" s="501"/>
      <c r="Z41" s="499"/>
      <c r="AA41" s="501"/>
      <c r="AB41" s="501"/>
      <c r="AC41" s="499"/>
      <c r="AD41" s="499"/>
      <c r="AE41" s="499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57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16"/>
      <c r="E42"/>
      <c r="F42"/>
      <c r="G42"/>
      <c r="H42"/>
      <c r="I42"/>
      <c r="J42"/>
      <c r="K42" s="11"/>
      <c r="L42" s="106"/>
      <c r="M42" s="106"/>
      <c r="N42" s="189"/>
      <c r="O42" s="106"/>
      <c r="P42" s="106"/>
      <c r="Q42" s="121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57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17"/>
      <c r="C43" s="80"/>
      <c r="D43" s="148"/>
      <c r="E43"/>
      <c r="F43"/>
      <c r="G43" s="148"/>
      <c r="H43" s="148"/>
      <c r="I43" s="148"/>
      <c r="J43" s="148"/>
      <c r="K43" s="14"/>
      <c r="L43" s="100"/>
      <c r="M43" s="106"/>
      <c r="N43" s="189"/>
      <c r="O43" s="106"/>
      <c r="P43" s="106"/>
      <c r="Q43" s="121"/>
      <c r="R43" s="1562"/>
      <c r="S43" s="106"/>
      <c r="T43" s="106"/>
      <c r="U43" s="106"/>
      <c r="V43" s="106"/>
      <c r="W43" s="106"/>
      <c r="X43" s="106"/>
      <c r="Y43" s="106"/>
      <c r="Z43" s="106"/>
      <c r="AA43" s="106"/>
      <c r="AB43" s="488"/>
      <c r="AC43" s="106"/>
      <c r="AD43" s="488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57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1"/>
      <c r="C44" s="80"/>
      <c r="D44" s="148"/>
      <c r="E44"/>
      <c r="F44"/>
      <c r="G44" s="148"/>
      <c r="H44" s="148"/>
      <c r="I44" s="148"/>
      <c r="J44" s="148"/>
      <c r="K44" s="11"/>
      <c r="L44" s="106"/>
      <c r="M44" s="106"/>
      <c r="N44" s="189"/>
      <c r="O44" s="106"/>
      <c r="P44" s="1562"/>
      <c r="Q44" s="121"/>
      <c r="R44" s="106"/>
      <c r="S44" s="106"/>
      <c r="T44" s="106"/>
      <c r="U44" s="106"/>
      <c r="V44" s="502"/>
      <c r="W44" s="106"/>
      <c r="X44" s="106"/>
      <c r="Y44" s="106"/>
      <c r="Z44" s="106"/>
      <c r="AA44" s="106"/>
      <c r="AB44" s="106"/>
      <c r="AC44" s="106"/>
      <c r="AD44" s="488"/>
      <c r="AE44" s="106"/>
      <c r="AF44" s="106"/>
      <c r="AG44" s="106"/>
      <c r="AH44" s="106"/>
      <c r="AI44" s="114"/>
      <c r="AJ44" s="106"/>
      <c r="AK44" s="106"/>
      <c r="AL44" s="106"/>
      <c r="AM44" s="126"/>
      <c r="AN44" s="158"/>
      <c r="AO44" s="126"/>
      <c r="AP44" s="357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1"/>
      <c r="K45" s="14"/>
      <c r="L45" s="100"/>
      <c r="M45" s="106"/>
      <c r="N45" s="121"/>
      <c r="O45" s="121"/>
      <c r="P45" s="121"/>
      <c r="Q45" s="121"/>
      <c r="R45" s="121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57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K46" s="5"/>
      <c r="L46" s="121"/>
      <c r="M46" s="106"/>
      <c r="N46" s="121"/>
      <c r="O46" s="121"/>
      <c r="P46" s="106"/>
      <c r="Q46" s="121"/>
      <c r="R46" s="106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57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K47" s="5"/>
      <c r="L47" s="121"/>
      <c r="M47" s="125"/>
      <c r="N47" s="121"/>
      <c r="O47" s="121"/>
      <c r="P47" s="121"/>
      <c r="Q47" s="106"/>
      <c r="R47" s="106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K48" s="5"/>
      <c r="L48" s="121"/>
      <c r="M48" s="115"/>
      <c r="N48" s="106"/>
      <c r="O48" s="199"/>
      <c r="P48" s="121"/>
      <c r="Q48" s="106"/>
      <c r="R48" s="106"/>
      <c r="S48" s="118"/>
      <c r="T48" s="101"/>
      <c r="U48" s="215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L49" s="121"/>
      <c r="M49" s="115"/>
      <c r="N49" s="101"/>
      <c r="O49" s="100"/>
      <c r="P49" s="106"/>
      <c r="Q49" s="106"/>
      <c r="R49" s="106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57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138</v>
      </c>
      <c r="D50"/>
      <c r="E50"/>
      <c r="F50"/>
      <c r="G50" t="s">
        <v>102</v>
      </c>
      <c r="H50"/>
      <c r="I50"/>
      <c r="L50" s="121"/>
      <c r="M50" s="121"/>
      <c r="N50" s="121"/>
      <c r="O50" s="121"/>
      <c r="P50" s="121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L51" s="121"/>
      <c r="M51" s="121"/>
      <c r="N51" s="121"/>
      <c r="O51" s="121"/>
      <c r="P51" s="121"/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616</v>
      </c>
      <c r="L52" s="121"/>
      <c r="M52" s="121"/>
      <c r="N52" s="121"/>
      <c r="O52" s="121"/>
      <c r="P52" s="121"/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L53" s="121"/>
      <c r="M53" s="121"/>
      <c r="N53" s="121"/>
      <c r="O53" s="121"/>
      <c r="P53" s="121"/>
      <c r="Q53" s="106"/>
      <c r="R53" s="122"/>
      <c r="S53" s="106"/>
      <c r="T53" s="114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L54" s="121"/>
      <c r="M54" s="121"/>
      <c r="N54" s="121"/>
      <c r="O54" s="121"/>
      <c r="P54" s="121"/>
      <c r="Q54" s="106"/>
      <c r="R54" s="115"/>
      <c r="S54" s="106"/>
      <c r="T54" s="174"/>
      <c r="U54" s="106"/>
      <c r="V54" s="116"/>
      <c r="W54" s="116"/>
      <c r="X54" s="116"/>
      <c r="Y54" s="177"/>
      <c r="Z54" s="116"/>
      <c r="AA54" s="116"/>
      <c r="AB54" s="116"/>
      <c r="AC54" s="116"/>
      <c r="AD54" s="116"/>
      <c r="AE54" s="116"/>
      <c r="AF54" s="116"/>
      <c r="AG54" s="116"/>
      <c r="AH54" s="17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H55" s="157"/>
      <c r="I55" s="1251"/>
      <c r="M55" s="121"/>
      <c r="N55" s="121"/>
      <c r="O55" s="121"/>
      <c r="P55" s="121"/>
      <c r="Q55" s="106"/>
      <c r="R55" s="106"/>
      <c r="S55" s="173"/>
      <c r="T55" s="105"/>
      <c r="U55" s="105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E56" s="52"/>
      <c r="F56" s="52"/>
      <c r="G56" s="52"/>
      <c r="H56" s="52"/>
      <c r="J56" s="547"/>
      <c r="K56" s="1168"/>
      <c r="M56" s="121"/>
      <c r="N56" s="121"/>
      <c r="O56" s="121"/>
      <c r="P56" s="121"/>
      <c r="Q56" s="106"/>
      <c r="R56" s="115"/>
      <c r="S56" s="106"/>
      <c r="T56" s="105"/>
      <c r="U56" s="106"/>
      <c r="V56" s="516"/>
      <c r="W56" s="100"/>
      <c r="X56" s="100"/>
      <c r="Y56" s="100"/>
      <c r="Z56" s="100"/>
      <c r="AA56" s="100"/>
      <c r="AB56" s="100"/>
      <c r="AC56" s="100"/>
      <c r="AD56" s="100"/>
      <c r="AE56" s="202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E57" s="1678"/>
      <c r="F57" s="1678"/>
      <c r="G57" s="1678"/>
      <c r="H57" s="1678"/>
      <c r="I57" s="1678"/>
      <c r="J57" s="5"/>
      <c r="K57" s="5"/>
      <c r="M57" s="98"/>
      <c r="N57" s="116"/>
      <c r="O57" s="116"/>
      <c r="P57" s="116"/>
      <c r="Q57" s="1178"/>
      <c r="R57" s="527"/>
      <c r="S57" s="526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B58" s="2483"/>
      <c r="C58" s="2483"/>
      <c r="D58" s="12" t="s">
        <v>169</v>
      </c>
      <c r="E58" s="2484"/>
      <c r="F58" s="2484"/>
      <c r="G58" s="2484"/>
      <c r="H58" s="2484"/>
      <c r="I58" s="2484"/>
      <c r="J58" s="2484"/>
      <c r="K58"/>
      <c r="M58" s="101"/>
      <c r="N58" s="98"/>
      <c r="O58" s="116"/>
      <c r="P58" s="116"/>
      <c r="Q58" s="116"/>
      <c r="R58" s="1178"/>
      <c r="S58" s="589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B59" s="25" t="s">
        <v>926</v>
      </c>
      <c r="C59" s="2483"/>
      <c r="D59" s="2483"/>
      <c r="E59" s="2483"/>
      <c r="F59" s="2484"/>
      <c r="G59" s="2484"/>
      <c r="H59" s="2484"/>
      <c r="I59" s="2483"/>
      <c r="J59" s="2484"/>
      <c r="K59"/>
      <c r="M59" s="97"/>
      <c r="N59" s="98"/>
      <c r="O59" s="116"/>
      <c r="Q59" s="116"/>
      <c r="R59" s="116"/>
      <c r="S59" s="526"/>
      <c r="T59" s="114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B60" s="2483"/>
      <c r="C60" s="25" t="s">
        <v>166</v>
      </c>
      <c r="D60" s="2484"/>
      <c r="E60" s="2483"/>
      <c r="F60" s="2483"/>
      <c r="G60" s="25"/>
      <c r="H60" s="25"/>
      <c r="I60" s="26"/>
      <c r="J60" s="2484"/>
      <c r="K60"/>
      <c r="L60" s="176"/>
      <c r="M60" s="97"/>
      <c r="N60" s="98"/>
      <c r="O60" s="116"/>
      <c r="Q60" s="116"/>
      <c r="R60" s="11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B61" s="654" t="s">
        <v>823</v>
      </c>
      <c r="C61" s="26"/>
      <c r="D61" s="2483"/>
      <c r="E61" s="28"/>
      <c r="F61" s="2"/>
      <c r="G61" s="2484"/>
      <c r="H61" s="26"/>
      <c r="I61" s="26"/>
      <c r="J61" s="2484"/>
      <c r="K61"/>
      <c r="L61" s="106"/>
      <c r="M61" s="106"/>
      <c r="N61" s="98"/>
      <c r="O61" s="1333"/>
      <c r="Q61" s="1333"/>
      <c r="R61" s="1333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60"/>
      <c r="AO61" s="160"/>
      <c r="AP61" s="207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6"/>
      <c r="D62" s="32" t="s">
        <v>0</v>
      </c>
      <c r="K62" s="437"/>
      <c r="L62" s="121"/>
      <c r="M62" s="3141"/>
      <c r="N62" s="3139"/>
      <c r="O62" s="116"/>
      <c r="P62" s="121"/>
      <c r="Q62" s="116"/>
      <c r="R62" s="3144"/>
      <c r="S62" s="3144"/>
      <c r="T62" s="3144"/>
      <c r="U62" s="3144"/>
      <c r="V62" s="3144"/>
      <c r="W62" s="183"/>
      <c r="X62" s="487"/>
      <c r="Y62" s="3144"/>
      <c r="Z62" s="183"/>
      <c r="AA62" s="183"/>
      <c r="AB62" s="3144"/>
      <c r="AC62" s="488"/>
      <c r="AD62" s="3144"/>
      <c r="AE62" s="3144"/>
      <c r="AF62" s="3144"/>
      <c r="AG62" s="3144"/>
      <c r="AH62" s="3144"/>
      <c r="AI62" s="3144"/>
      <c r="AJ62" s="3144"/>
      <c r="AK62" s="3144"/>
      <c r="AL62" s="3144"/>
      <c r="AM62" s="158"/>
      <c r="AN62" s="126"/>
      <c r="AO62" s="357"/>
      <c r="AP62" s="357"/>
      <c r="AQ62" s="3144"/>
      <c r="AR62" s="3144"/>
      <c r="AS62" s="3144"/>
      <c r="AT62" s="3144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5.75" thickBot="1">
      <c r="B63" s="384" t="s">
        <v>139</v>
      </c>
      <c r="C63" s="88"/>
      <c r="D63" s="385" t="s">
        <v>140</v>
      </c>
      <c r="E63" s="332" t="s">
        <v>141</v>
      </c>
      <c r="F63" s="332"/>
      <c r="G63" s="332"/>
      <c r="H63" s="386" t="s">
        <v>142</v>
      </c>
      <c r="I63" s="387" t="s">
        <v>143</v>
      </c>
      <c r="J63" s="388" t="s">
        <v>144</v>
      </c>
      <c r="L63" s="576"/>
      <c r="M63" s="576"/>
      <c r="N63" s="576"/>
      <c r="O63" s="206"/>
      <c r="P63" s="245"/>
      <c r="Q63" s="3144"/>
      <c r="R63" s="3144"/>
      <c r="S63" s="3154"/>
      <c r="T63" s="3144"/>
      <c r="U63" s="3144"/>
      <c r="V63" s="3144"/>
      <c r="W63" s="3144"/>
      <c r="X63" s="3144"/>
      <c r="Y63" s="3144"/>
      <c r="Z63" s="3144"/>
      <c r="AA63" s="3144"/>
      <c r="AB63" s="3144"/>
      <c r="AC63" s="3144"/>
      <c r="AD63" s="3144"/>
      <c r="AE63" s="3146"/>
      <c r="AF63" s="3144"/>
      <c r="AG63" s="3144"/>
      <c r="AH63" s="3144"/>
      <c r="AI63" s="3144"/>
      <c r="AJ63" s="3144"/>
      <c r="AK63" s="3144"/>
      <c r="AL63" s="3144"/>
      <c r="AM63" s="3144"/>
      <c r="AN63" s="3144"/>
      <c r="AO63" s="3144"/>
      <c r="AP63" s="3144"/>
      <c r="AQ63" s="3144"/>
      <c r="AR63" s="3144"/>
      <c r="AS63" s="3144"/>
      <c r="AT63" s="3144"/>
      <c r="AU63" s="106"/>
      <c r="AV63" s="106"/>
      <c r="AW63" s="106"/>
      <c r="AX63" s="106"/>
      <c r="AY63" s="106"/>
      <c r="AZ63" s="106"/>
      <c r="BA63" s="126"/>
      <c r="BB63" s="126"/>
      <c r="BC63" s="357"/>
      <c r="BD63" s="357"/>
      <c r="BE63" s="106"/>
      <c r="BF63" s="106"/>
      <c r="BG63" s="106"/>
    </row>
    <row r="64" spans="1:59" ht="15" customHeight="1">
      <c r="B64" s="389" t="s">
        <v>145</v>
      </c>
      <c r="C64" s="390" t="s">
        <v>146</v>
      </c>
      <c r="D64" s="391" t="s">
        <v>147</v>
      </c>
      <c r="E64" s="392" t="s">
        <v>148</v>
      </c>
      <c r="F64" s="392" t="s">
        <v>53</v>
      </c>
      <c r="G64" s="392" t="s">
        <v>54</v>
      </c>
      <c r="H64" s="393" t="s">
        <v>149</v>
      </c>
      <c r="I64" s="394" t="s">
        <v>150</v>
      </c>
      <c r="J64" s="395" t="s">
        <v>251</v>
      </c>
      <c r="L64" s="330"/>
      <c r="M64" s="330"/>
      <c r="N64" s="330"/>
      <c r="O64" s="4339"/>
      <c r="P64" s="574"/>
      <c r="Q64" s="574"/>
      <c r="R64" s="173"/>
      <c r="S64" s="2436"/>
      <c r="T64" s="3139"/>
      <c r="U64" s="3144"/>
      <c r="V64" s="202"/>
      <c r="W64" s="202"/>
      <c r="X64" s="491"/>
      <c r="Y64" s="126"/>
      <c r="Z64" s="126"/>
      <c r="AA64" s="202"/>
      <c r="AB64" s="126"/>
      <c r="AC64" s="126"/>
      <c r="AD64" s="126"/>
      <c r="AE64" s="126"/>
      <c r="AF64" s="3146"/>
      <c r="AG64" s="3144"/>
      <c r="AH64" s="3144"/>
      <c r="AI64" s="3144"/>
      <c r="AJ64" s="183"/>
      <c r="AK64" s="183"/>
      <c r="AL64" s="3144"/>
      <c r="AM64" s="183"/>
      <c r="AN64" s="183"/>
      <c r="AO64" s="3144"/>
      <c r="AP64" s="3141"/>
      <c r="AQ64" s="3144"/>
      <c r="AR64" s="3144"/>
      <c r="AS64" s="3144"/>
      <c r="AT64" s="3144"/>
      <c r="AU64" s="106"/>
      <c r="AV64" s="106"/>
      <c r="AW64" s="106"/>
      <c r="AX64" s="106"/>
      <c r="AY64" s="106"/>
      <c r="AZ64" s="106"/>
      <c r="BA64" s="111"/>
      <c r="BB64" s="126"/>
      <c r="BC64" s="357"/>
      <c r="BD64" s="106"/>
      <c r="BE64" s="106"/>
      <c r="BF64" s="106"/>
      <c r="BG64" s="106"/>
    </row>
    <row r="65" spans="2:59" ht="14.25" customHeight="1" thickBot="1">
      <c r="B65" s="396"/>
      <c r="C65" s="427"/>
      <c r="D65" s="397"/>
      <c r="E65" s="398" t="s">
        <v>5</v>
      </c>
      <c r="F65" s="398" t="s">
        <v>6</v>
      </c>
      <c r="G65" s="398" t="s">
        <v>7</v>
      </c>
      <c r="H65" s="399" t="s">
        <v>151</v>
      </c>
      <c r="I65" s="400" t="s">
        <v>316</v>
      </c>
      <c r="J65" s="401" t="s">
        <v>250</v>
      </c>
      <c r="L65" s="3144"/>
      <c r="M65" s="3154"/>
      <c r="N65" s="3144"/>
      <c r="O65" s="1333"/>
      <c r="P65" s="121"/>
      <c r="Q65" s="3144"/>
      <c r="R65" s="173"/>
      <c r="S65" s="2436"/>
      <c r="T65" s="329"/>
      <c r="U65" s="3144"/>
      <c r="V65" s="3144"/>
      <c r="W65" s="357"/>
      <c r="X65" s="357"/>
      <c r="Y65" s="357"/>
      <c r="Z65" s="357"/>
      <c r="AA65" s="357"/>
      <c r="AB65" s="357"/>
      <c r="AC65" s="357"/>
      <c r="AD65" s="357"/>
      <c r="AE65" s="357"/>
      <c r="AF65" s="119"/>
      <c r="AG65" s="492"/>
      <c r="AH65" s="493"/>
      <c r="AI65" s="494"/>
      <c r="AJ65" s="495"/>
      <c r="AK65" s="496"/>
      <c r="AL65" s="496"/>
      <c r="AM65" s="496"/>
      <c r="AN65" s="496"/>
      <c r="AO65" s="496"/>
      <c r="AP65" s="496"/>
      <c r="AQ65" s="492"/>
      <c r="AR65" s="492"/>
      <c r="AS65" s="497"/>
      <c r="AT65" s="3139"/>
      <c r="AU65" s="106"/>
      <c r="AV65" s="106"/>
      <c r="AW65" s="106"/>
      <c r="AX65" s="106"/>
      <c r="AY65" s="106"/>
      <c r="AZ65" s="106"/>
      <c r="BA65" s="126"/>
      <c r="BB65" s="126"/>
      <c r="BC65" s="357"/>
      <c r="BD65" s="106"/>
      <c r="BE65" s="106"/>
      <c r="BF65" s="106"/>
      <c r="BG65" s="106"/>
    </row>
    <row r="66" spans="2:59" ht="12.75" customHeight="1">
      <c r="B66" s="88"/>
      <c r="C66" s="166" t="s">
        <v>128</v>
      </c>
      <c r="D66" s="1679"/>
      <c r="E66" s="403"/>
      <c r="F66" s="404"/>
      <c r="G66" s="404"/>
      <c r="H66" s="405"/>
      <c r="I66" s="406"/>
      <c r="J66" s="407"/>
      <c r="L66" s="471"/>
      <c r="M66" s="3144"/>
      <c r="N66" s="3144"/>
      <c r="O66" s="121"/>
      <c r="P66" s="121"/>
      <c r="Q66" s="3144"/>
      <c r="R66" s="3146"/>
      <c r="S66" s="3141"/>
      <c r="T66" s="3139"/>
      <c r="U66" s="3144"/>
      <c r="V66" s="3144"/>
      <c r="W66" s="121"/>
      <c r="X66" s="121"/>
      <c r="Y66" s="121"/>
      <c r="Z66" s="121"/>
      <c r="AA66" s="121"/>
      <c r="AB66" s="121"/>
      <c r="AC66" s="121"/>
      <c r="AD66" s="121"/>
      <c r="AE66" s="3144"/>
      <c r="AF66" s="3144"/>
      <c r="AG66" s="207"/>
      <c r="AH66" s="207"/>
      <c r="AI66" s="207"/>
      <c r="AJ66" s="498"/>
      <c r="AK66" s="207"/>
      <c r="AL66" s="207"/>
      <c r="AM66" s="207"/>
      <c r="AN66" s="207"/>
      <c r="AO66" s="207"/>
      <c r="AP66" s="207"/>
      <c r="AQ66" s="207"/>
      <c r="AR66" s="207"/>
      <c r="AS66" s="207"/>
      <c r="AT66" s="3144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408" t="s">
        <v>153</v>
      </c>
      <c r="C67" s="2238" t="s">
        <v>509</v>
      </c>
      <c r="D67" s="1543">
        <v>100</v>
      </c>
      <c r="E67" s="1171">
        <v>11.913</v>
      </c>
      <c r="F67" s="1171">
        <v>5.6963299999999997</v>
      </c>
      <c r="G67" s="1171">
        <v>17.643999999999998</v>
      </c>
      <c r="H67" s="694">
        <v>169.495</v>
      </c>
      <c r="I67" s="1438">
        <v>71</v>
      </c>
      <c r="J67" s="2281" t="s">
        <v>510</v>
      </c>
      <c r="L67" s="3281"/>
      <c r="M67" s="351"/>
      <c r="N67" s="351"/>
      <c r="O67" s="351"/>
      <c r="P67" s="351"/>
      <c r="Q67" s="3144"/>
      <c r="R67" s="2083"/>
      <c r="S67" s="126"/>
      <c r="T67" s="3139"/>
      <c r="U67" s="3144"/>
      <c r="V67" s="3144"/>
      <c r="W67" s="328"/>
      <c r="X67" s="328"/>
      <c r="Y67" s="328"/>
      <c r="Z67" s="328"/>
      <c r="AA67" s="116"/>
      <c r="AB67" s="224"/>
      <c r="AC67" s="116"/>
      <c r="AD67" s="116"/>
      <c r="AE67" s="176"/>
      <c r="AF67" s="3142"/>
      <c r="AG67" s="116"/>
      <c r="AH67" s="116"/>
      <c r="AI67" s="116"/>
      <c r="AJ67" s="177"/>
      <c r="AK67" s="116"/>
      <c r="AL67" s="116"/>
      <c r="AM67" s="116"/>
      <c r="AN67" s="116"/>
      <c r="AO67" s="116"/>
      <c r="AP67" s="116"/>
      <c r="AQ67" s="116"/>
      <c r="AR67" s="116"/>
      <c r="AS67" s="176"/>
      <c r="AT67" s="3144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16.5" customHeight="1">
      <c r="B68" s="85"/>
      <c r="C68" s="2378" t="s">
        <v>515</v>
      </c>
      <c r="D68" s="2373">
        <v>180</v>
      </c>
      <c r="E68" s="1439">
        <v>4.0056000000000003</v>
      </c>
      <c r="F68" s="1440">
        <v>4.8740399999999999</v>
      </c>
      <c r="G68" s="1440">
        <v>30.028400000000001</v>
      </c>
      <c r="H68" s="1300">
        <v>180.00200000000001</v>
      </c>
      <c r="I68" s="1896">
        <v>36</v>
      </c>
      <c r="J68" s="2281" t="s">
        <v>514</v>
      </c>
      <c r="K68" s="26"/>
      <c r="L68" s="151"/>
      <c r="M68" s="116"/>
      <c r="N68" s="116"/>
      <c r="O68" s="116"/>
      <c r="P68" s="2947"/>
      <c r="Q68" s="3144"/>
      <c r="R68" s="2083"/>
      <c r="S68" s="126"/>
      <c r="T68" s="3139"/>
      <c r="U68" s="3144"/>
      <c r="V68" s="3144"/>
      <c r="W68" s="116"/>
      <c r="X68" s="116"/>
      <c r="Y68" s="116"/>
      <c r="Z68" s="116"/>
      <c r="AA68" s="116"/>
      <c r="AB68" s="116"/>
      <c r="AC68" s="116"/>
      <c r="AD68" s="116"/>
      <c r="AE68" s="176"/>
      <c r="AF68" s="3140"/>
      <c r="AG68" s="499"/>
      <c r="AH68" s="499"/>
      <c r="AI68" s="499"/>
      <c r="AJ68" s="500"/>
      <c r="AK68" s="499"/>
      <c r="AL68" s="499"/>
      <c r="AM68" s="501"/>
      <c r="AN68" s="499"/>
      <c r="AO68" s="501"/>
      <c r="AP68" s="501"/>
      <c r="AQ68" s="499"/>
      <c r="AR68" s="499"/>
      <c r="AS68" s="499"/>
      <c r="AT68" s="3144"/>
      <c r="AU68" s="106"/>
      <c r="AV68" s="106"/>
      <c r="AW68" s="106"/>
      <c r="AX68" s="106"/>
      <c r="AY68" s="106"/>
      <c r="AZ68" s="106"/>
      <c r="BA68" s="126"/>
      <c r="BB68" s="126"/>
      <c r="BC68" s="357"/>
      <c r="BD68" s="106"/>
      <c r="BE68" s="106"/>
      <c r="BF68" s="106"/>
      <c r="BG68" s="106"/>
    </row>
    <row r="69" spans="2:59" ht="13.5" customHeight="1">
      <c r="B69" s="409" t="s">
        <v>154</v>
      </c>
      <c r="C69" s="185" t="s">
        <v>626</v>
      </c>
      <c r="D69" s="3175">
        <v>200</v>
      </c>
      <c r="E69" s="1261">
        <v>1</v>
      </c>
      <c r="F69" s="324">
        <v>0</v>
      </c>
      <c r="G69" s="324">
        <v>23.4</v>
      </c>
      <c r="H69" s="694">
        <f>G69*4+F69*9+E69*4</f>
        <v>97.6</v>
      </c>
      <c r="I69" s="1438">
        <v>104</v>
      </c>
      <c r="J69" s="2245" t="s">
        <v>333</v>
      </c>
      <c r="L69" s="269"/>
      <c r="M69" s="3154"/>
      <c r="N69" s="3154"/>
      <c r="O69" s="3154"/>
      <c r="P69" s="3154"/>
      <c r="Q69" s="3144"/>
      <c r="R69" s="124"/>
      <c r="S69" s="3141"/>
      <c r="T69" s="3139"/>
      <c r="U69" s="3144"/>
      <c r="V69" s="3144"/>
      <c r="W69" s="116"/>
      <c r="X69" s="116"/>
      <c r="Y69" s="330"/>
      <c r="Z69" s="116"/>
      <c r="AA69" s="116"/>
      <c r="AB69" s="116"/>
      <c r="AC69" s="116"/>
      <c r="AD69" s="116"/>
      <c r="AE69" s="176"/>
      <c r="AF69" s="119"/>
      <c r="AG69" s="3144"/>
      <c r="AH69" s="3144"/>
      <c r="AI69" s="3144"/>
      <c r="AJ69" s="3144"/>
      <c r="AK69" s="3144"/>
      <c r="AL69" s="3144"/>
      <c r="AM69" s="3144"/>
      <c r="AN69" s="3144"/>
      <c r="AO69" s="3144"/>
      <c r="AP69" s="3144"/>
      <c r="AQ69" s="3144"/>
      <c r="AR69" s="3144"/>
      <c r="AS69" s="3144"/>
      <c r="AT69" s="3140"/>
      <c r="AU69" s="98"/>
      <c r="AV69" s="106"/>
      <c r="AW69" s="106"/>
      <c r="AX69" s="106"/>
      <c r="AY69" s="106"/>
      <c r="AZ69" s="106"/>
      <c r="BA69" s="126"/>
      <c r="BB69" s="126"/>
      <c r="BC69" s="357"/>
      <c r="BD69" s="106"/>
      <c r="BE69" s="106"/>
      <c r="BF69" s="106"/>
      <c r="BG69" s="106"/>
    </row>
    <row r="70" spans="2:59" ht="15.75">
      <c r="B70" s="410" t="s">
        <v>11</v>
      </c>
      <c r="C70" s="2380" t="s">
        <v>9</v>
      </c>
      <c r="D70" s="2373">
        <v>40</v>
      </c>
      <c r="E70" s="1261">
        <v>0.8024</v>
      </c>
      <c r="F70" s="324">
        <v>0.52</v>
      </c>
      <c r="G70" s="319">
        <v>20.68</v>
      </c>
      <c r="H70" s="1455">
        <v>94.6096</v>
      </c>
      <c r="I70" s="1897">
        <v>18</v>
      </c>
      <c r="J70" s="2236" t="s">
        <v>8</v>
      </c>
      <c r="L70" s="3154"/>
      <c r="M70" s="2326"/>
      <c r="N70" s="2326"/>
      <c r="O70" s="2326"/>
      <c r="P70" s="2326"/>
      <c r="Q70" s="3144"/>
      <c r="R70" s="1560"/>
      <c r="S70" s="3145"/>
      <c r="T70" s="2315"/>
      <c r="U70" s="3144"/>
      <c r="V70" s="3144"/>
      <c r="W70" s="116"/>
      <c r="X70" s="116"/>
      <c r="Y70" s="116"/>
      <c r="Z70" s="116"/>
      <c r="AA70" s="116"/>
      <c r="AB70" s="116"/>
      <c r="AC70" s="116"/>
      <c r="AD70" s="116"/>
      <c r="AE70" s="176"/>
      <c r="AF70" s="123"/>
      <c r="AG70" s="3144"/>
      <c r="AH70" s="3144"/>
      <c r="AI70" s="3144"/>
      <c r="AJ70" s="3144"/>
      <c r="AK70" s="3144"/>
      <c r="AL70" s="3144"/>
      <c r="AM70" s="3144"/>
      <c r="AN70" s="3144"/>
      <c r="AO70" s="3144"/>
      <c r="AP70" s="488"/>
      <c r="AQ70" s="3144"/>
      <c r="AR70" s="488"/>
      <c r="AS70" s="3144"/>
      <c r="AT70" s="3144"/>
      <c r="AU70" s="98"/>
      <c r="AV70" s="106"/>
      <c r="AW70" s="106"/>
      <c r="AX70" s="106"/>
      <c r="AY70" s="106"/>
      <c r="AZ70" s="106"/>
      <c r="BA70" s="126"/>
      <c r="BB70" s="126"/>
      <c r="BC70" s="357"/>
      <c r="BD70" s="106"/>
      <c r="BE70" s="106"/>
      <c r="BF70" s="106"/>
      <c r="BG70" s="106"/>
    </row>
    <row r="71" spans="2:59">
      <c r="B71" s="413" t="s">
        <v>155</v>
      </c>
      <c r="C71" s="2239" t="s">
        <v>294</v>
      </c>
      <c r="D71" s="2370">
        <v>40</v>
      </c>
      <c r="E71" s="1261">
        <v>1.8660000000000001</v>
      </c>
      <c r="F71" s="326">
        <v>0.66</v>
      </c>
      <c r="G71" s="324">
        <v>17.373999999999999</v>
      </c>
      <c r="H71" s="1455">
        <v>82.9</v>
      </c>
      <c r="I71" s="1896">
        <v>19</v>
      </c>
      <c r="J71" s="2237" t="s">
        <v>8</v>
      </c>
      <c r="L71" s="121"/>
      <c r="M71" s="3144"/>
      <c r="N71" s="3144"/>
      <c r="O71" s="3144"/>
      <c r="P71" s="3144"/>
      <c r="Q71" s="3144"/>
      <c r="R71" s="125"/>
      <c r="S71" s="3154"/>
      <c r="T71" s="3144"/>
      <c r="U71" s="3144"/>
      <c r="V71" s="3144"/>
      <c r="W71" s="116"/>
      <c r="X71" s="116"/>
      <c r="Y71" s="116"/>
      <c r="Z71" s="116"/>
      <c r="AA71" s="116"/>
      <c r="AB71" s="116"/>
      <c r="AC71" s="116"/>
      <c r="AD71" s="116"/>
      <c r="AE71" s="176"/>
      <c r="AF71" s="3144"/>
      <c r="AG71" s="3144"/>
      <c r="AH71" s="3144"/>
      <c r="AI71" s="3144"/>
      <c r="AJ71" s="502"/>
      <c r="AK71" s="3144"/>
      <c r="AL71" s="3144"/>
      <c r="AM71" s="3144"/>
      <c r="AN71" s="3144"/>
      <c r="AO71" s="3144"/>
      <c r="AP71" s="3144"/>
      <c r="AQ71" s="3144"/>
      <c r="AR71" s="488"/>
      <c r="AS71" s="3144"/>
      <c r="AT71" s="3144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 ht="15.75" thickBot="1">
      <c r="B72" s="677"/>
      <c r="C72" s="466" t="s">
        <v>690</v>
      </c>
      <c r="D72" s="2186">
        <v>100</v>
      </c>
      <c r="E72" s="1469">
        <v>0.4</v>
      </c>
      <c r="F72" s="431">
        <v>0.4</v>
      </c>
      <c r="G72" s="431">
        <v>9.8000000000000007</v>
      </c>
      <c r="H72" s="2256">
        <v>47</v>
      </c>
      <c r="I72" s="598">
        <v>105</v>
      </c>
      <c r="J72" s="2247" t="s">
        <v>718</v>
      </c>
      <c r="L72" s="3283"/>
      <c r="M72" s="351"/>
      <c r="N72" s="351"/>
      <c r="O72" s="351"/>
      <c r="P72" s="351"/>
      <c r="Q72" s="3144"/>
      <c r="R72" s="2083"/>
      <c r="S72" s="126"/>
      <c r="T72" s="3138"/>
      <c r="U72" s="3144"/>
      <c r="V72" s="3144"/>
      <c r="W72" s="3143"/>
      <c r="X72" s="3143"/>
      <c r="Y72" s="3143"/>
      <c r="Z72" s="3143"/>
      <c r="AA72" s="3143"/>
      <c r="AB72" s="218"/>
      <c r="AC72" s="3143"/>
      <c r="AD72" s="3143"/>
      <c r="AE72" s="3138"/>
      <c r="AF72" s="3144"/>
      <c r="AG72" s="119"/>
      <c r="AH72" s="3141"/>
      <c r="AI72" s="3140"/>
      <c r="AJ72" s="3139"/>
      <c r="AK72" s="3139"/>
      <c r="AL72" s="3139"/>
      <c r="AM72" s="97"/>
      <c r="AN72" s="152"/>
      <c r="AO72" s="155"/>
      <c r="AP72" s="155"/>
      <c r="AQ72" s="155"/>
      <c r="AR72" s="128"/>
      <c r="AS72" s="155"/>
      <c r="AT72" s="155"/>
      <c r="AU72" s="155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5.75">
      <c r="B73" s="417" t="s">
        <v>167</v>
      </c>
      <c r="C73" s="73"/>
      <c r="D73" s="2241">
        <f>SUM(D67:D72)</f>
        <v>660</v>
      </c>
      <c r="E73" s="1899">
        <f>SUM(E67:E72)</f>
        <v>19.986999999999998</v>
      </c>
      <c r="F73" s="1900">
        <f>SUM(F67:F72)</f>
        <v>12.150370000000001</v>
      </c>
      <c r="G73" s="1901">
        <f>SUM(G67:G72)</f>
        <v>118.92639999999999</v>
      </c>
      <c r="H73" s="1902">
        <f>SUM(H67:H72)</f>
        <v>671.60659999999996</v>
      </c>
      <c r="I73" s="1903"/>
      <c r="J73" s="1680"/>
      <c r="L73" s="151"/>
      <c r="M73" s="330"/>
      <c r="N73" s="116"/>
      <c r="O73" s="116"/>
      <c r="P73" s="2947"/>
      <c r="Q73" s="3144"/>
      <c r="R73" s="125"/>
      <c r="S73" s="113"/>
      <c r="T73" s="329"/>
      <c r="U73" s="3144"/>
      <c r="V73" s="3144"/>
      <c r="W73" s="121"/>
      <c r="X73" s="121"/>
      <c r="Y73" s="121"/>
      <c r="Z73" s="121"/>
      <c r="AA73" s="121"/>
      <c r="AB73" s="121"/>
      <c r="AC73" s="121"/>
      <c r="AD73" s="121"/>
      <c r="AE73" s="3144"/>
      <c r="AF73" s="3144"/>
      <c r="AG73" s="120"/>
      <c r="AH73" s="3144"/>
      <c r="AI73" s="3145"/>
      <c r="AJ73" s="3139"/>
      <c r="AK73" s="3139"/>
      <c r="AL73" s="3139"/>
      <c r="AM73" s="489"/>
      <c r="AN73" s="503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724"/>
      <c r="C74" s="725" t="s">
        <v>10</v>
      </c>
      <c r="D74" s="1904">
        <v>0.25</v>
      </c>
      <c r="E74" s="1905">
        <f>E735</f>
        <v>22.5</v>
      </c>
      <c r="F74" s="1906">
        <f>F735</f>
        <v>23</v>
      </c>
      <c r="G74" s="1906">
        <f>G735</f>
        <v>95.75</v>
      </c>
      <c r="H74" s="1907">
        <f>H735</f>
        <v>680</v>
      </c>
      <c r="I74" s="1908"/>
      <c r="J74" s="647"/>
      <c r="L74" s="269"/>
      <c r="M74" s="3154"/>
      <c r="N74" s="3154"/>
      <c r="O74" s="3154"/>
      <c r="P74" s="3154"/>
      <c r="Q74" s="3144"/>
      <c r="R74" s="3144"/>
      <c r="S74" s="113"/>
      <c r="T74" s="540"/>
      <c r="U74" s="3144"/>
      <c r="V74" s="3144"/>
      <c r="W74" s="328"/>
      <c r="X74" s="328"/>
      <c r="Y74" s="328"/>
      <c r="Z74" s="328"/>
      <c r="AA74" s="116"/>
      <c r="AB74" s="224"/>
      <c r="AC74" s="116"/>
      <c r="AD74" s="116"/>
      <c r="AE74" s="124"/>
      <c r="AF74" s="3144"/>
      <c r="AG74" s="3144"/>
      <c r="AH74" s="3154"/>
      <c r="AI74" s="3144"/>
      <c r="AJ74" s="3139"/>
      <c r="AK74" s="3139"/>
      <c r="AL74" s="3139"/>
      <c r="AM74" s="3146"/>
      <c r="AN74" s="357"/>
      <c r="AO74" s="357"/>
      <c r="AP74" s="126"/>
      <c r="AQ74" s="126"/>
      <c r="AR74" s="126"/>
      <c r="AS74" s="202"/>
      <c r="AT74" s="202"/>
      <c r="AU74" s="491"/>
      <c r="AV74" s="126"/>
      <c r="AW74" s="126"/>
      <c r="AX74" s="202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 thickBot="1">
      <c r="B75" s="1127"/>
      <c r="C75" s="1126" t="s">
        <v>317</v>
      </c>
      <c r="D75" s="357"/>
      <c r="E75" s="1830">
        <f>(E73*100/E733)-25</f>
        <v>-2.7922222222222253</v>
      </c>
      <c r="F75" s="1827">
        <f>(F73*100/F733)-25</f>
        <v>-11.793076086956521</v>
      </c>
      <c r="G75" s="1827">
        <f>(G73*100/G733)-25</f>
        <v>6.0512793733681463</v>
      </c>
      <c r="H75" s="1828">
        <f>(H73*100/H733)-25</f>
        <v>-0.30858088235294545</v>
      </c>
      <c r="I75" s="1909"/>
      <c r="J75" s="426"/>
      <c r="L75" s="121"/>
      <c r="M75" s="2312"/>
      <c r="N75" s="2312"/>
      <c r="O75" s="2312"/>
      <c r="P75" s="2327"/>
      <c r="Q75" s="3144"/>
      <c r="R75" s="124"/>
      <c r="S75" s="2427"/>
      <c r="T75" s="3138"/>
      <c r="U75" s="3144"/>
      <c r="V75" s="3144"/>
      <c r="W75" s="176"/>
      <c r="X75" s="176"/>
      <c r="Y75" s="151"/>
      <c r="Z75" s="345"/>
      <c r="AA75" s="176"/>
      <c r="AB75" s="151"/>
      <c r="AC75" s="176"/>
      <c r="AD75" s="504"/>
      <c r="AE75" s="176"/>
      <c r="AF75" s="3144"/>
      <c r="AG75" s="3144"/>
      <c r="AH75" s="3144"/>
      <c r="AI75" s="3144"/>
      <c r="AJ75" s="3144"/>
      <c r="AK75" s="3144"/>
      <c r="AL75" s="3144"/>
      <c r="AM75" s="3146"/>
      <c r="AN75" s="3144"/>
      <c r="AO75" s="357"/>
      <c r="AP75" s="357"/>
      <c r="AQ75" s="357"/>
      <c r="AR75" s="357"/>
      <c r="AS75" s="357"/>
      <c r="AT75" s="357"/>
      <c r="AU75" s="357"/>
      <c r="AV75" s="357"/>
      <c r="AW75" s="357"/>
      <c r="AX75" s="357"/>
      <c r="AY75" s="357"/>
      <c r="AZ75" s="357"/>
      <c r="BA75" s="357"/>
      <c r="BB75" s="357"/>
      <c r="BC75" s="106"/>
      <c r="BD75" s="106"/>
      <c r="BE75" s="106"/>
      <c r="BF75" s="106"/>
      <c r="BG75" s="106"/>
    </row>
    <row r="76" spans="2:59" ht="13.5" customHeight="1">
      <c r="B76" s="88"/>
      <c r="C76" s="402" t="s">
        <v>106</v>
      </c>
      <c r="D76" s="1718"/>
      <c r="E76" s="284"/>
      <c r="F76" s="1801"/>
      <c r="G76" s="1801"/>
      <c r="H76" s="1916"/>
      <c r="I76" s="1437"/>
      <c r="J76" s="422"/>
      <c r="L76" s="3144"/>
      <c r="M76" s="2434"/>
      <c r="N76" s="3144"/>
      <c r="O76" s="121"/>
      <c r="P76" s="121"/>
      <c r="Q76" s="3144"/>
      <c r="R76" s="3146"/>
      <c r="S76" s="3141"/>
      <c r="T76" s="3139"/>
      <c r="U76" s="3144"/>
      <c r="V76" s="3144"/>
      <c r="W76" s="116"/>
      <c r="X76" s="176"/>
      <c r="Y76" s="176"/>
      <c r="Z76" s="176"/>
      <c r="AA76" s="176"/>
      <c r="AB76" s="176"/>
      <c r="AC76" s="176"/>
      <c r="AD76" s="176"/>
      <c r="AE76" s="176"/>
      <c r="AF76" s="3144"/>
      <c r="AG76" s="3144"/>
      <c r="AH76" s="3144"/>
      <c r="AI76" s="3144"/>
      <c r="AJ76" s="3144"/>
      <c r="AK76" s="3144"/>
      <c r="AL76" s="3138"/>
      <c r="AM76" s="3144"/>
      <c r="AN76" s="3144"/>
      <c r="AO76" s="3144"/>
      <c r="AP76" s="3144"/>
      <c r="AQ76" s="3144"/>
      <c r="AR76" s="3144"/>
      <c r="AS76" s="3144"/>
      <c r="AT76" s="3144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408" t="s">
        <v>153</v>
      </c>
      <c r="C77" s="2384" t="s">
        <v>692</v>
      </c>
      <c r="D77" s="340">
        <v>100</v>
      </c>
      <c r="E77" s="1325">
        <v>2.8340000000000001</v>
      </c>
      <c r="F77" s="1171">
        <v>0.16700000000000001</v>
      </c>
      <c r="G77" s="1171">
        <v>5.8339999999999996</v>
      </c>
      <c r="H77" s="1455">
        <v>36.834000000000003</v>
      </c>
      <c r="I77" s="433">
        <v>5</v>
      </c>
      <c r="J77" s="2253" t="s">
        <v>611</v>
      </c>
      <c r="L77" s="3283"/>
      <c r="M77" s="4326"/>
      <c r="N77" s="4326"/>
      <c r="O77" s="4326"/>
      <c r="P77" s="4326"/>
      <c r="Q77" s="3144"/>
      <c r="R77" s="475"/>
      <c r="S77" s="3141"/>
      <c r="T77" s="3139"/>
      <c r="U77" s="3144"/>
      <c r="V77" s="3144"/>
      <c r="W77" s="328"/>
      <c r="X77" s="328"/>
      <c r="Y77" s="328"/>
      <c r="Z77" s="328"/>
      <c r="AA77" s="116"/>
      <c r="AB77" s="224"/>
      <c r="AC77" s="116"/>
      <c r="AD77" s="116"/>
      <c r="AE77" s="124"/>
      <c r="AF77" s="3144"/>
      <c r="AG77" s="3144"/>
      <c r="AH77" s="3144"/>
      <c r="AI77" s="3144"/>
      <c r="AJ77" s="3144"/>
      <c r="AK77" s="3144"/>
      <c r="AL77" s="3143"/>
      <c r="AM77" s="3144"/>
      <c r="AN77" s="3144"/>
      <c r="AO77" s="3144"/>
      <c r="AP77" s="3144"/>
      <c r="AQ77" s="3144"/>
      <c r="AR77" s="3144"/>
      <c r="AS77" s="3144"/>
      <c r="AT77" s="3144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85"/>
      <c r="C78" s="2870" t="s">
        <v>683</v>
      </c>
      <c r="D78" s="340">
        <v>250</v>
      </c>
      <c r="E78" s="1431">
        <v>1.444</v>
      </c>
      <c r="F78" s="1159">
        <v>5.1669999999999998</v>
      </c>
      <c r="G78" s="739">
        <v>6.1920000000000002</v>
      </c>
      <c r="H78" s="1806">
        <v>76.995999999999995</v>
      </c>
      <c r="I78" s="428">
        <v>21</v>
      </c>
      <c r="J78" s="2247" t="s">
        <v>497</v>
      </c>
      <c r="L78" s="257"/>
      <c r="M78" s="345"/>
      <c r="N78" s="345"/>
      <c r="O78" s="345"/>
      <c r="P78" s="345"/>
      <c r="Q78" s="3144"/>
      <c r="R78" s="3144"/>
      <c r="S78" s="3141"/>
      <c r="T78" s="3144"/>
      <c r="U78" s="3144"/>
      <c r="V78" s="3144"/>
      <c r="W78" s="482"/>
      <c r="X78" s="330"/>
      <c r="Y78" s="330"/>
      <c r="Z78" s="330"/>
      <c r="AA78" s="330"/>
      <c r="AB78" s="330"/>
      <c r="AC78" s="330"/>
      <c r="AD78" s="330"/>
      <c r="AE78" s="176"/>
      <c r="AF78" s="3144"/>
      <c r="AG78" s="3144"/>
      <c r="AH78" s="3144"/>
      <c r="AI78" s="3144"/>
      <c r="AJ78" s="121"/>
      <c r="AK78" s="121"/>
      <c r="AL78" s="121"/>
      <c r="AM78" s="3144"/>
      <c r="AN78" s="3144"/>
      <c r="AO78" s="3144"/>
      <c r="AP78" s="3144"/>
      <c r="AQ78" s="3144"/>
      <c r="AR78" s="3144"/>
      <c r="AS78" s="3144"/>
      <c r="AT78" s="3144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85"/>
      <c r="C79" s="2220" t="s">
        <v>803</v>
      </c>
      <c r="D79" s="340">
        <v>215</v>
      </c>
      <c r="E79" s="1431">
        <v>14.56429</v>
      </c>
      <c r="F79" s="1159">
        <v>28.0581</v>
      </c>
      <c r="G79" s="739">
        <v>4.6071429999999998</v>
      </c>
      <c r="H79" s="1169">
        <v>329.209</v>
      </c>
      <c r="I79" s="428">
        <v>52</v>
      </c>
      <c r="J79" s="2247" t="s">
        <v>677</v>
      </c>
      <c r="K79" s="31"/>
      <c r="L79" s="269"/>
      <c r="M79" s="3154"/>
      <c r="N79" s="3154"/>
      <c r="O79" s="3154"/>
      <c r="P79" s="3154"/>
      <c r="Q79" s="3144"/>
      <c r="R79" s="2083"/>
      <c r="S79" s="3141"/>
      <c r="T79" s="3139"/>
      <c r="U79" s="3144"/>
      <c r="V79" s="3144"/>
      <c r="W79" s="116"/>
      <c r="X79" s="116"/>
      <c r="Y79" s="116"/>
      <c r="Z79" s="116"/>
      <c r="AA79" s="116"/>
      <c r="AB79" s="116"/>
      <c r="AC79" s="116"/>
      <c r="AD79" s="116"/>
      <c r="AE79" s="176"/>
      <c r="AF79" s="3144"/>
      <c r="AG79" s="3144"/>
      <c r="AH79" s="3144"/>
      <c r="AI79" s="3144"/>
      <c r="AJ79" s="3144"/>
      <c r="AK79" s="3144"/>
      <c r="AL79" s="3144"/>
      <c r="AM79" s="3144"/>
      <c r="AN79" s="3144"/>
      <c r="AO79" s="3144"/>
      <c r="AP79" s="3144"/>
      <c r="AQ79" s="3144"/>
      <c r="AR79" s="3144"/>
      <c r="AS79" s="3144"/>
      <c r="AT79" s="3144"/>
      <c r="AU79" s="106"/>
      <c r="AV79" s="106"/>
      <c r="AW79" s="106"/>
      <c r="AX79" s="106"/>
      <c r="AY79" s="106"/>
      <c r="AZ79" s="106"/>
      <c r="BA79" s="106"/>
      <c r="BB79" s="106"/>
      <c r="BC79" s="180"/>
      <c r="BD79" s="357"/>
      <c r="BE79" s="106"/>
      <c r="BF79" s="106"/>
      <c r="BG79" s="106"/>
    </row>
    <row r="80" spans="2:59" ht="16.5" customHeight="1">
      <c r="B80" s="409" t="s">
        <v>154</v>
      </c>
      <c r="C80" s="240" t="s">
        <v>413</v>
      </c>
      <c r="D80" s="3169">
        <v>10</v>
      </c>
      <c r="E80" s="1245">
        <v>0.1</v>
      </c>
      <c r="F80" s="324">
        <v>7.2</v>
      </c>
      <c r="G80" s="324">
        <v>0.1</v>
      </c>
      <c r="H80" s="1455">
        <v>66.099999999999994</v>
      </c>
      <c r="I80" s="429">
        <v>12</v>
      </c>
      <c r="J80" s="2235" t="s">
        <v>412</v>
      </c>
      <c r="L80" s="3154"/>
      <c r="M80" s="2312"/>
      <c r="N80" s="2312"/>
      <c r="O80" s="2312"/>
      <c r="P80" s="2327"/>
      <c r="Q80" s="3144"/>
      <c r="R80" s="2083"/>
      <c r="S80" s="3141"/>
      <c r="T80" s="3139"/>
      <c r="U80" s="3144"/>
      <c r="V80" s="3144"/>
      <c r="W80" s="541"/>
      <c r="X80" s="151"/>
      <c r="Y80" s="151"/>
      <c r="Z80" s="151"/>
      <c r="AA80" s="151"/>
      <c r="AB80" s="151"/>
      <c r="AC80" s="151"/>
      <c r="AD80" s="151"/>
      <c r="AE80" s="151"/>
      <c r="AF80" s="3144"/>
      <c r="AG80" s="3144"/>
      <c r="AH80" s="3144"/>
      <c r="AI80" s="3144"/>
      <c r="AJ80" s="3144"/>
      <c r="AK80" s="3144"/>
      <c r="AL80" s="3144"/>
      <c r="AM80" s="3146"/>
      <c r="AN80" s="327"/>
      <c r="AO80" s="3139"/>
      <c r="AP80" s="176"/>
      <c r="AQ80" s="345"/>
      <c r="AR80" s="176"/>
      <c r="AS80" s="177"/>
      <c r="AT80" s="176"/>
      <c r="AU80" s="328"/>
      <c r="AV80" s="151"/>
      <c r="AW80" s="345"/>
      <c r="AX80" s="176"/>
      <c r="AY80" s="151"/>
      <c r="AZ80" s="176"/>
      <c r="BA80" s="176"/>
      <c r="BB80" s="176"/>
      <c r="BC80" s="126"/>
      <c r="BD80" s="357"/>
      <c r="BE80" s="106"/>
      <c r="BF80" s="106"/>
      <c r="BG80" s="106"/>
    </row>
    <row r="81" spans="2:59" ht="15.75">
      <c r="B81" s="410" t="s">
        <v>11</v>
      </c>
      <c r="C81" s="2384" t="s">
        <v>194</v>
      </c>
      <c r="D81" s="2373">
        <v>200</v>
      </c>
      <c r="E81" s="1245">
        <v>6.32</v>
      </c>
      <c r="F81" s="324">
        <v>4.99</v>
      </c>
      <c r="G81" s="1440">
        <v>27.51</v>
      </c>
      <c r="H81" s="1455">
        <v>179.39</v>
      </c>
      <c r="I81" s="1896">
        <v>98</v>
      </c>
      <c r="J81" s="2249" t="s">
        <v>339</v>
      </c>
      <c r="L81" s="113"/>
      <c r="M81" s="151"/>
      <c r="N81" s="151"/>
      <c r="O81" s="151"/>
      <c r="P81" s="177"/>
      <c r="Q81" s="3144"/>
      <c r="R81" s="3144"/>
      <c r="S81" s="741"/>
      <c r="T81" s="3144"/>
      <c r="U81" s="3144"/>
      <c r="V81" s="3144"/>
      <c r="W81" s="526"/>
      <c r="X81" s="330"/>
      <c r="Y81" s="330"/>
      <c r="Z81" s="330"/>
      <c r="AA81" s="177"/>
      <c r="AB81" s="151"/>
      <c r="AC81" s="151"/>
      <c r="AD81" s="151"/>
      <c r="AE81" s="151"/>
      <c r="AF81" s="3144"/>
      <c r="AG81" s="3144"/>
      <c r="AH81" s="3145"/>
      <c r="AI81" s="3144"/>
      <c r="AJ81" s="3144"/>
      <c r="AK81" s="3144"/>
      <c r="AL81" s="3144"/>
      <c r="AM81" s="3146"/>
      <c r="AN81" s="3141"/>
      <c r="AO81" s="3139"/>
      <c r="AP81" s="116"/>
      <c r="AQ81" s="116"/>
      <c r="AR81" s="330"/>
      <c r="AS81" s="177"/>
      <c r="AT81" s="116"/>
      <c r="AU81" s="176"/>
      <c r="AV81" s="176"/>
      <c r="AW81" s="176"/>
      <c r="AX81" s="176"/>
      <c r="AY81" s="176"/>
      <c r="AZ81" s="176"/>
      <c r="BA81" s="176"/>
      <c r="BB81" s="176"/>
      <c r="BC81" s="126"/>
      <c r="BD81" s="357"/>
      <c r="BE81" s="106"/>
      <c r="BF81" s="106"/>
      <c r="BG81" s="106"/>
    </row>
    <row r="82" spans="2:59">
      <c r="B82" s="413" t="s">
        <v>155</v>
      </c>
      <c r="C82" s="2295" t="s">
        <v>9</v>
      </c>
      <c r="D82" s="3162">
        <v>70</v>
      </c>
      <c r="E82" s="1245">
        <v>1.4041999999999999</v>
      </c>
      <c r="F82" s="319">
        <v>0.91</v>
      </c>
      <c r="G82" s="319">
        <v>36.094000000000001</v>
      </c>
      <c r="H82" s="1455">
        <v>158.18299999999999</v>
      </c>
      <c r="I82" s="1897">
        <v>18</v>
      </c>
      <c r="J82" s="2253" t="s">
        <v>8</v>
      </c>
      <c r="L82" s="113"/>
      <c r="M82" s="4340"/>
      <c r="N82" s="4340"/>
      <c r="O82" s="4340"/>
      <c r="P82" s="4340"/>
      <c r="Q82" s="351"/>
      <c r="R82" s="3144"/>
      <c r="S82" s="2438"/>
      <c r="T82" s="3144"/>
      <c r="U82" s="3144"/>
      <c r="V82" s="3144"/>
      <c r="W82" s="541"/>
      <c r="X82" s="151"/>
      <c r="Y82" s="151"/>
      <c r="Z82" s="151"/>
      <c r="AA82" s="151"/>
      <c r="AB82" s="151"/>
      <c r="AC82" s="151"/>
      <c r="AD82" s="151"/>
      <c r="AE82" s="151"/>
      <c r="AF82" s="3144"/>
      <c r="AG82" s="3144"/>
      <c r="AH82" s="3145"/>
      <c r="AI82" s="3144"/>
      <c r="AJ82" s="3144"/>
      <c r="AK82" s="3144"/>
      <c r="AL82" s="3140"/>
      <c r="AM82" s="3146"/>
      <c r="AN82" s="3141"/>
      <c r="AO82" s="3144"/>
      <c r="AP82" s="3144"/>
      <c r="AQ82" s="3144"/>
      <c r="AR82" s="3144"/>
      <c r="AS82" s="3144"/>
      <c r="AT82" s="3144"/>
      <c r="AU82" s="106"/>
      <c r="AV82" s="106"/>
      <c r="AW82" s="106"/>
      <c r="AX82" s="106"/>
      <c r="AY82" s="106"/>
      <c r="AZ82" s="106"/>
      <c r="BA82" s="106"/>
      <c r="BB82" s="106"/>
      <c r="BC82" s="101"/>
      <c r="BD82" s="357"/>
      <c r="BE82" s="106"/>
      <c r="BF82" s="106"/>
      <c r="BG82" s="106"/>
    </row>
    <row r="83" spans="2:59" ht="15.75" thickBot="1">
      <c r="B83" s="677"/>
      <c r="C83" s="2222" t="s">
        <v>294</v>
      </c>
      <c r="D83" s="341">
        <v>40</v>
      </c>
      <c r="E83" s="1245">
        <v>1.8660000000000001</v>
      </c>
      <c r="F83" s="326">
        <v>0.66</v>
      </c>
      <c r="G83" s="324">
        <v>17.373999999999999</v>
      </c>
      <c r="H83" s="1455">
        <v>82.9</v>
      </c>
      <c r="I83" s="1896">
        <v>19</v>
      </c>
      <c r="J83" s="2243" t="s">
        <v>8</v>
      </c>
      <c r="L83" s="121"/>
      <c r="M83" s="3144"/>
      <c r="N83" s="3144"/>
      <c r="O83" s="121"/>
      <c r="P83" s="3144"/>
      <c r="Q83" s="330"/>
      <c r="R83" s="3144"/>
      <c r="S83" s="741"/>
      <c r="T83" s="3144"/>
      <c r="U83" s="576"/>
      <c r="V83" s="206"/>
      <c r="W83" s="274"/>
      <c r="X83" s="274"/>
      <c r="Y83" s="506"/>
      <c r="Z83" s="505"/>
      <c r="AA83" s="506"/>
      <c r="AB83" s="506"/>
      <c r="AC83" s="505"/>
      <c r="AD83" s="505"/>
      <c r="AE83" s="505"/>
      <c r="AF83" s="3144"/>
      <c r="AG83" s="125"/>
      <c r="AH83" s="3154"/>
      <c r="AI83" s="3144"/>
      <c r="AJ83" s="3144"/>
      <c r="AK83" s="3144"/>
      <c r="AL83" s="3144"/>
      <c r="AM83" s="3146"/>
      <c r="AN83" s="3141"/>
      <c r="AO83" s="3139"/>
      <c r="AP83" s="116"/>
      <c r="AQ83" s="116"/>
      <c r="AR83" s="116"/>
      <c r="AS83" s="177"/>
      <c r="AT83" s="116"/>
      <c r="AU83" s="116"/>
      <c r="AV83" s="116"/>
      <c r="AW83" s="116"/>
      <c r="AX83" s="116"/>
      <c r="AY83" s="116"/>
      <c r="AZ83" s="116"/>
      <c r="BA83" s="116"/>
      <c r="BB83" s="176"/>
      <c r="BC83" s="126"/>
      <c r="BD83" s="357"/>
      <c r="BE83" s="106"/>
      <c r="BF83" s="106"/>
      <c r="BG83" s="106"/>
    </row>
    <row r="84" spans="2:59" ht="17.25" customHeight="1">
      <c r="B84" s="417" t="s">
        <v>156</v>
      </c>
      <c r="C84" s="42"/>
      <c r="D84" s="1720">
        <f>SUM(D77:D83)</f>
        <v>885</v>
      </c>
      <c r="E84" s="1914">
        <f>SUM(E77:E83)</f>
        <v>28.532489999999999</v>
      </c>
      <c r="F84" s="1900">
        <f>SUM(F77:F83)</f>
        <v>47.152099999999997</v>
      </c>
      <c r="G84" s="1900">
        <f>SUM(G77:G83)</f>
        <v>97.711142999999993</v>
      </c>
      <c r="H84" s="1902">
        <f>SUM(H77:H83)</f>
        <v>929.61199999999997</v>
      </c>
      <c r="I84" s="1903"/>
      <c r="J84" s="1680"/>
      <c r="L84" s="121"/>
      <c r="M84" s="179"/>
      <c r="N84" s="179"/>
      <c r="O84" s="179"/>
      <c r="P84" s="179"/>
      <c r="Q84" s="126"/>
      <c r="R84" s="3144"/>
      <c r="S84" s="741"/>
      <c r="T84" s="3144"/>
      <c r="U84" s="151"/>
      <c r="V84" s="177"/>
      <c r="W84" s="527"/>
      <c r="X84" s="3139"/>
      <c r="Y84" s="330"/>
      <c r="Z84" s="330"/>
      <c r="AA84" s="330"/>
      <c r="AB84" s="177"/>
      <c r="AC84" s="517"/>
      <c r="AD84" s="2084"/>
      <c r="AE84" s="151"/>
      <c r="AF84" s="151"/>
      <c r="AG84" s="360"/>
      <c r="AH84" s="3141"/>
      <c r="AI84" s="329"/>
      <c r="AJ84" s="3144"/>
      <c r="AK84" s="3144"/>
      <c r="AL84" s="3144"/>
      <c r="AM84" s="3146"/>
      <c r="AN84" s="3141"/>
      <c r="AO84" s="3139"/>
      <c r="AP84" s="116"/>
      <c r="AQ84" s="116"/>
      <c r="AR84" s="116"/>
      <c r="AS84" s="177"/>
      <c r="AT84" s="116"/>
      <c r="AU84" s="116"/>
      <c r="AV84" s="116"/>
      <c r="AW84" s="116"/>
      <c r="AX84" s="116"/>
      <c r="AY84" s="116"/>
      <c r="AZ84" s="116"/>
      <c r="BA84" s="116"/>
      <c r="BB84" s="176"/>
      <c r="BC84" s="126"/>
      <c r="BD84" s="357"/>
      <c r="BE84" s="106"/>
      <c r="BF84" s="106"/>
      <c r="BG84" s="106"/>
    </row>
    <row r="85" spans="2:59" ht="16.5" customHeight="1">
      <c r="B85" s="382"/>
      <c r="C85" s="674" t="s">
        <v>10</v>
      </c>
      <c r="D85" s="1915">
        <v>0.35</v>
      </c>
      <c r="E85" s="1905">
        <f>E739</f>
        <v>31.5</v>
      </c>
      <c r="F85" s="1906">
        <f>F739</f>
        <v>32.200000000000003</v>
      </c>
      <c r="G85" s="1906">
        <f>G739</f>
        <v>134.05000000000001</v>
      </c>
      <c r="H85" s="1907">
        <f>H739</f>
        <v>952</v>
      </c>
      <c r="I85" s="1908"/>
      <c r="J85" s="647"/>
      <c r="L85" s="121"/>
      <c r="M85" s="3141"/>
      <c r="N85" s="3144"/>
      <c r="O85" s="121"/>
      <c r="P85" s="3154"/>
      <c r="Q85" s="2312"/>
      <c r="R85" s="3144"/>
      <c r="S85" s="2438"/>
      <c r="T85" s="3144"/>
      <c r="U85" s="3144"/>
      <c r="V85" s="3144"/>
      <c r="W85" s="121"/>
      <c r="X85" s="121"/>
      <c r="Y85" s="121"/>
      <c r="Z85" s="121"/>
      <c r="AA85" s="121"/>
      <c r="AB85" s="121"/>
      <c r="AC85" s="121"/>
      <c r="AD85" s="121"/>
      <c r="AE85" s="3144"/>
      <c r="AF85" s="3144"/>
      <c r="AG85" s="508"/>
      <c r="AH85" s="3141"/>
      <c r="AI85" s="3139"/>
      <c r="AJ85" s="3144"/>
      <c r="AK85" s="3144"/>
      <c r="AL85" s="357"/>
      <c r="AM85" s="3144"/>
      <c r="AN85" s="3154"/>
      <c r="AO85" s="3144"/>
      <c r="AP85" s="116"/>
      <c r="AQ85" s="116"/>
      <c r="AR85" s="116"/>
      <c r="AS85" s="177"/>
      <c r="AT85" s="116"/>
      <c r="AU85" s="116"/>
      <c r="AV85" s="116"/>
      <c r="AW85" s="116"/>
      <c r="AX85" s="116"/>
      <c r="AY85" s="116"/>
      <c r="AZ85" s="116"/>
      <c r="BA85" s="116"/>
      <c r="BB85" s="176"/>
      <c r="BC85" s="126"/>
      <c r="BD85" s="357"/>
      <c r="BE85" s="106"/>
      <c r="BF85" s="106"/>
      <c r="BG85" s="106"/>
    </row>
    <row r="86" spans="2:59" ht="15" customHeight="1" thickBot="1">
      <c r="B86" s="230"/>
      <c r="C86" s="1128" t="s">
        <v>317</v>
      </c>
      <c r="D86" s="1734"/>
      <c r="E86" s="1830">
        <f>(E84*100/E733)-35</f>
        <v>-3.2972333333333346</v>
      </c>
      <c r="F86" s="1827">
        <f>(F84*100/F733)-35</f>
        <v>16.252282608695651</v>
      </c>
      <c r="G86" s="1827">
        <f>(G84*100/G733)-35</f>
        <v>-9.4879522193211514</v>
      </c>
      <c r="H86" s="1828">
        <f>(H84*100/H733)-35</f>
        <v>-0.82308823529412223</v>
      </c>
      <c r="I86" s="1909"/>
      <c r="J86" s="426"/>
      <c r="K86" s="559"/>
      <c r="L86" s="121"/>
      <c r="M86" s="113"/>
      <c r="N86" s="3138"/>
      <c r="O86" s="116"/>
      <c r="P86" s="177"/>
      <c r="Q86" s="3144"/>
      <c r="R86" s="1560"/>
      <c r="S86" s="3145"/>
      <c r="T86" s="216"/>
      <c r="U86" s="3144"/>
      <c r="V86" s="3144"/>
      <c r="W86" s="121"/>
      <c r="X86" s="121"/>
      <c r="Y86" s="121"/>
      <c r="Z86" s="121"/>
      <c r="AA86" s="121"/>
      <c r="AB86" s="121"/>
      <c r="AC86" s="121"/>
      <c r="AD86" s="121"/>
      <c r="AE86" s="3144"/>
      <c r="AF86" s="3144"/>
      <c r="AG86" s="118"/>
      <c r="AH86" s="3141"/>
      <c r="AI86" s="3139"/>
      <c r="AJ86" s="3140"/>
      <c r="AK86" s="3140"/>
      <c r="AL86" s="3140"/>
      <c r="AM86" s="117"/>
      <c r="AN86" s="3141"/>
      <c r="AO86" s="3139"/>
      <c r="AP86" s="116"/>
      <c r="AQ86" s="116"/>
      <c r="AR86" s="116"/>
      <c r="AS86" s="177"/>
      <c r="AT86" s="116"/>
      <c r="AU86" s="116"/>
      <c r="AV86" s="330"/>
      <c r="AW86" s="116"/>
      <c r="AX86" s="116"/>
      <c r="AY86" s="116"/>
      <c r="AZ86" s="116"/>
      <c r="BA86" s="116"/>
      <c r="BB86" s="176"/>
      <c r="BC86" s="126"/>
      <c r="BD86" s="357"/>
      <c r="BE86" s="106"/>
      <c r="BF86" s="106"/>
      <c r="BG86" s="106"/>
    </row>
    <row r="87" spans="2:59" ht="13.5" customHeight="1">
      <c r="B87" s="439" t="s">
        <v>153</v>
      </c>
      <c r="C87" s="678" t="s">
        <v>192</v>
      </c>
      <c r="D87" s="1718"/>
      <c r="E87" s="1910"/>
      <c r="F87" s="1801"/>
      <c r="G87" s="1801"/>
      <c r="H87" s="1916"/>
      <c r="I87" s="1437"/>
      <c r="J87" s="422"/>
      <c r="L87" s="121"/>
      <c r="M87" s="4341"/>
      <c r="N87" s="4341"/>
      <c r="O87" s="4341"/>
      <c r="P87" s="4341"/>
      <c r="Q87" s="151"/>
      <c r="R87" s="125"/>
      <c r="S87" s="3154"/>
      <c r="T87" s="159"/>
      <c r="U87" s="3144"/>
      <c r="V87" s="3144"/>
      <c r="W87" s="121"/>
      <c r="X87" s="121"/>
      <c r="Y87" s="121"/>
      <c r="Z87" s="121"/>
      <c r="AA87" s="121"/>
      <c r="AB87" s="121"/>
      <c r="AC87" s="121"/>
      <c r="AD87" s="121"/>
      <c r="AE87" s="3144"/>
      <c r="AF87" s="3144"/>
      <c r="AG87" s="3144"/>
      <c r="AH87" s="3144"/>
      <c r="AI87" s="3144"/>
      <c r="AJ87" s="3140"/>
      <c r="AK87" s="3140"/>
      <c r="AL87" s="3140"/>
      <c r="AM87" s="173"/>
      <c r="AN87" s="3143"/>
      <c r="AO87" s="3138"/>
      <c r="AP87" s="116"/>
      <c r="AQ87" s="116"/>
      <c r="AR87" s="116"/>
      <c r="AS87" s="177"/>
      <c r="AT87" s="116"/>
      <c r="AU87" s="116"/>
      <c r="AV87" s="330"/>
      <c r="AW87" s="116"/>
      <c r="AX87" s="116"/>
      <c r="AY87" s="116"/>
      <c r="AZ87" s="116"/>
      <c r="BA87" s="116"/>
      <c r="BB87" s="176"/>
      <c r="BC87" s="126"/>
      <c r="BD87" s="357"/>
      <c r="BE87" s="106"/>
      <c r="BF87" s="106"/>
      <c r="BG87" s="106"/>
    </row>
    <row r="88" spans="2:59" ht="12.75" customHeight="1">
      <c r="B88" s="409" t="s">
        <v>154</v>
      </c>
      <c r="C88" s="2295" t="s">
        <v>105</v>
      </c>
      <c r="D88" s="2369">
        <v>200</v>
      </c>
      <c r="E88" s="1324">
        <v>1.08</v>
      </c>
      <c r="F88" s="325">
        <v>0.2</v>
      </c>
      <c r="G88" s="325">
        <v>20.2</v>
      </c>
      <c r="H88" s="2049">
        <v>86</v>
      </c>
      <c r="I88" s="1438">
        <v>104</v>
      </c>
      <c r="J88" s="2262" t="s">
        <v>333</v>
      </c>
      <c r="L88" s="121"/>
      <c r="M88" s="3141"/>
      <c r="N88" s="3139"/>
      <c r="O88" s="121"/>
      <c r="P88" s="121"/>
      <c r="Q88" s="3144"/>
      <c r="R88" s="3146"/>
      <c r="S88" s="3141"/>
      <c r="T88" s="116"/>
      <c r="U88" s="3144"/>
      <c r="V88" s="3144"/>
      <c r="W88" s="202"/>
      <c r="X88" s="491"/>
      <c r="Y88" s="126"/>
      <c r="Z88" s="126"/>
      <c r="AA88" s="202"/>
      <c r="AB88" s="126"/>
      <c r="AC88" s="126"/>
      <c r="AD88" s="126"/>
      <c r="AE88" s="126"/>
      <c r="AF88" s="3144"/>
      <c r="AG88" s="3144"/>
      <c r="AH88" s="3144"/>
      <c r="AI88" s="3144"/>
      <c r="AJ88" s="3139"/>
      <c r="AK88" s="3139"/>
      <c r="AL88" s="3139"/>
      <c r="AM88" s="150"/>
      <c r="AN88" s="3141"/>
      <c r="AO88" s="3139"/>
      <c r="AP88" s="116"/>
      <c r="AQ88" s="330"/>
      <c r="AR88" s="116"/>
      <c r="AS88" s="177"/>
      <c r="AT88" s="116"/>
      <c r="AU88" s="116"/>
      <c r="AV88" s="116"/>
      <c r="AW88" s="116"/>
      <c r="AX88" s="116"/>
      <c r="AY88" s="116"/>
      <c r="AZ88" s="224"/>
      <c r="BA88" s="116"/>
      <c r="BB88" s="176"/>
      <c r="BC88" s="126"/>
      <c r="BD88" s="357"/>
      <c r="BE88" s="106"/>
      <c r="BF88" s="106"/>
      <c r="BG88" s="106"/>
    </row>
    <row r="89" spans="2:59" ht="16.5" customHeight="1">
      <c r="B89" s="410" t="s">
        <v>11</v>
      </c>
      <c r="C89" s="240" t="s">
        <v>596</v>
      </c>
      <c r="D89" s="250">
        <v>120</v>
      </c>
      <c r="E89" s="1246">
        <v>10.031700000000001</v>
      </c>
      <c r="F89" s="325">
        <v>4.0199999999999996</v>
      </c>
      <c r="G89" s="1246">
        <v>15.135999999999999</v>
      </c>
      <c r="H89" s="2324">
        <v>136.851</v>
      </c>
      <c r="I89" s="428">
        <v>72</v>
      </c>
      <c r="J89" s="2252" t="s">
        <v>553</v>
      </c>
      <c r="K89" s="31"/>
      <c r="L89" s="121"/>
      <c r="M89" s="3141"/>
      <c r="N89" s="3139"/>
      <c r="O89" s="116"/>
      <c r="P89" s="151"/>
      <c r="Q89" s="151"/>
      <c r="R89" s="3146"/>
      <c r="S89" s="3141"/>
      <c r="T89" s="3139"/>
      <c r="U89" s="3144"/>
      <c r="V89" s="3144"/>
      <c r="W89" s="357"/>
      <c r="X89" s="357"/>
      <c r="Y89" s="357"/>
      <c r="Z89" s="357"/>
      <c r="AA89" s="357"/>
      <c r="AB89" s="357"/>
      <c r="AC89" s="357"/>
      <c r="AD89" s="357"/>
      <c r="AE89" s="357"/>
      <c r="AF89" s="3144"/>
      <c r="AG89" s="3144"/>
      <c r="AH89" s="3144"/>
      <c r="AI89" s="3144"/>
      <c r="AJ89" s="3140"/>
      <c r="AK89" s="3140"/>
      <c r="AL89" s="3140"/>
      <c r="AM89" s="3144"/>
      <c r="AN89" s="3144"/>
      <c r="AO89" s="3144"/>
      <c r="AP89" s="3144"/>
      <c r="AQ89" s="3144"/>
      <c r="AR89" s="3144"/>
      <c r="AS89" s="3144"/>
      <c r="AT89" s="3144"/>
      <c r="AU89" s="106"/>
      <c r="AV89" s="106"/>
      <c r="AW89" s="106"/>
      <c r="AX89" s="106"/>
      <c r="AY89" s="106"/>
      <c r="AZ89" s="106"/>
      <c r="BA89" s="106"/>
      <c r="BB89" s="106"/>
      <c r="BC89" s="126"/>
      <c r="BD89" s="357"/>
      <c r="BE89" s="106"/>
      <c r="BF89" s="106"/>
      <c r="BG89" s="106"/>
    </row>
    <row r="90" spans="2:59" ht="13.5" customHeight="1">
      <c r="B90" s="85"/>
      <c r="C90" s="2871" t="s">
        <v>552</v>
      </c>
      <c r="D90" s="76"/>
      <c r="E90" s="2509"/>
      <c r="F90" s="1659"/>
      <c r="G90" s="1538"/>
      <c r="H90" s="2510"/>
      <c r="I90" s="2893"/>
      <c r="J90" s="2297"/>
      <c r="L90" s="121"/>
      <c r="M90" s="121"/>
      <c r="N90" s="3144"/>
      <c r="O90" s="121"/>
      <c r="P90" s="121"/>
      <c r="Q90" s="3144"/>
      <c r="R90" s="125"/>
      <c r="S90" s="113"/>
      <c r="T90" s="3144"/>
      <c r="U90" s="3144"/>
      <c r="V90" s="3144"/>
      <c r="W90" s="121"/>
      <c r="X90" s="121"/>
      <c r="Y90" s="121"/>
      <c r="Z90" s="121"/>
      <c r="AA90" s="121"/>
      <c r="AB90" s="121"/>
      <c r="AC90" s="121"/>
      <c r="AD90" s="121"/>
      <c r="AE90" s="3144"/>
      <c r="AF90" s="3144"/>
      <c r="AG90" s="3144"/>
      <c r="AH90" s="3144"/>
      <c r="AI90" s="3144"/>
      <c r="AJ90" s="3140"/>
      <c r="AK90" s="3140"/>
      <c r="AL90" s="3140"/>
      <c r="AM90" s="3144"/>
      <c r="AN90" s="3144"/>
      <c r="AO90" s="3144"/>
      <c r="AP90" s="3144"/>
      <c r="AQ90" s="3144"/>
      <c r="AR90" s="3144"/>
      <c r="AS90" s="3144"/>
      <c r="AT90" s="3144"/>
      <c r="AU90" s="106"/>
      <c r="AV90" s="106"/>
      <c r="AW90" s="106"/>
      <c r="AX90" s="106"/>
      <c r="AY90" s="106"/>
      <c r="AZ90" s="106"/>
      <c r="BA90" s="106"/>
      <c r="BB90" s="106"/>
      <c r="BC90" s="106"/>
      <c r="BD90" s="357"/>
      <c r="BE90" s="106"/>
      <c r="BF90" s="106"/>
      <c r="BG90" s="106"/>
    </row>
    <row r="91" spans="2:59" ht="15" customHeight="1" thickBot="1">
      <c r="B91" s="675" t="s">
        <v>155</v>
      </c>
      <c r="C91" s="1238" t="s">
        <v>294</v>
      </c>
      <c r="D91" s="1743">
        <v>30</v>
      </c>
      <c r="E91" s="1261">
        <v>1.4</v>
      </c>
      <c r="F91" s="324">
        <v>0.495</v>
      </c>
      <c r="G91" s="324">
        <v>13.031000000000001</v>
      </c>
      <c r="H91" s="1455">
        <v>62.174999999999997</v>
      </c>
      <c r="I91" s="1896">
        <v>19</v>
      </c>
      <c r="J91" s="2237" t="s">
        <v>8</v>
      </c>
      <c r="L91" s="121"/>
      <c r="M91" s="121"/>
      <c r="N91" s="3144"/>
      <c r="O91" s="121"/>
      <c r="P91" s="3144"/>
      <c r="Q91" s="3145"/>
      <c r="R91" s="2083"/>
      <c r="S91" s="3141"/>
      <c r="T91" s="3139"/>
      <c r="U91" s="604"/>
      <c r="V91" s="3144"/>
      <c r="W91" s="328"/>
      <c r="X91" s="328"/>
      <c r="Y91" s="328"/>
      <c r="Z91" s="328"/>
      <c r="AA91" s="116"/>
      <c r="AB91" s="224"/>
      <c r="AC91" s="116"/>
      <c r="AD91" s="116"/>
      <c r="AE91" s="176"/>
      <c r="AF91" s="119"/>
      <c r="AG91" s="3144"/>
      <c r="AH91" s="3144"/>
      <c r="AI91" s="3144"/>
      <c r="AJ91" s="3140"/>
      <c r="AK91" s="3140"/>
      <c r="AL91" s="3140"/>
      <c r="AM91" s="3140"/>
      <c r="AN91" s="3140"/>
      <c r="AO91" s="3140"/>
      <c r="AP91" s="3140"/>
      <c r="AQ91" s="3140"/>
      <c r="AR91" s="3140"/>
      <c r="AS91" s="3140"/>
      <c r="AT91" s="3144"/>
      <c r="AU91" s="106"/>
      <c r="AV91" s="106"/>
      <c r="AW91" s="106"/>
      <c r="AX91" s="100"/>
      <c r="AY91" s="100"/>
      <c r="AZ91" s="106"/>
      <c r="BA91" s="106"/>
      <c r="BB91" s="126"/>
      <c r="BC91" s="126"/>
      <c r="BD91" s="357"/>
      <c r="BE91" s="106"/>
      <c r="BF91" s="106"/>
      <c r="BG91" s="106"/>
    </row>
    <row r="92" spans="2:59" ht="17.25" customHeight="1">
      <c r="B92" s="417" t="s">
        <v>197</v>
      </c>
      <c r="C92" s="569"/>
      <c r="D92" s="2244">
        <f>SUM(D88:D91)</f>
        <v>350</v>
      </c>
      <c r="E92" s="1914">
        <f>SUM(E88:E91)</f>
        <v>12.511700000000001</v>
      </c>
      <c r="F92" s="1900">
        <f>SUM(F88:F91)</f>
        <v>4.7149999999999999</v>
      </c>
      <c r="G92" s="1900">
        <f>SUM(G88:G91)</f>
        <v>48.366999999999997</v>
      </c>
      <c r="H92" s="1902">
        <f>SUM(H88:H91)</f>
        <v>285.02600000000001</v>
      </c>
      <c r="I92" s="1903"/>
      <c r="J92" s="1680"/>
      <c r="L92" s="3634"/>
      <c r="M92" s="121"/>
      <c r="N92" s="3144"/>
      <c r="O92" s="121"/>
      <c r="P92" s="121"/>
      <c r="Q92" s="3144"/>
      <c r="R92" s="3144"/>
      <c r="S92" s="3145"/>
      <c r="T92" s="3144"/>
      <c r="U92" s="3144"/>
      <c r="V92" s="3144"/>
      <c r="W92" s="176"/>
      <c r="X92" s="176"/>
      <c r="Y92" s="151"/>
      <c r="Z92" s="345"/>
      <c r="AA92" s="176"/>
      <c r="AB92" s="151"/>
      <c r="AC92" s="176"/>
      <c r="AD92" s="504"/>
      <c r="AE92" s="176"/>
      <c r="AF92" s="3146"/>
      <c r="AG92" s="360"/>
      <c r="AH92" s="3143"/>
      <c r="AI92" s="159"/>
      <c r="AJ92" s="177"/>
      <c r="AK92" s="116"/>
      <c r="AL92" s="116"/>
      <c r="AM92" s="116"/>
      <c r="AN92" s="116"/>
      <c r="AO92" s="116"/>
      <c r="AP92" s="116"/>
      <c r="AQ92" s="116"/>
      <c r="AR92" s="116"/>
      <c r="AS92" s="3144"/>
      <c r="AT92" s="3144"/>
      <c r="AU92" s="106"/>
      <c r="AV92" s="106"/>
      <c r="AW92" s="106"/>
      <c r="AX92" s="181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724"/>
      <c r="C93" s="725" t="s">
        <v>10</v>
      </c>
      <c r="D93" s="1904">
        <v>0.1</v>
      </c>
      <c r="E93" s="1905">
        <f>E743</f>
        <v>9</v>
      </c>
      <c r="F93" s="1906">
        <f>F743</f>
        <v>9.1999999999999993</v>
      </c>
      <c r="G93" s="1906">
        <f>G743</f>
        <v>38.299999999999997</v>
      </c>
      <c r="H93" s="1907">
        <f>H743</f>
        <v>272</v>
      </c>
      <c r="I93" s="1908"/>
      <c r="J93" s="647"/>
      <c r="L93" s="3634"/>
      <c r="M93" s="121"/>
      <c r="N93" s="216"/>
      <c r="O93" s="121"/>
      <c r="P93" s="121"/>
      <c r="Q93" s="3144"/>
      <c r="R93" s="1560"/>
      <c r="S93" s="3145"/>
      <c r="T93" s="2315"/>
      <c r="U93" s="3144"/>
      <c r="V93" s="3144"/>
      <c r="W93" s="116"/>
      <c r="X93" s="176"/>
      <c r="Y93" s="176"/>
      <c r="Z93" s="176"/>
      <c r="AA93" s="176"/>
      <c r="AB93" s="176"/>
      <c r="AC93" s="176"/>
      <c r="AD93" s="176"/>
      <c r="AE93" s="176"/>
      <c r="AF93" s="3140"/>
      <c r="AG93" s="118"/>
      <c r="AH93" s="3141"/>
      <c r="AI93" s="3138"/>
      <c r="AJ93" s="179"/>
      <c r="AK93" s="179"/>
      <c r="AL93" s="179"/>
      <c r="AM93" s="179"/>
      <c r="AN93" s="179"/>
      <c r="AO93" s="179"/>
      <c r="AP93" s="179"/>
      <c r="AQ93" s="179"/>
      <c r="AR93" s="179"/>
      <c r="AS93" s="3144"/>
      <c r="AT93" s="3144"/>
      <c r="AU93" s="106"/>
      <c r="AV93" s="106"/>
      <c r="AW93" s="106"/>
      <c r="AX93" s="181"/>
      <c r="AY93" s="100"/>
      <c r="AZ93" s="106"/>
      <c r="BA93" s="106"/>
      <c r="BB93" s="101"/>
      <c r="BC93" s="101"/>
      <c r="BD93" s="357"/>
      <c r="BE93" s="106"/>
      <c r="BF93" s="106"/>
      <c r="BG93" s="106"/>
    </row>
    <row r="94" spans="2:59" ht="15.75" customHeight="1" thickBot="1">
      <c r="B94" s="1104"/>
      <c r="C94" s="1128" t="s">
        <v>317</v>
      </c>
      <c r="D94" s="1824"/>
      <c r="E94" s="1830">
        <f>(E92*100/E733)-10</f>
        <v>3.9018888888888892</v>
      </c>
      <c r="F94" s="1827">
        <f>(F92*100/F733)-10</f>
        <v>-4.875</v>
      </c>
      <c r="G94" s="1827">
        <f>(G92*100/G733)-10</f>
        <v>2.6284595300261095</v>
      </c>
      <c r="H94" s="1828">
        <f>(H92*100/H733)-10</f>
        <v>0.47889705882353084</v>
      </c>
      <c r="I94" s="1909"/>
      <c r="J94" s="426"/>
      <c r="L94" s="121"/>
      <c r="M94" s="121"/>
      <c r="N94" s="159"/>
      <c r="O94" s="121"/>
      <c r="P94" s="121"/>
      <c r="Q94" s="3144"/>
      <c r="R94" s="3146"/>
      <c r="S94" s="3141"/>
      <c r="T94" s="3139"/>
      <c r="U94" s="3144"/>
      <c r="V94" s="3144"/>
      <c r="W94" s="482"/>
      <c r="X94" s="330"/>
      <c r="Y94" s="330"/>
      <c r="Z94" s="330"/>
      <c r="AA94" s="330"/>
      <c r="AB94" s="330"/>
      <c r="AC94" s="330"/>
      <c r="AD94" s="330"/>
      <c r="AE94" s="176"/>
      <c r="AF94" s="3146"/>
      <c r="AG94" s="508"/>
      <c r="AH94" s="3141"/>
      <c r="AI94" s="313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3144"/>
      <c r="AU94" s="106"/>
      <c r="AV94" s="106"/>
      <c r="AW94" s="106"/>
      <c r="AX94" s="100"/>
      <c r="AY94" s="100"/>
      <c r="AZ94" s="106"/>
      <c r="BA94" s="106"/>
      <c r="BB94" s="126"/>
      <c r="BC94" s="126"/>
      <c r="BD94" s="357"/>
      <c r="BE94" s="106"/>
      <c r="BF94" s="106"/>
      <c r="BG94" s="106"/>
    </row>
    <row r="95" spans="2:59" ht="16.5" customHeight="1" thickBot="1">
      <c r="B95" s="106"/>
      <c r="C95" s="471"/>
      <c r="D95" s="121"/>
      <c r="E95" s="812"/>
      <c r="F95" s="812"/>
      <c r="G95" s="812"/>
      <c r="H95" s="812"/>
      <c r="I95" s="121"/>
      <c r="J95" s="121"/>
      <c r="L95" s="121"/>
      <c r="M95" s="121"/>
      <c r="N95" s="116"/>
      <c r="O95" s="121"/>
      <c r="P95" s="121"/>
      <c r="Q95" s="3144"/>
      <c r="R95" s="125"/>
      <c r="S95" s="113"/>
      <c r="T95" s="3144"/>
      <c r="U95" s="3144"/>
      <c r="V95" s="3144"/>
      <c r="W95" s="3144"/>
      <c r="X95" s="3144"/>
      <c r="Y95" s="116"/>
      <c r="Z95" s="116"/>
      <c r="AA95" s="116"/>
      <c r="AB95" s="116"/>
      <c r="AC95" s="116"/>
      <c r="AD95" s="116"/>
      <c r="AE95" s="176"/>
      <c r="AF95" s="3146"/>
      <c r="AG95" s="176"/>
      <c r="AH95" s="176"/>
      <c r="AI95" s="176"/>
      <c r="AJ95" s="177"/>
      <c r="AK95" s="176"/>
      <c r="AL95" s="176"/>
      <c r="AM95" s="176"/>
      <c r="AN95" s="176"/>
      <c r="AO95" s="176"/>
      <c r="AP95" s="176"/>
      <c r="AQ95" s="176"/>
      <c r="AR95" s="176"/>
      <c r="AS95" s="176"/>
      <c r="AT95" s="3144"/>
      <c r="AU95" s="106"/>
      <c r="AV95" s="106"/>
      <c r="AW95" s="106"/>
      <c r="AX95" s="100"/>
      <c r="AY95" s="100"/>
      <c r="AZ95" s="106"/>
      <c r="BA95" s="106"/>
      <c r="BB95" s="126"/>
      <c r="BC95" s="126"/>
      <c r="BD95" s="357"/>
      <c r="BE95" s="106"/>
      <c r="BF95" s="106"/>
      <c r="BG95" s="106"/>
    </row>
    <row r="96" spans="2:59" ht="17.25" customHeight="1">
      <c r="B96" s="649"/>
      <c r="C96" s="42" t="s">
        <v>220</v>
      </c>
      <c r="D96" s="1920"/>
      <c r="E96" s="1921">
        <f>E73+E84</f>
        <v>48.519489999999998</v>
      </c>
      <c r="F96" s="1922">
        <f>F73+F84</f>
        <v>59.30247</v>
      </c>
      <c r="G96" s="1922">
        <f>G73+G84</f>
        <v>216.63754299999999</v>
      </c>
      <c r="H96" s="1923">
        <f>H73+H84</f>
        <v>1601.2185999999999</v>
      </c>
      <c r="I96" s="213"/>
      <c r="J96" s="31"/>
      <c r="L96" s="3144"/>
      <c r="M96" s="121"/>
      <c r="N96" s="3139"/>
      <c r="O96" s="121"/>
      <c r="P96" s="121"/>
      <c r="Q96" s="3144"/>
      <c r="R96" s="2083"/>
      <c r="S96" s="3141"/>
      <c r="T96" s="3139"/>
      <c r="U96" s="3144"/>
      <c r="V96" s="3144"/>
      <c r="W96" s="3144"/>
      <c r="X96" s="3144"/>
      <c r="Y96" s="3144"/>
      <c r="Z96" s="116"/>
      <c r="AA96" s="116"/>
      <c r="AB96" s="116"/>
      <c r="AC96" s="116"/>
      <c r="AD96" s="116"/>
      <c r="AE96" s="176"/>
      <c r="AF96" s="3146"/>
      <c r="AG96" s="3144"/>
      <c r="AH96" s="3144"/>
      <c r="AI96" s="3144"/>
      <c r="AJ96" s="3144"/>
      <c r="AK96" s="3144"/>
      <c r="AL96" s="3144"/>
      <c r="AM96" s="3144"/>
      <c r="AN96" s="3144"/>
      <c r="AO96" s="3144"/>
      <c r="AP96" s="3144"/>
      <c r="AQ96" s="3144"/>
      <c r="AR96" s="3144"/>
      <c r="AS96" s="3144"/>
      <c r="AT96" s="3144"/>
      <c r="AU96" s="106"/>
      <c r="AV96" s="106"/>
      <c r="AW96" s="106"/>
      <c r="AX96" s="100"/>
      <c r="AY96" s="100"/>
      <c r="AZ96" s="106"/>
      <c r="BA96" s="106"/>
      <c r="BB96" s="158"/>
      <c r="BC96" s="126"/>
      <c r="BD96" s="357"/>
      <c r="BE96" s="106"/>
      <c r="BF96" s="106"/>
      <c r="BG96" s="106"/>
    </row>
    <row r="97" spans="2:59" ht="14.25" customHeight="1">
      <c r="B97" s="382"/>
      <c r="C97" s="674" t="s">
        <v>10</v>
      </c>
      <c r="D97" s="1714">
        <v>0.6</v>
      </c>
      <c r="E97" s="1905">
        <f>E747</f>
        <v>54</v>
      </c>
      <c r="F97" s="1906">
        <f>F747</f>
        <v>55.2</v>
      </c>
      <c r="G97" s="1906">
        <f>G747</f>
        <v>229.8</v>
      </c>
      <c r="H97" s="1907">
        <f>H747</f>
        <v>1632</v>
      </c>
      <c r="I97" s="366"/>
      <c r="J97" s="5"/>
      <c r="K97" s="31"/>
      <c r="L97" s="121"/>
      <c r="M97" s="113"/>
      <c r="N97" s="3144"/>
      <c r="O97" s="121"/>
      <c r="P97" s="121"/>
      <c r="Q97" s="3144"/>
      <c r="R97" s="1560"/>
      <c r="S97" s="3145"/>
      <c r="T97" s="2315"/>
      <c r="U97" s="3144"/>
      <c r="V97" s="3144"/>
      <c r="W97" s="3143"/>
      <c r="X97" s="3143"/>
      <c r="Y97" s="3143"/>
      <c r="Z97" s="3143"/>
      <c r="AA97" s="3143"/>
      <c r="AB97" s="218"/>
      <c r="AC97" s="3143"/>
      <c r="AD97" s="3143"/>
      <c r="AE97" s="3138"/>
      <c r="AF97" s="119"/>
      <c r="AG97" s="196"/>
      <c r="AH97" s="196"/>
      <c r="AI97" s="196"/>
      <c r="AJ97" s="183"/>
      <c r="AK97" s="487"/>
      <c r="AL97" s="196"/>
      <c r="AM97" s="183"/>
      <c r="AN97" s="183"/>
      <c r="AO97" s="196"/>
      <c r="AP97" s="488"/>
      <c r="AQ97" s="196"/>
      <c r="AR97" s="196"/>
      <c r="AS97" s="3144"/>
      <c r="AT97" s="181"/>
      <c r="AU97" s="106"/>
      <c r="AV97" s="106"/>
      <c r="AW97" s="106"/>
      <c r="AX97" s="100"/>
      <c r="AY97" s="100"/>
      <c r="AZ97" s="106"/>
      <c r="BA97" s="106"/>
      <c r="BB97" s="126"/>
      <c r="BC97" s="126"/>
      <c r="BD97" s="357"/>
      <c r="BE97" s="106"/>
      <c r="BF97" s="106"/>
      <c r="BG97" s="106"/>
    </row>
    <row r="98" spans="2:59" ht="14.25" customHeight="1" thickBot="1">
      <c r="B98" s="230"/>
      <c r="C98" s="722" t="s">
        <v>319</v>
      </c>
      <c r="D98" s="1716"/>
      <c r="E98" s="1810">
        <f>(E96*100/E733)-60</f>
        <v>-6.0894555555555598</v>
      </c>
      <c r="F98" s="1818">
        <f>(F96*100/F733)-60</f>
        <v>4.4592065217391337</v>
      </c>
      <c r="G98" s="1818">
        <f>(G96*100/G733)-60</f>
        <v>-3.436672845952998</v>
      </c>
      <c r="H98" s="1924">
        <f>(H96*100/H733)-60</f>
        <v>-1.1316691176470641</v>
      </c>
      <c r="I98" s="190"/>
      <c r="J98" s="5"/>
      <c r="L98" s="121"/>
      <c r="M98" s="3141"/>
      <c r="N98" s="3139"/>
      <c r="O98" s="121"/>
      <c r="P98" s="121"/>
      <c r="Q98" s="3144"/>
      <c r="R98" s="3144"/>
      <c r="S98" s="3144"/>
      <c r="T98" s="3144"/>
      <c r="U98" s="3144"/>
      <c r="V98" s="3144"/>
      <c r="W98" s="121"/>
      <c r="X98" s="121"/>
      <c r="Y98" s="121"/>
      <c r="Z98" s="121"/>
      <c r="AA98" s="121"/>
      <c r="AB98" s="121"/>
      <c r="AC98" s="121"/>
      <c r="AD98" s="121"/>
      <c r="AE98" s="3144"/>
      <c r="AF98" s="3144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3144"/>
      <c r="AT98" s="181"/>
      <c r="AU98" s="106"/>
      <c r="AV98" s="106"/>
      <c r="AW98" s="106"/>
      <c r="AX98" s="100"/>
      <c r="AY98" s="100"/>
      <c r="AZ98" s="106"/>
      <c r="BA98" s="106"/>
      <c r="BB98" s="126"/>
      <c r="BC98" s="126"/>
      <c r="BD98" s="357"/>
      <c r="BE98" s="106"/>
      <c r="BF98" s="106"/>
      <c r="BG98" s="106"/>
    </row>
    <row r="99" spans="2:59" ht="13.5" customHeight="1" thickBot="1">
      <c r="D99" s="559"/>
      <c r="E99" s="2332"/>
      <c r="F99" s="2332"/>
      <c r="G99" s="2332"/>
      <c r="H99" s="2332"/>
      <c r="I99" s="121"/>
      <c r="J99" s="5"/>
      <c r="L99" s="1560"/>
      <c r="M99" s="3145"/>
      <c r="N99" s="2315"/>
      <c r="O99" s="121"/>
      <c r="P99" s="121"/>
      <c r="Q99" s="3144"/>
      <c r="R99" s="3144"/>
      <c r="S99" s="3144"/>
      <c r="T99" s="3144"/>
      <c r="U99" s="3144"/>
      <c r="V99" s="3144"/>
      <c r="W99" s="328"/>
      <c r="X99" s="328"/>
      <c r="Y99" s="328"/>
      <c r="Z99" s="328"/>
      <c r="AA99" s="116"/>
      <c r="AB99" s="224"/>
      <c r="AC99" s="116"/>
      <c r="AD99" s="116"/>
      <c r="AE99" s="124"/>
      <c r="AF99" s="123"/>
      <c r="AG99" s="3144"/>
      <c r="AH99" s="3144"/>
      <c r="AI99" s="3144"/>
      <c r="AJ99" s="183"/>
      <c r="AK99" s="183"/>
      <c r="AL99" s="3144"/>
      <c r="AM99" s="183"/>
      <c r="AN99" s="183"/>
      <c r="AO99" s="3144"/>
      <c r="AP99" s="3141"/>
      <c r="AQ99" s="3144"/>
      <c r="AR99" s="3144"/>
      <c r="AS99" s="3144"/>
      <c r="AT99" s="3140"/>
      <c r="AU99" s="106"/>
      <c r="AV99" s="106"/>
      <c r="AW99" s="106"/>
      <c r="AX99" s="202"/>
      <c r="AY99" s="202"/>
      <c r="AZ99" s="106"/>
      <c r="BA99" s="106"/>
      <c r="BB99" s="126"/>
      <c r="BC99" s="126"/>
      <c r="BD99" s="539"/>
      <c r="BE99" s="106"/>
      <c r="BF99" s="106"/>
      <c r="BG99" s="106"/>
    </row>
    <row r="100" spans="2:59" ht="15" customHeight="1">
      <c r="B100" s="649"/>
      <c r="C100" s="42" t="s">
        <v>219</v>
      </c>
      <c r="D100" s="1920"/>
      <c r="E100" s="1921">
        <f>E84+E92</f>
        <v>41.04419</v>
      </c>
      <c r="F100" s="1922">
        <f>F84+F92</f>
        <v>51.867099999999994</v>
      </c>
      <c r="G100" s="1922">
        <f>G84+G92</f>
        <v>146.07814299999998</v>
      </c>
      <c r="H100" s="1923">
        <f>H84+H92</f>
        <v>1214.6379999999999</v>
      </c>
      <c r="I100" s="121"/>
      <c r="J100" s="5"/>
      <c r="L100" s="121"/>
      <c r="M100" s="121"/>
      <c r="N100" s="121"/>
      <c r="O100" s="121"/>
      <c r="P100" s="121"/>
      <c r="Q100" s="3144"/>
      <c r="R100" s="3144"/>
      <c r="S100" s="3144"/>
      <c r="T100" s="3144"/>
      <c r="U100" s="3144"/>
      <c r="V100" s="3144"/>
      <c r="W100" s="116"/>
      <c r="X100" s="116"/>
      <c r="Y100" s="116"/>
      <c r="Z100" s="116"/>
      <c r="AA100" s="116"/>
      <c r="AB100" s="116"/>
      <c r="AC100" s="116"/>
      <c r="AD100" s="116"/>
      <c r="AE100" s="124"/>
      <c r="AF100" s="122"/>
      <c r="AG100" s="492"/>
      <c r="AH100" s="493"/>
      <c r="AI100" s="494"/>
      <c r="AJ100" s="495"/>
      <c r="AK100" s="496"/>
      <c r="AL100" s="496"/>
      <c r="AM100" s="496"/>
      <c r="AN100" s="496"/>
      <c r="AO100" s="496"/>
      <c r="AP100" s="496"/>
      <c r="AQ100" s="492"/>
      <c r="AR100" s="492"/>
      <c r="AS100" s="497"/>
      <c r="AT100" s="3143"/>
      <c r="AU100" s="106"/>
      <c r="AV100" s="106"/>
      <c r="AW100" s="106"/>
      <c r="AX100" s="202"/>
      <c r="AY100" s="202"/>
      <c r="AZ100" s="106"/>
      <c r="BA100" s="106"/>
      <c r="BB100" s="126"/>
      <c r="BC100" s="126"/>
      <c r="BD100" s="357"/>
      <c r="BE100" s="106"/>
      <c r="BF100" s="106"/>
      <c r="BG100" s="106"/>
    </row>
    <row r="101" spans="2:59" ht="15" customHeight="1">
      <c r="B101" s="382"/>
      <c r="C101" s="674" t="s">
        <v>10</v>
      </c>
      <c r="D101" s="1714">
        <v>0.45</v>
      </c>
      <c r="E101" s="1905">
        <f>E751</f>
        <v>40.5</v>
      </c>
      <c r="F101" s="1906">
        <f>F751</f>
        <v>41.4</v>
      </c>
      <c r="G101" s="1906">
        <f>G751</f>
        <v>172.35</v>
      </c>
      <c r="H101" s="1907">
        <f>H751</f>
        <v>1224</v>
      </c>
      <c r="I101" s="1925"/>
      <c r="J101" s="31"/>
      <c r="L101" s="121"/>
      <c r="M101" s="121"/>
      <c r="N101" s="121"/>
      <c r="O101" s="121"/>
      <c r="P101" s="121"/>
      <c r="Q101" s="3144"/>
      <c r="R101" s="3144"/>
      <c r="S101" s="116"/>
      <c r="T101" s="3144"/>
      <c r="U101" s="3144"/>
      <c r="V101" s="3144"/>
      <c r="W101" s="328"/>
      <c r="X101" s="328"/>
      <c r="Y101" s="328"/>
      <c r="Z101" s="328"/>
      <c r="AA101" s="116"/>
      <c r="AB101" s="224"/>
      <c r="AC101" s="116"/>
      <c r="AD101" s="116"/>
      <c r="AE101" s="345"/>
      <c r="AF101" s="3146"/>
      <c r="AG101" s="207"/>
      <c r="AH101" s="207"/>
      <c r="AI101" s="207"/>
      <c r="AJ101" s="498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314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57"/>
      <c r="BE101" s="106"/>
      <c r="BF101" s="106"/>
      <c r="BG101" s="106"/>
    </row>
    <row r="102" spans="2:59" ht="13.5" customHeight="1" thickBot="1">
      <c r="B102" s="230"/>
      <c r="C102" s="722" t="s">
        <v>319</v>
      </c>
      <c r="D102" s="1716"/>
      <c r="E102" s="1810">
        <f>(E100*100/E733)-45</f>
        <v>0.60465555555555284</v>
      </c>
      <c r="F102" s="1818">
        <f>(F100*100/F733)-45</f>
        <v>11.377282608695644</v>
      </c>
      <c r="G102" s="1818">
        <f>(G100*100/G733)-45</f>
        <v>-6.8594926892950454</v>
      </c>
      <c r="H102" s="1924">
        <f>(H100*100/H733)-45</f>
        <v>-0.34419117647059494</v>
      </c>
      <c r="I102" s="366"/>
      <c r="J102" s="5"/>
      <c r="L102" s="121"/>
      <c r="M102" s="121"/>
      <c r="N102" s="121"/>
      <c r="O102" s="121"/>
      <c r="P102" s="121"/>
      <c r="Q102" s="3144"/>
      <c r="R102" s="3144"/>
      <c r="S102" s="121"/>
      <c r="T102" s="3144"/>
      <c r="U102" s="3144"/>
      <c r="V102" s="3144"/>
      <c r="W102" s="328"/>
      <c r="X102" s="328"/>
      <c r="Y102" s="328"/>
      <c r="Z102" s="328"/>
      <c r="AA102" s="116"/>
      <c r="AB102" s="224"/>
      <c r="AC102" s="116"/>
      <c r="AD102" s="116"/>
      <c r="AE102" s="345"/>
      <c r="AF102" s="3146"/>
      <c r="AG102" s="176"/>
      <c r="AH102" s="345"/>
      <c r="AI102" s="176"/>
      <c r="AJ102" s="177"/>
      <c r="AK102" s="176"/>
      <c r="AL102" s="176"/>
      <c r="AM102" s="345"/>
      <c r="AN102" s="345"/>
      <c r="AO102" s="176"/>
      <c r="AP102" s="151"/>
      <c r="AQ102" s="176"/>
      <c r="AR102" s="176"/>
      <c r="AS102" s="176"/>
      <c r="AT102" s="3144"/>
      <c r="AU102" s="106"/>
      <c r="AV102" s="106"/>
      <c r="AW102" s="106"/>
      <c r="AX102" s="202"/>
      <c r="AY102" s="202"/>
      <c r="AZ102" s="106"/>
      <c r="BA102" s="106"/>
      <c r="BB102" s="126"/>
      <c r="BC102" s="126"/>
      <c r="BD102" s="357"/>
      <c r="BE102" s="106"/>
      <c r="BF102" s="106"/>
      <c r="BG102" s="106"/>
    </row>
    <row r="103" spans="2:59" ht="17.25" customHeight="1" thickBot="1">
      <c r="I103" s="121"/>
      <c r="J103" s="5"/>
      <c r="L103" s="121"/>
      <c r="M103" s="121"/>
      <c r="N103" s="121"/>
      <c r="O103" s="121"/>
      <c r="P103" s="121"/>
      <c r="Q103" s="3144"/>
      <c r="R103" s="3144"/>
      <c r="S103" s="116"/>
      <c r="T103" s="3144"/>
      <c r="U103" s="3144"/>
      <c r="V103" s="3144"/>
      <c r="W103" s="116"/>
      <c r="X103" s="116"/>
      <c r="Y103" s="116"/>
      <c r="Z103" s="116"/>
      <c r="AA103" s="116"/>
      <c r="AB103" s="116"/>
      <c r="AC103" s="116"/>
      <c r="AD103" s="116"/>
      <c r="AE103" s="176"/>
      <c r="AF103" s="3146"/>
      <c r="AG103" s="509"/>
      <c r="AH103" s="509"/>
      <c r="AI103" s="509"/>
      <c r="AJ103" s="509"/>
      <c r="AK103" s="509"/>
      <c r="AL103" s="509"/>
      <c r="AM103" s="510"/>
      <c r="AN103" s="509"/>
      <c r="AO103" s="510"/>
      <c r="AP103" s="510"/>
      <c r="AQ103" s="509"/>
      <c r="AR103" s="509"/>
      <c r="AS103" s="509"/>
      <c r="AT103" s="3140"/>
      <c r="AU103" s="106"/>
      <c r="AV103" s="106"/>
      <c r="AW103" s="106"/>
      <c r="AX103" s="100"/>
      <c r="AY103" s="100"/>
      <c r="AZ103" s="106"/>
      <c r="BA103" s="106"/>
      <c r="BB103" s="265"/>
      <c r="BC103" s="126"/>
      <c r="BD103" s="357"/>
      <c r="BE103" s="106"/>
      <c r="BF103" s="106"/>
      <c r="BG103" s="106"/>
    </row>
    <row r="104" spans="2:59" ht="17.25" customHeight="1">
      <c r="B104" s="649"/>
      <c r="C104" s="42" t="s">
        <v>198</v>
      </c>
      <c r="D104" s="1920"/>
      <c r="E104" s="1921">
        <f>E73+E84+E92</f>
        <v>61.031189999999995</v>
      </c>
      <c r="F104" s="1922">
        <f>F73+F84+F92</f>
        <v>64.017470000000003</v>
      </c>
      <c r="G104" s="1922">
        <f>G73+G84+G92</f>
        <v>265.00454300000001</v>
      </c>
      <c r="H104" s="1923">
        <f>H73+H84+H92</f>
        <v>1886.2446</v>
      </c>
      <c r="I104" s="121"/>
      <c r="J104" s="5"/>
      <c r="L104" s="121"/>
      <c r="M104" s="121"/>
      <c r="N104" s="121"/>
      <c r="O104" s="121"/>
      <c r="P104" s="121"/>
      <c r="Q104" s="3144"/>
      <c r="R104" s="3144"/>
      <c r="S104" s="121"/>
      <c r="T104" s="3144"/>
      <c r="U104" s="3144"/>
      <c r="V104" s="3144"/>
      <c r="W104" s="116"/>
      <c r="X104" s="116"/>
      <c r="Y104" s="116"/>
      <c r="Z104" s="116"/>
      <c r="AA104" s="116"/>
      <c r="AB104" s="116"/>
      <c r="AC104" s="116"/>
      <c r="AD104" s="116"/>
      <c r="AE104" s="176"/>
      <c r="AF104" s="3146"/>
      <c r="AG104" s="3144"/>
      <c r="AH104" s="3144"/>
      <c r="AI104" s="3144"/>
      <c r="AJ104" s="3144"/>
      <c r="AK104" s="3144"/>
      <c r="AL104" s="3144"/>
      <c r="AM104" s="3144"/>
      <c r="AN104" s="3144"/>
      <c r="AO104" s="3144"/>
      <c r="AP104" s="3144"/>
      <c r="AQ104" s="3144"/>
      <c r="AR104" s="3144"/>
      <c r="AS104" s="3144"/>
      <c r="AT104" s="314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57"/>
      <c r="BE104" s="106"/>
      <c r="BF104" s="106"/>
      <c r="BG104" s="106"/>
    </row>
    <row r="105" spans="2:59" ht="18" customHeight="1">
      <c r="B105" s="382"/>
      <c r="C105" s="674" t="s">
        <v>10</v>
      </c>
      <c r="D105" s="1714">
        <v>0.7</v>
      </c>
      <c r="E105" s="1905">
        <f>E755</f>
        <v>63</v>
      </c>
      <c r="F105" s="1906">
        <f>F755</f>
        <v>64.400000000000006</v>
      </c>
      <c r="G105" s="1906">
        <f>G755</f>
        <v>268.10000000000002</v>
      </c>
      <c r="H105" s="1907">
        <f>H755</f>
        <v>1904</v>
      </c>
      <c r="I105" s="121"/>
      <c r="J105" s="5"/>
      <c r="L105" s="121"/>
      <c r="M105" s="121"/>
      <c r="N105" s="121"/>
      <c r="O105" s="121"/>
      <c r="P105" s="121"/>
      <c r="Q105" s="3144"/>
      <c r="R105" s="3144"/>
      <c r="S105" s="3144"/>
      <c r="T105" s="3144"/>
      <c r="U105" s="3144"/>
      <c r="V105" s="3144"/>
      <c r="W105" s="116"/>
      <c r="X105" s="116"/>
      <c r="Y105" s="116"/>
      <c r="Z105" s="116"/>
      <c r="AA105" s="116"/>
      <c r="AB105" s="116"/>
      <c r="AC105" s="116"/>
      <c r="AD105" s="116"/>
      <c r="AE105" s="176"/>
      <c r="AF105" s="150"/>
      <c r="AG105" s="3144"/>
      <c r="AH105" s="3144"/>
      <c r="AI105" s="3144"/>
      <c r="AJ105" s="3144"/>
      <c r="AK105" s="3144"/>
      <c r="AL105" s="3144"/>
      <c r="AM105" s="3144"/>
      <c r="AN105" s="3144"/>
      <c r="AO105" s="3144"/>
      <c r="AP105" s="488"/>
      <c r="AQ105" s="3144"/>
      <c r="AR105" s="488"/>
      <c r="AS105" s="3144"/>
      <c r="AT105" s="314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57"/>
      <c r="BE105" s="106"/>
      <c r="BF105" s="106"/>
      <c r="BG105" s="106"/>
    </row>
    <row r="106" spans="2:59" ht="15.75" customHeight="1" thickBot="1">
      <c r="B106" s="230"/>
      <c r="C106" s="722" t="s">
        <v>319</v>
      </c>
      <c r="D106" s="1716"/>
      <c r="E106" s="1810">
        <f>(E104*100/E733)-70</f>
        <v>-2.1875666666666689</v>
      </c>
      <c r="F106" s="1818">
        <f>(F104*100/F733)-70</f>
        <v>-0.41579347826086632</v>
      </c>
      <c r="G106" s="1818">
        <f>(G104*100/G733)-70</f>
        <v>-0.80821331592689205</v>
      </c>
      <c r="H106" s="1924">
        <f>(H104*100/H733)-70</f>
        <v>-0.65277205882352973</v>
      </c>
      <c r="I106" s="1925"/>
      <c r="J106" s="31"/>
      <c r="L106" s="121"/>
      <c r="M106" s="121"/>
      <c r="N106" s="121"/>
      <c r="O106" s="121"/>
      <c r="P106" s="121"/>
      <c r="Q106" s="3144"/>
      <c r="R106" s="3144"/>
      <c r="S106" s="121"/>
      <c r="T106" s="3144"/>
      <c r="U106" s="3144"/>
      <c r="V106" s="3144"/>
      <c r="W106" s="116"/>
      <c r="X106" s="116"/>
      <c r="Y106" s="116"/>
      <c r="Z106" s="116"/>
      <c r="AA106" s="116"/>
      <c r="AB106" s="116"/>
      <c r="AC106" s="224"/>
      <c r="AD106" s="116"/>
      <c r="AE106" s="176"/>
      <c r="AF106" s="116"/>
      <c r="AG106" s="3144"/>
      <c r="AH106" s="3144"/>
      <c r="AI106" s="3144"/>
      <c r="AJ106" s="511"/>
      <c r="AK106" s="3144"/>
      <c r="AL106" s="3144"/>
      <c r="AM106" s="3144"/>
      <c r="AN106" s="3144"/>
      <c r="AO106" s="3144"/>
      <c r="AP106" s="3144"/>
      <c r="AQ106" s="3144"/>
      <c r="AR106" s="488"/>
      <c r="AS106" s="3144"/>
      <c r="AT106" s="314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57"/>
      <c r="BE106" s="106"/>
      <c r="BF106" s="106"/>
      <c r="BG106" s="106"/>
    </row>
    <row r="107" spans="2:59" ht="12.75" customHeight="1">
      <c r="L107" s="121"/>
      <c r="M107" s="121"/>
      <c r="N107" s="121"/>
      <c r="O107" s="121"/>
      <c r="P107" s="121"/>
      <c r="Q107" s="3144"/>
      <c r="R107" s="3144"/>
      <c r="S107" s="121"/>
      <c r="T107" s="3144"/>
      <c r="U107" s="3144"/>
      <c r="V107" s="3144"/>
      <c r="W107" s="3143"/>
      <c r="X107" s="3143"/>
      <c r="Y107" s="3143"/>
      <c r="Z107" s="3143"/>
      <c r="AA107" s="3143"/>
      <c r="AB107" s="218"/>
      <c r="AC107" s="3143"/>
      <c r="AD107" s="3143"/>
      <c r="AE107" s="3142"/>
      <c r="AF107" s="116"/>
      <c r="AG107" s="3146"/>
      <c r="AH107" s="3141"/>
      <c r="AI107" s="3139"/>
      <c r="AJ107" s="116"/>
      <c r="AK107" s="116"/>
      <c r="AL107" s="116"/>
      <c r="AM107" s="177"/>
      <c r="AN107" s="116"/>
      <c r="AO107" s="116"/>
      <c r="AP107" s="116"/>
      <c r="AQ107" s="116"/>
      <c r="AR107" s="116"/>
      <c r="AS107" s="116"/>
      <c r="AT107" s="116"/>
      <c r="AU107" s="116"/>
      <c r="AV107" s="17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B108" s="99"/>
      <c r="I108" s="1926"/>
      <c r="J108" s="5"/>
      <c r="L108" s="121"/>
      <c r="M108" s="121"/>
      <c r="N108" s="121"/>
      <c r="O108" s="121"/>
      <c r="P108" s="121"/>
      <c r="Q108" s="3144"/>
      <c r="R108" s="3144"/>
      <c r="S108" s="121"/>
      <c r="T108" s="3144"/>
      <c r="U108" s="3144"/>
      <c r="V108" s="3144"/>
      <c r="W108" s="505"/>
      <c r="X108" s="505"/>
      <c r="Y108" s="506"/>
      <c r="Z108" s="505"/>
      <c r="AA108" s="506"/>
      <c r="AB108" s="506"/>
      <c r="AC108" s="505"/>
      <c r="AD108" s="505"/>
      <c r="AE108" s="505"/>
      <c r="AF108" s="3144"/>
      <c r="AG108" s="3146"/>
      <c r="AH108" s="327"/>
      <c r="AI108" s="3139"/>
      <c r="AJ108" s="116"/>
      <c r="AK108" s="116"/>
      <c r="AL108" s="116"/>
      <c r="AM108" s="177"/>
      <c r="AN108" s="328"/>
      <c r="AO108" s="328"/>
      <c r="AP108" s="328"/>
      <c r="AQ108" s="328"/>
      <c r="AR108" s="116"/>
      <c r="AS108" s="224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5.75" customHeight="1">
      <c r="B109" s="752"/>
      <c r="C109" s="79"/>
      <c r="I109" s="121"/>
      <c r="J109" s="5"/>
      <c r="L109" s="121"/>
      <c r="M109" s="121"/>
      <c r="N109" s="121"/>
      <c r="O109" s="121"/>
      <c r="P109" s="121"/>
      <c r="Q109" s="3144"/>
      <c r="R109" s="3144"/>
      <c r="S109" s="121"/>
      <c r="T109" s="3144"/>
      <c r="U109" s="3144"/>
      <c r="V109" s="3144"/>
      <c r="W109" s="507"/>
      <c r="X109" s="352"/>
      <c r="Y109" s="352"/>
      <c r="Z109" s="352"/>
      <c r="AA109" s="347"/>
      <c r="AB109" s="347"/>
      <c r="AC109" s="352"/>
      <c r="AD109" s="352"/>
      <c r="AE109" s="353"/>
      <c r="AF109" s="3140"/>
      <c r="AG109" s="125"/>
      <c r="AH109" s="3141"/>
      <c r="AI109" s="329"/>
      <c r="AJ109" s="116"/>
      <c r="AK109" s="116"/>
      <c r="AL109" s="116"/>
      <c r="AM109" s="177"/>
      <c r="AN109" s="328"/>
      <c r="AO109" s="328"/>
      <c r="AP109" s="328"/>
      <c r="AQ109" s="328"/>
      <c r="AR109" s="116"/>
      <c r="AS109" s="224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6.5" customHeight="1">
      <c r="B110" s="1"/>
      <c r="C110" s="79"/>
      <c r="D110" s="559"/>
      <c r="E110" s="1919"/>
      <c r="F110" s="1919"/>
      <c r="G110" s="1919"/>
      <c r="H110" s="1919"/>
      <c r="I110" s="121"/>
      <c r="L110" s="121"/>
      <c r="M110" s="121"/>
      <c r="N110" s="121"/>
      <c r="O110" s="121"/>
      <c r="P110" s="121"/>
      <c r="Q110" s="3144"/>
      <c r="R110" s="3144"/>
      <c r="S110" s="121"/>
      <c r="T110" s="3144"/>
      <c r="U110" s="3144"/>
      <c r="V110" s="3144"/>
      <c r="W110" s="121"/>
      <c r="X110" s="121"/>
      <c r="Y110" s="121"/>
      <c r="Z110" s="121"/>
      <c r="AA110" s="121"/>
      <c r="AB110" s="121"/>
      <c r="AC110" s="121"/>
      <c r="AD110" s="121"/>
      <c r="AE110" s="3144"/>
      <c r="AF110" s="158"/>
      <c r="AG110" s="121"/>
      <c r="AH110" s="3145"/>
      <c r="AI110" s="3144"/>
      <c r="AJ110" s="3144"/>
      <c r="AK110" s="3144"/>
      <c r="AL110" s="206"/>
      <c r="AM110" s="3144"/>
      <c r="AN110" s="3144"/>
      <c r="AO110" s="3144"/>
      <c r="AP110" s="3144"/>
      <c r="AQ110" s="3144"/>
      <c r="AR110" s="121"/>
      <c r="AS110" s="3144"/>
      <c r="AT110" s="3144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B111" s="1"/>
      <c r="C111" s="79"/>
      <c r="D111" s="121"/>
      <c r="E111" s="121"/>
      <c r="F111" s="121"/>
      <c r="G111" s="121"/>
      <c r="H111" s="121"/>
      <c r="I111" s="121"/>
      <c r="L111" s="121"/>
      <c r="M111" s="121"/>
      <c r="N111" s="121"/>
      <c r="O111" s="121"/>
      <c r="P111" s="121"/>
      <c r="Q111" s="3144"/>
      <c r="R111" s="3144"/>
      <c r="S111" s="3144"/>
      <c r="T111" s="1212"/>
      <c r="U111" s="3144"/>
      <c r="V111" s="3144"/>
      <c r="W111" s="121"/>
      <c r="X111" s="121"/>
      <c r="Y111" s="121"/>
      <c r="Z111" s="121"/>
      <c r="AA111" s="121"/>
      <c r="AB111" s="121"/>
      <c r="AC111" s="121"/>
      <c r="AD111" s="121"/>
      <c r="AE111" s="3144"/>
      <c r="AF111" s="119"/>
      <c r="AG111" s="160"/>
      <c r="AH111" s="3145"/>
      <c r="AI111" s="3144"/>
      <c r="AJ111" s="121"/>
      <c r="AK111" s="121"/>
      <c r="AL111" s="180"/>
      <c r="AM111" s="180"/>
      <c r="AN111" s="126"/>
      <c r="AO111" s="126"/>
      <c r="AP111" s="126"/>
      <c r="AQ111" s="126"/>
      <c r="AR111" s="3144"/>
      <c r="AS111" s="3146"/>
      <c r="AT111" s="3144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15"/>
      <c r="D112" s="116"/>
      <c r="E112" s="116"/>
      <c r="F112" s="116"/>
      <c r="G112" s="116"/>
      <c r="H112" s="116"/>
      <c r="I112" s="116"/>
      <c r="L112" s="121"/>
      <c r="M112" s="121"/>
      <c r="N112" s="121"/>
      <c r="O112" s="121"/>
      <c r="P112" s="121"/>
      <c r="Q112" s="3144"/>
      <c r="R112" s="3144"/>
      <c r="S112" s="3144"/>
      <c r="T112" s="269"/>
      <c r="U112" s="3144"/>
      <c r="V112" s="3144"/>
      <c r="W112" s="121"/>
      <c r="X112" s="121"/>
      <c r="Y112" s="121"/>
      <c r="Z112" s="121"/>
      <c r="AA112" s="121"/>
      <c r="AB112" s="121"/>
      <c r="AC112" s="121"/>
      <c r="AD112" s="121"/>
      <c r="AE112" s="3144"/>
      <c r="AF112" s="3146"/>
      <c r="AG112" s="3146"/>
      <c r="AH112" s="3141"/>
      <c r="AI112" s="3140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3144"/>
      <c r="AT112" s="3144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D113" s="1927" t="str">
        <f>D58</f>
        <v xml:space="preserve">Россия Краснодарский край </v>
      </c>
      <c r="E113" s="559"/>
      <c r="F113" s="559"/>
      <c r="G113" s="559"/>
      <c r="H113" s="559"/>
      <c r="I113" s="559"/>
      <c r="L113" s="121"/>
      <c r="M113" s="121"/>
      <c r="N113" s="121"/>
      <c r="O113" s="121"/>
      <c r="P113" s="121"/>
      <c r="Q113" s="3144"/>
      <c r="R113" s="3144"/>
      <c r="S113" s="3144"/>
      <c r="T113" s="4342"/>
      <c r="U113" s="3144"/>
      <c r="V113" s="3144"/>
      <c r="W113" s="121"/>
      <c r="X113" s="121"/>
      <c r="Y113" s="121"/>
      <c r="Z113" s="121"/>
      <c r="AA113" s="121"/>
      <c r="AB113" s="121"/>
      <c r="AC113" s="121"/>
      <c r="AD113" s="121"/>
      <c r="AE113" s="3144"/>
      <c r="AF113" s="3139"/>
      <c r="AG113" s="3146"/>
      <c r="AH113" s="3144"/>
      <c r="AI113" s="3140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3144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B114" s="25" t="str">
        <f>B59</f>
        <v xml:space="preserve">     12 - ТИДНЕВНОЕ  МЕНЮ  ПРИГОТОВЛЯЕМЫХ  БЛЮД ШКОЛЬНЫХ    З А В Т Р А К О В - О Б Е Д О В - П О Л Д Н И К О В</v>
      </c>
      <c r="D114" s="92"/>
      <c r="E114" s="92"/>
      <c r="F114" s="559"/>
      <c r="G114" s="559"/>
      <c r="H114" s="559"/>
      <c r="I114" s="92"/>
      <c r="J114"/>
      <c r="L114" s="121"/>
      <c r="M114" s="121"/>
      <c r="N114" s="121"/>
      <c r="O114" s="121"/>
      <c r="P114" s="121"/>
      <c r="Q114" s="3144"/>
      <c r="R114" s="3144"/>
      <c r="S114" s="3144"/>
      <c r="T114" s="4343"/>
      <c r="U114" s="3144"/>
      <c r="V114" s="3144"/>
      <c r="W114" s="121"/>
      <c r="X114" s="121"/>
      <c r="Y114" s="121"/>
      <c r="Z114" s="121"/>
      <c r="AA114" s="121"/>
      <c r="AB114" s="121"/>
      <c r="AC114" s="121"/>
      <c r="AD114" s="121"/>
      <c r="AE114" s="3144"/>
      <c r="AF114" s="116"/>
      <c r="AG114" s="120"/>
      <c r="AH114" s="3144"/>
      <c r="AI114" s="3144"/>
      <c r="AJ114" s="126"/>
      <c r="AK114" s="126"/>
      <c r="AL114" s="126"/>
      <c r="AM114" s="3144"/>
      <c r="AN114" s="3144"/>
      <c r="AO114" s="3144"/>
      <c r="AP114" s="3144"/>
      <c r="AQ114" s="3144"/>
      <c r="AR114" s="3144"/>
      <c r="AS114" s="3144"/>
      <c r="AT114" s="3144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21.75" customHeight="1">
      <c r="C115" s="25" t="str">
        <f>C60</f>
        <v xml:space="preserve">                            ДЛЯ  УЧАЩИХСЯ  В ОБЩЕОБРАЗОВАТЕЛЬНОМ УЧРЕЖДЕНИЕ</v>
      </c>
      <c r="D115" s="559"/>
      <c r="E115" s="92"/>
      <c r="F115" s="92"/>
      <c r="G115" s="1928"/>
      <c r="H115" s="1928"/>
      <c r="I115" s="1630"/>
      <c r="J115" s="26"/>
      <c r="L115" s="121"/>
      <c r="M115" s="121"/>
      <c r="N115" s="121"/>
      <c r="O115" s="121"/>
      <c r="P115" s="121"/>
      <c r="Q115" s="3144"/>
      <c r="R115" s="3144"/>
      <c r="S115" s="566"/>
      <c r="T115" s="3144"/>
      <c r="U115" s="3144"/>
      <c r="V115" s="3144"/>
      <c r="W115" s="3144"/>
      <c r="X115" s="3144"/>
      <c r="Y115" s="3144"/>
      <c r="Z115" s="3144"/>
      <c r="AA115" s="3144"/>
      <c r="AB115" s="3144"/>
      <c r="AC115" s="3144"/>
      <c r="AD115" s="3144"/>
      <c r="AE115" s="3144"/>
      <c r="AF115" s="116"/>
      <c r="AG115" s="3144"/>
      <c r="AH115" s="3154"/>
      <c r="AI115" s="3144"/>
      <c r="AJ115" s="3144"/>
      <c r="AK115" s="3144"/>
      <c r="AL115" s="3144"/>
      <c r="AM115" s="3144"/>
      <c r="AN115" s="3144"/>
      <c r="AO115" s="3144"/>
      <c r="AP115" s="3144"/>
      <c r="AQ115" s="3144"/>
      <c r="AR115" s="3144"/>
      <c r="AS115" s="3144"/>
      <c r="AT115" s="3144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>
      <c r="B116" s="654" t="str">
        <f>B61</f>
        <v xml:space="preserve">   Возрастная категория:   с   12  лет  и старше                 Сезон:    ЗИМА  -  ВЕСНА  2025 -____г.г.</v>
      </c>
      <c r="C116" s="26"/>
      <c r="D116" s="92"/>
      <c r="E116" s="1929"/>
      <c r="F116" s="92"/>
      <c r="G116" s="2"/>
      <c r="H116" s="1630"/>
      <c r="I116" s="1630"/>
      <c r="J116" s="33"/>
      <c r="K116" s="52"/>
      <c r="L116" s="121"/>
      <c r="M116" s="121"/>
      <c r="N116" s="121"/>
      <c r="O116" s="121"/>
      <c r="P116" s="121"/>
      <c r="Q116" s="3144"/>
      <c r="R116" s="3144"/>
      <c r="S116" s="3144"/>
      <c r="T116" s="3144"/>
      <c r="U116" s="3144"/>
      <c r="V116" s="3144"/>
      <c r="W116" s="126"/>
      <c r="X116" s="126"/>
      <c r="Y116" s="126"/>
      <c r="Z116" s="126"/>
      <c r="AA116" s="3144"/>
      <c r="AB116" s="3144"/>
      <c r="AC116" s="3144"/>
      <c r="AD116" s="3144"/>
      <c r="AE116" s="3144"/>
      <c r="AF116" s="513"/>
      <c r="AG116" s="3146"/>
      <c r="AH116" s="3141"/>
      <c r="AI116" s="3146"/>
      <c r="AJ116" s="3144"/>
      <c r="AK116" s="3144"/>
      <c r="AL116" s="3144"/>
      <c r="AM116" s="3144"/>
      <c r="AN116" s="3144"/>
      <c r="AO116" s="3144"/>
      <c r="AP116" s="3144"/>
      <c r="AQ116" s="3144"/>
      <c r="AR116" s="3144"/>
      <c r="AS116" s="3144"/>
      <c r="AT116" s="3144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D117" s="1930" t="s">
        <v>0</v>
      </c>
      <c r="E117" s="3558"/>
      <c r="F117" s="3558"/>
      <c r="G117" s="3558"/>
      <c r="H117" s="3558"/>
      <c r="I117" s="559"/>
      <c r="K117" s="52"/>
      <c r="L117" s="576"/>
      <c r="M117" s="576"/>
      <c r="N117" s="576"/>
      <c r="O117" s="206"/>
      <c r="P117" s="1560"/>
      <c r="Q117" s="3145"/>
      <c r="R117" s="749"/>
      <c r="S117" s="3144"/>
      <c r="T117" s="3145"/>
      <c r="U117" s="3145"/>
      <c r="V117" s="1561"/>
      <c r="W117" s="121"/>
      <c r="X117" s="121"/>
      <c r="Y117" s="121"/>
      <c r="Z117" s="121"/>
      <c r="AA117" s="121"/>
      <c r="AB117" s="121"/>
      <c r="AC117" s="121"/>
      <c r="AD117" s="121"/>
      <c r="AE117" s="3144"/>
      <c r="AF117" s="3140"/>
      <c r="AG117" s="125"/>
      <c r="AH117" s="3141"/>
      <c r="AI117" s="3144"/>
      <c r="AJ117" s="3144"/>
      <c r="AK117" s="3144"/>
      <c r="AL117" s="3144"/>
      <c r="AM117" s="3144"/>
      <c r="AN117" s="3144"/>
      <c r="AO117" s="3144"/>
      <c r="AP117" s="3144"/>
      <c r="AQ117" s="3144"/>
      <c r="AR117" s="3144"/>
      <c r="AS117" s="3144"/>
      <c r="AT117" s="3144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3.5" customHeight="1" thickBot="1">
      <c r="B118" s="384" t="s">
        <v>139</v>
      </c>
      <c r="C118" s="88"/>
      <c r="D118" s="1931" t="s">
        <v>140</v>
      </c>
      <c r="E118" s="1932" t="s">
        <v>141</v>
      </c>
      <c r="F118" s="1932"/>
      <c r="G118" s="1932"/>
      <c r="H118" s="1933" t="s">
        <v>142</v>
      </c>
      <c r="I118" s="1934" t="s">
        <v>143</v>
      </c>
      <c r="J118" s="388" t="s">
        <v>144</v>
      </c>
      <c r="L118" s="330"/>
      <c r="M118" s="330"/>
      <c r="N118" s="330"/>
      <c r="O118" s="4339"/>
      <c r="P118" s="574"/>
      <c r="Q118" s="574"/>
      <c r="R118" s="3144"/>
      <c r="S118" s="3154"/>
      <c r="T118" s="3144"/>
      <c r="U118" s="3144"/>
      <c r="V118" s="3144"/>
      <c r="W118" s="3144"/>
      <c r="X118" s="160"/>
      <c r="Y118" s="126"/>
      <c r="Z118" s="126"/>
      <c r="AA118" s="126"/>
      <c r="AB118" s="3144"/>
      <c r="AC118" s="3144"/>
      <c r="AD118" s="514"/>
      <c r="AE118" s="3144"/>
      <c r="AF118" s="3144"/>
      <c r="AG118" s="117"/>
      <c r="AH118" s="3141"/>
      <c r="AI118" s="3140"/>
      <c r="AJ118" s="3144"/>
      <c r="AK118" s="3144"/>
      <c r="AL118" s="3144"/>
      <c r="AM118" s="3144"/>
      <c r="AN118" s="3144"/>
      <c r="AO118" s="3144"/>
      <c r="AP118" s="3144"/>
      <c r="AQ118" s="3144"/>
      <c r="AR118" s="3144"/>
      <c r="AS118" s="3144"/>
      <c r="AT118" s="3144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>
      <c r="B119" s="389" t="s">
        <v>145</v>
      </c>
      <c r="C119" s="390" t="s">
        <v>146</v>
      </c>
      <c r="D119" s="1935" t="s">
        <v>147</v>
      </c>
      <c r="E119" s="1936" t="s">
        <v>148</v>
      </c>
      <c r="F119" s="1936" t="s">
        <v>53</v>
      </c>
      <c r="G119" s="1936" t="s">
        <v>54</v>
      </c>
      <c r="H119" s="1937" t="s">
        <v>149</v>
      </c>
      <c r="I119" s="1938" t="s">
        <v>150</v>
      </c>
      <c r="J119" s="395" t="s">
        <v>251</v>
      </c>
      <c r="L119" s="3144"/>
      <c r="M119" s="3154"/>
      <c r="N119" s="3144"/>
      <c r="O119" s="1333"/>
      <c r="P119" s="121"/>
      <c r="Q119" s="3144"/>
      <c r="R119" s="3146"/>
      <c r="S119" s="113"/>
      <c r="T119" s="329"/>
      <c r="U119" s="3144"/>
      <c r="V119" s="160"/>
      <c r="W119" s="126"/>
      <c r="X119" s="126"/>
      <c r="Y119" s="126"/>
      <c r="Z119" s="126"/>
      <c r="AA119" s="3144"/>
      <c r="AB119" s="206"/>
      <c r="AC119" s="3144"/>
      <c r="AD119" s="160"/>
      <c r="AE119" s="3144"/>
      <c r="AF119" s="3144"/>
      <c r="AG119" s="3146"/>
      <c r="AH119" s="3141"/>
      <c r="AI119" s="3140"/>
      <c r="AJ119" s="3144"/>
      <c r="AK119" s="3144"/>
      <c r="AL119" s="3144"/>
      <c r="AM119" s="3144"/>
      <c r="AN119" s="3144"/>
      <c r="AO119" s="3144"/>
      <c r="AP119" s="3144"/>
      <c r="AQ119" s="3144"/>
      <c r="AR119" s="3144"/>
      <c r="AS119" s="206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 thickBot="1">
      <c r="B120" s="396"/>
      <c r="C120" s="427"/>
      <c r="D120" s="1939"/>
      <c r="E120" s="1940" t="s">
        <v>5</v>
      </c>
      <c r="F120" s="1940" t="s">
        <v>6</v>
      </c>
      <c r="G120" s="1940" t="s">
        <v>7</v>
      </c>
      <c r="H120" s="1941" t="s">
        <v>151</v>
      </c>
      <c r="I120" s="1942" t="s">
        <v>152</v>
      </c>
      <c r="J120" s="401" t="s">
        <v>250</v>
      </c>
      <c r="L120" s="124"/>
      <c r="M120" s="3141"/>
      <c r="N120" s="3139"/>
      <c r="O120" s="121"/>
      <c r="P120" s="121"/>
      <c r="Q120" s="3144"/>
      <c r="R120" s="125"/>
      <c r="S120" s="3141"/>
      <c r="T120" s="357"/>
      <c r="U120" s="3144"/>
      <c r="V120" s="3144"/>
      <c r="W120" s="121"/>
      <c r="X120" s="121"/>
      <c r="Y120" s="121"/>
      <c r="Z120" s="121"/>
      <c r="AA120" s="121"/>
      <c r="AB120" s="121"/>
      <c r="AC120" s="121"/>
      <c r="AD120" s="121"/>
      <c r="AE120" s="3144"/>
      <c r="AF120" s="3144"/>
      <c r="AG120" s="508"/>
      <c r="AH120" s="3141"/>
      <c r="AI120" s="3140"/>
      <c r="AJ120" s="3144"/>
      <c r="AK120" s="3144"/>
      <c r="AL120" s="3144"/>
      <c r="AM120" s="3144"/>
      <c r="AN120" s="3144"/>
      <c r="AO120" s="3144"/>
      <c r="AP120" s="3144"/>
      <c r="AQ120" s="3144"/>
      <c r="AR120" s="121"/>
      <c r="AS120" s="121"/>
      <c r="AT120" s="121"/>
      <c r="AU120" s="121"/>
      <c r="AV120" s="106"/>
      <c r="AW120" s="106"/>
      <c r="AX120" s="106"/>
      <c r="AY120" s="160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14.25" customHeight="1">
      <c r="B121" s="88"/>
      <c r="C121" s="402" t="s">
        <v>128</v>
      </c>
      <c r="D121" s="2045"/>
      <c r="E121" s="1944"/>
      <c r="F121" s="1945"/>
      <c r="G121" s="1945"/>
      <c r="H121" s="2254"/>
      <c r="I121" s="1946"/>
      <c r="J121" s="407"/>
      <c r="L121" s="3281"/>
      <c r="M121" s="3144"/>
      <c r="N121" s="611"/>
      <c r="O121" s="505"/>
      <c r="P121" s="812"/>
      <c r="Q121" s="3144"/>
      <c r="R121" s="125"/>
      <c r="S121" s="3141"/>
      <c r="T121" s="329"/>
      <c r="U121" s="3144"/>
      <c r="V121" s="3140"/>
      <c r="W121" s="121"/>
      <c r="X121" s="121"/>
      <c r="Y121" s="121"/>
      <c r="Z121" s="121"/>
      <c r="AA121" s="121"/>
      <c r="AB121" s="121"/>
      <c r="AC121" s="121"/>
      <c r="AD121" s="121"/>
      <c r="AE121" s="3144"/>
      <c r="AF121" s="3144"/>
      <c r="AG121" s="125"/>
      <c r="AH121" s="3154"/>
      <c r="AI121" s="3144"/>
      <c r="AJ121" s="3144"/>
      <c r="AK121" s="3144"/>
      <c r="AL121" s="3144"/>
      <c r="AM121" s="3144"/>
      <c r="AN121" s="3144"/>
      <c r="AO121" s="3144"/>
      <c r="AP121" s="3144"/>
      <c r="AQ121" s="3144"/>
      <c r="AR121" s="3144"/>
      <c r="AS121" s="3144"/>
      <c r="AT121" s="3144"/>
      <c r="AU121" s="122"/>
      <c r="AV121" s="106"/>
      <c r="AW121" s="114"/>
      <c r="AX121" s="202"/>
      <c r="AY121" s="202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" customHeight="1">
      <c r="B122" s="408" t="s">
        <v>153</v>
      </c>
      <c r="C122" s="2875" t="s">
        <v>320</v>
      </c>
      <c r="D122" s="2025">
        <v>120</v>
      </c>
      <c r="E122" s="2258">
        <v>17.399999999999999</v>
      </c>
      <c r="F122" s="1171">
        <v>11.659000000000001</v>
      </c>
      <c r="G122" s="1171">
        <v>7.6529999999999996</v>
      </c>
      <c r="H122" s="1657">
        <v>190.04900000000001</v>
      </c>
      <c r="I122" s="1913">
        <v>55</v>
      </c>
      <c r="J122" s="2242" t="s">
        <v>437</v>
      </c>
      <c r="L122" s="151"/>
      <c r="M122" s="351"/>
      <c r="N122" s="351"/>
      <c r="O122" s="351"/>
      <c r="P122" s="351"/>
      <c r="Q122" s="3144"/>
      <c r="R122" s="124"/>
      <c r="S122" s="3141"/>
      <c r="T122" s="357"/>
      <c r="U122" s="3144"/>
      <c r="V122" s="3140"/>
      <c r="W122" s="3144"/>
      <c r="X122" s="3144"/>
      <c r="Y122" s="3144"/>
      <c r="Z122" s="3144"/>
      <c r="AA122" s="3144"/>
      <c r="AB122" s="3144"/>
      <c r="AC122" s="3144"/>
      <c r="AD122" s="3144"/>
      <c r="AE122" s="3146"/>
      <c r="AF122" s="3144"/>
      <c r="AG122" s="125"/>
      <c r="AH122" s="3141"/>
      <c r="AI122" s="113"/>
      <c r="AJ122" s="181"/>
      <c r="AK122" s="255"/>
      <c r="AL122" s="3140"/>
      <c r="AM122" s="516"/>
      <c r="AN122" s="3140"/>
      <c r="AO122" s="3140"/>
      <c r="AP122" s="3140"/>
      <c r="AQ122" s="3140"/>
      <c r="AR122" s="3140"/>
      <c r="AS122" s="3140"/>
      <c r="AT122" s="3144"/>
      <c r="AU122" s="115"/>
      <c r="AV122" s="101"/>
      <c r="AW122" s="100"/>
      <c r="AX122" s="202"/>
      <c r="AY122" s="202"/>
      <c r="AZ122" s="106"/>
      <c r="BA122" s="106"/>
      <c r="BB122" s="139"/>
      <c r="BC122" s="126"/>
      <c r="BD122" s="357"/>
      <c r="BE122" s="106"/>
      <c r="BF122" s="106"/>
      <c r="BG122" s="106"/>
    </row>
    <row r="123" spans="2:59" ht="13.5" customHeight="1">
      <c r="B123" s="85"/>
      <c r="C123" s="2027" t="s">
        <v>732</v>
      </c>
      <c r="D123" s="1680">
        <v>180</v>
      </c>
      <c r="E123" s="1159">
        <v>6.66</v>
      </c>
      <c r="F123" s="739">
        <v>5.94</v>
      </c>
      <c r="G123" s="739">
        <v>26.76</v>
      </c>
      <c r="H123" s="700">
        <v>188.34</v>
      </c>
      <c r="I123" s="1913">
        <v>49</v>
      </c>
      <c r="J123" s="2247" t="s">
        <v>634</v>
      </c>
      <c r="L123" s="257"/>
      <c r="M123" s="116"/>
      <c r="N123" s="116"/>
      <c r="O123" s="116"/>
      <c r="P123" s="2947"/>
      <c r="Q123" s="3144"/>
      <c r="R123" s="3146"/>
      <c r="S123" s="3141"/>
      <c r="T123" s="357"/>
      <c r="U123" s="3144"/>
      <c r="V123" s="3144"/>
      <c r="W123" s="177"/>
      <c r="X123" s="527"/>
      <c r="Y123" s="541"/>
      <c r="Z123" s="3141"/>
      <c r="AA123" s="3140"/>
      <c r="AB123" s="3141"/>
      <c r="AC123" s="3141"/>
      <c r="AD123" s="3141"/>
      <c r="AE123" s="126"/>
      <c r="AF123" s="3144"/>
      <c r="AG123" s="3144"/>
      <c r="AH123" s="3144"/>
      <c r="AI123" s="3144"/>
      <c r="AJ123" s="3140"/>
      <c r="AK123" s="3140"/>
      <c r="AL123" s="3140"/>
      <c r="AM123" s="516"/>
      <c r="AN123" s="3140"/>
      <c r="AO123" s="3140"/>
      <c r="AP123" s="3140"/>
      <c r="AQ123" s="3140"/>
      <c r="AR123" s="3140"/>
      <c r="AS123" s="3140"/>
      <c r="AT123" s="3144"/>
      <c r="AU123" s="115"/>
      <c r="AV123" s="111"/>
      <c r="AW123" s="111"/>
      <c r="AX123" s="202"/>
      <c r="AY123" s="202"/>
      <c r="AZ123" s="106"/>
      <c r="BA123" s="106"/>
      <c r="BB123" s="126"/>
      <c r="BC123" s="126"/>
      <c r="BD123" s="357"/>
      <c r="BE123" s="106"/>
      <c r="BF123" s="106"/>
      <c r="BG123" s="106"/>
    </row>
    <row r="124" spans="2:59">
      <c r="B124" s="85"/>
      <c r="C124" s="2181" t="s">
        <v>733</v>
      </c>
      <c r="D124" s="2080">
        <v>30</v>
      </c>
      <c r="E124" s="1659">
        <v>0.6</v>
      </c>
      <c r="F124" s="1538">
        <v>0.08</v>
      </c>
      <c r="G124" s="1659">
        <v>3.0750000000000002</v>
      </c>
      <c r="H124" s="1798">
        <v>15.672000000000001</v>
      </c>
      <c r="I124" s="1892">
        <v>49</v>
      </c>
      <c r="J124" s="2259" t="s">
        <v>609</v>
      </c>
      <c r="L124" s="269"/>
      <c r="M124" s="3154"/>
      <c r="N124" s="3154"/>
      <c r="O124" s="3154"/>
      <c r="P124" s="3154"/>
      <c r="Q124" s="3144"/>
      <c r="R124" s="2083"/>
      <c r="S124" s="3141"/>
      <c r="T124" s="357"/>
      <c r="U124" s="3144"/>
      <c r="V124" s="3144"/>
      <c r="W124" s="3144"/>
      <c r="X124" s="3144"/>
      <c r="Y124" s="3144"/>
      <c r="Z124" s="3144"/>
      <c r="AA124" s="3144"/>
      <c r="AB124" s="3144"/>
      <c r="AC124" s="3144"/>
      <c r="AD124" s="3144"/>
      <c r="AE124" s="3144"/>
      <c r="AF124" s="3144"/>
      <c r="AG124" s="3144"/>
      <c r="AH124" s="3144"/>
      <c r="AI124" s="3144"/>
      <c r="AJ124" s="3140"/>
      <c r="AK124" s="255"/>
      <c r="AL124" s="3140"/>
      <c r="AM124" s="516"/>
      <c r="AN124" s="3140"/>
      <c r="AO124" s="3140"/>
      <c r="AP124" s="3140"/>
      <c r="AQ124" s="3140"/>
      <c r="AR124" s="3140"/>
      <c r="AS124" s="3140"/>
      <c r="AT124" s="3144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57"/>
      <c r="BE124" s="106"/>
      <c r="BF124" s="106"/>
      <c r="BG124" s="106"/>
    </row>
    <row r="125" spans="2:59">
      <c r="B125" s="409" t="s">
        <v>154</v>
      </c>
      <c r="C125" s="3166" t="s">
        <v>468</v>
      </c>
      <c r="D125" s="2178">
        <v>200</v>
      </c>
      <c r="E125" s="1436">
        <v>0.4</v>
      </c>
      <c r="F125" s="325">
        <v>0</v>
      </c>
      <c r="G125" s="1246">
        <v>6.6</v>
      </c>
      <c r="H125" s="2051">
        <v>28.2</v>
      </c>
      <c r="I125" s="1913">
        <v>86</v>
      </c>
      <c r="J125" s="2234" t="s">
        <v>648</v>
      </c>
      <c r="L125" s="3154"/>
      <c r="M125" s="2326"/>
      <c r="N125" s="2326"/>
      <c r="O125" s="2326"/>
      <c r="P125" s="2326"/>
      <c r="Q125" s="3144"/>
      <c r="R125" s="2083"/>
      <c r="S125" s="3141"/>
      <c r="T125" s="357"/>
      <c r="U125" s="3144"/>
      <c r="V125" s="3139"/>
      <c r="W125" s="121"/>
      <c r="X125" s="121"/>
      <c r="Y125" s="121"/>
      <c r="Z125" s="121"/>
      <c r="AA125" s="121"/>
      <c r="AB125" s="121"/>
      <c r="AC125" s="121"/>
      <c r="AD125" s="121"/>
      <c r="AE125" s="3144"/>
      <c r="AF125" s="3144"/>
      <c r="AG125" s="3144"/>
      <c r="AH125" s="3144"/>
      <c r="AI125" s="3144"/>
      <c r="AJ125" s="3140"/>
      <c r="AK125" s="3140"/>
      <c r="AL125" s="3140"/>
      <c r="AM125" s="3140"/>
      <c r="AN125" s="3140"/>
      <c r="AO125" s="3140"/>
      <c r="AP125" s="3140"/>
      <c r="AQ125" s="3140"/>
      <c r="AR125" s="3140"/>
      <c r="AS125" s="3140"/>
      <c r="AT125" s="3144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57"/>
      <c r="BE125" s="106"/>
      <c r="BF125" s="106"/>
      <c r="BG125" s="106"/>
    </row>
    <row r="126" spans="2:59" ht="13.5" customHeight="1">
      <c r="B126" s="410" t="s">
        <v>11</v>
      </c>
      <c r="C126" s="3166" t="s">
        <v>804</v>
      </c>
      <c r="D126" s="2369" t="s">
        <v>922</v>
      </c>
      <c r="E126" s="1171">
        <v>5.8150000000000004</v>
      </c>
      <c r="F126" s="1171">
        <v>5.6909999999999998</v>
      </c>
      <c r="G126" s="4260">
        <v>23.032</v>
      </c>
      <c r="H126" s="694">
        <v>150.107</v>
      </c>
      <c r="I126" s="1896">
        <v>80</v>
      </c>
      <c r="J126" s="2242" t="s">
        <v>739</v>
      </c>
      <c r="L126" s="3144"/>
      <c r="M126" s="3141"/>
      <c r="N126" s="3139"/>
      <c r="O126" s="176"/>
      <c r="P126" s="345"/>
      <c r="Q126" s="3144"/>
      <c r="R126" s="3144"/>
      <c r="S126" s="2428"/>
      <c r="T126" s="3144"/>
      <c r="U126" s="3144"/>
      <c r="V126" s="3139"/>
      <c r="W126" s="116"/>
      <c r="X126" s="330"/>
      <c r="Y126" s="116"/>
      <c r="Z126" s="116"/>
      <c r="AA126" s="116"/>
      <c r="AB126" s="116"/>
      <c r="AC126" s="116"/>
      <c r="AD126" s="116"/>
      <c r="AE126" s="176"/>
      <c r="AF126" s="3144"/>
      <c r="AG126" s="3144"/>
      <c r="AH126" s="3144"/>
      <c r="AI126" s="3144"/>
      <c r="AJ126" s="3140"/>
      <c r="AK126" s="3140"/>
      <c r="AL126" s="3140"/>
      <c r="AM126" s="3140"/>
      <c r="AN126" s="3140"/>
      <c r="AO126" s="3140"/>
      <c r="AP126" s="3140"/>
      <c r="AQ126" s="3140"/>
      <c r="AR126" s="3140"/>
      <c r="AS126" s="3140"/>
      <c r="AT126" s="3144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>
      <c r="B127" s="413" t="s">
        <v>157</v>
      </c>
      <c r="C127" s="185" t="s">
        <v>9</v>
      </c>
      <c r="D127" s="2373">
        <v>40</v>
      </c>
      <c r="E127" s="1261">
        <v>0.8024</v>
      </c>
      <c r="F127" s="324">
        <v>0.52</v>
      </c>
      <c r="G127" s="319">
        <v>20.68</v>
      </c>
      <c r="H127" s="1455">
        <v>94.6096</v>
      </c>
      <c r="I127" s="1897">
        <v>18</v>
      </c>
      <c r="J127" s="2236" t="s">
        <v>8</v>
      </c>
      <c r="L127" s="3282"/>
      <c r="M127" s="116"/>
      <c r="N127" s="116"/>
      <c r="O127" s="116"/>
      <c r="P127" s="177"/>
      <c r="Q127" s="3144"/>
      <c r="R127" s="3144"/>
      <c r="S127" s="2428"/>
      <c r="T127" s="3144"/>
      <c r="U127" s="3144"/>
      <c r="V127" s="3144"/>
      <c r="W127" s="116"/>
      <c r="X127" s="116"/>
      <c r="Y127" s="116"/>
      <c r="Z127" s="116"/>
      <c r="AA127" s="116"/>
      <c r="AB127" s="116"/>
      <c r="AC127" s="116"/>
      <c r="AD127" s="116"/>
      <c r="AE127" s="176"/>
      <c r="AF127" s="3144"/>
      <c r="AG127" s="3144"/>
      <c r="AH127" s="3144"/>
      <c r="AI127" s="3144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3144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57"/>
      <c r="BE127" s="106"/>
      <c r="BF127" s="106"/>
      <c r="BG127" s="106"/>
    </row>
    <row r="128" spans="2:59" ht="12.75" customHeight="1" thickBot="1">
      <c r="B128" s="677"/>
      <c r="C128" s="1238" t="s">
        <v>294</v>
      </c>
      <c r="D128" s="2186">
        <v>30</v>
      </c>
      <c r="E128" s="1655">
        <v>1.4</v>
      </c>
      <c r="F128" s="1440">
        <v>0.495</v>
      </c>
      <c r="G128" s="1440">
        <v>13.031000000000001</v>
      </c>
      <c r="H128" s="2455">
        <v>62.174999999999997</v>
      </c>
      <c r="I128" s="1896">
        <v>19</v>
      </c>
      <c r="J128" s="2253" t="s">
        <v>8</v>
      </c>
      <c r="L128" s="3283"/>
      <c r="M128" s="3144"/>
      <c r="N128" s="611"/>
      <c r="O128" s="505"/>
      <c r="P128" s="812"/>
      <c r="Q128" s="3144"/>
      <c r="R128" s="3144"/>
      <c r="S128" s="2428"/>
      <c r="T128" s="3144"/>
      <c r="U128" s="3144"/>
      <c r="V128" s="3138"/>
      <c r="W128" s="3144"/>
      <c r="X128" s="176"/>
      <c r="Y128" s="176"/>
      <c r="Z128" s="176"/>
      <c r="AA128" s="176"/>
      <c r="AB128" s="176"/>
      <c r="AC128" s="176"/>
      <c r="AD128" s="176"/>
      <c r="AE128" s="176"/>
      <c r="AF128" s="119"/>
      <c r="AG128" s="3146"/>
      <c r="AH128" s="3141"/>
      <c r="AI128" s="3138"/>
      <c r="AJ128" s="116"/>
      <c r="AK128" s="116"/>
      <c r="AL128" s="330"/>
      <c r="AM128" s="177"/>
      <c r="AN128" s="116"/>
      <c r="AO128" s="328"/>
      <c r="AP128" s="176"/>
      <c r="AQ128" s="176"/>
      <c r="AR128" s="176"/>
      <c r="AS128" s="176"/>
      <c r="AT128" s="176"/>
      <c r="AU128" s="176"/>
      <c r="AV128" s="176"/>
      <c r="AW128" s="106"/>
      <c r="AX128" s="100"/>
      <c r="AY128" s="100"/>
      <c r="AZ128" s="106"/>
      <c r="BA128" s="106"/>
      <c r="BB128" s="126"/>
      <c r="BC128" s="126"/>
      <c r="BD128" s="357"/>
      <c r="BE128" s="106"/>
      <c r="BF128" s="106"/>
      <c r="BG128" s="106"/>
    </row>
    <row r="129" spans="2:59" ht="13.5" customHeight="1">
      <c r="B129" s="736" t="s">
        <v>167</v>
      </c>
      <c r="C129" s="73"/>
      <c r="D129" s="1720">
        <f>D122+D123+D124+D125+D127+D128+80+10</f>
        <v>690</v>
      </c>
      <c r="E129" s="1899">
        <f>SUM(E122:E128)</f>
        <v>33.077399999999997</v>
      </c>
      <c r="F129" s="1900">
        <f>SUM(F122:F128)</f>
        <v>24.384999999999998</v>
      </c>
      <c r="G129" s="1901">
        <f>SUM(G122:G128)</f>
        <v>100.83100000000002</v>
      </c>
      <c r="H129" s="1902">
        <f>SUM(H122:H128)</f>
        <v>729.15260000000001</v>
      </c>
      <c r="I129" s="1903"/>
      <c r="J129" s="1680"/>
      <c r="L129" s="151"/>
      <c r="M129" s="351"/>
      <c r="N129" s="351"/>
      <c r="O129" s="351"/>
      <c r="P129" s="351"/>
      <c r="Q129" s="3144"/>
      <c r="R129" s="3144"/>
      <c r="S129" s="2428"/>
      <c r="T129" s="3144"/>
      <c r="U129" s="3144"/>
      <c r="V129" s="3139"/>
      <c r="W129" s="3144"/>
      <c r="X129" s="116"/>
      <c r="Y129" s="116"/>
      <c r="Z129" s="116"/>
      <c r="AA129" s="116"/>
      <c r="AB129" s="116"/>
      <c r="AC129" s="224"/>
      <c r="AD129" s="116"/>
      <c r="AE129" s="176"/>
      <c r="AF129" s="120"/>
      <c r="AG129" s="173"/>
      <c r="AH129" s="3143"/>
      <c r="AI129" s="3138"/>
      <c r="AJ129" s="3143"/>
      <c r="AK129" s="3143"/>
      <c r="AL129" s="3143"/>
      <c r="AM129" s="3143"/>
      <c r="AN129" s="3143"/>
      <c r="AO129" s="3143"/>
      <c r="AP129" s="3143"/>
      <c r="AQ129" s="3143"/>
      <c r="AR129" s="3143"/>
      <c r="AS129" s="3143"/>
      <c r="AT129" s="3144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57"/>
      <c r="BE129" s="106"/>
      <c r="BF129" s="106"/>
      <c r="BG129" s="106"/>
    </row>
    <row r="130" spans="2:59" ht="13.5" customHeight="1">
      <c r="B130" s="382"/>
      <c r="C130" s="674" t="s">
        <v>10</v>
      </c>
      <c r="D130" s="1714">
        <v>0.25</v>
      </c>
      <c r="E130" s="1905">
        <f>E735</f>
        <v>22.5</v>
      </c>
      <c r="F130" s="1906">
        <f>F735</f>
        <v>23</v>
      </c>
      <c r="G130" s="1906">
        <f>G735</f>
        <v>95.75</v>
      </c>
      <c r="H130" s="1907">
        <f>H735</f>
        <v>680</v>
      </c>
      <c r="I130" s="1908"/>
      <c r="J130" s="647"/>
      <c r="L130" s="257"/>
      <c r="M130" s="330"/>
      <c r="N130" s="116"/>
      <c r="O130" s="116"/>
      <c r="P130" s="2947"/>
      <c r="Q130" s="3144"/>
      <c r="R130" s="3144"/>
      <c r="S130" s="2428"/>
      <c r="T130" s="3144"/>
      <c r="U130" s="3144"/>
      <c r="V130" s="3139"/>
      <c r="W130" s="3143"/>
      <c r="X130" s="218"/>
      <c r="Y130" s="3143"/>
      <c r="Z130" s="3143"/>
      <c r="AA130" s="3143"/>
      <c r="AB130" s="218"/>
      <c r="AC130" s="3143"/>
      <c r="AD130" s="3143"/>
      <c r="AE130" s="3142"/>
      <c r="AF130" s="3146"/>
      <c r="AG130" s="119"/>
      <c r="AH130" s="3141"/>
      <c r="AI130" s="3139"/>
      <c r="AJ130" s="3144"/>
      <c r="AK130" s="3144"/>
      <c r="AL130" s="3144"/>
      <c r="AM130" s="3144"/>
      <c r="AN130" s="3144"/>
      <c r="AO130" s="3144"/>
      <c r="AP130" s="3144"/>
      <c r="AQ130" s="3144"/>
      <c r="AR130" s="3144"/>
      <c r="AS130" s="3144"/>
      <c r="AT130" s="3144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 thickBot="1">
      <c r="B131" s="230"/>
      <c r="C131" s="722" t="s">
        <v>319</v>
      </c>
      <c r="D131" s="1716"/>
      <c r="E131" s="1810">
        <f>(E129*100/E733)-25</f>
        <v>11.752666666666663</v>
      </c>
      <c r="F131" s="1818">
        <f>(F129*100/F733)-25</f>
        <v>1.5054347826086953</v>
      </c>
      <c r="G131" s="1818">
        <f>(G129*100/G733)-25</f>
        <v>1.326631853785905</v>
      </c>
      <c r="H131" s="1924">
        <f>(H129*100/H733)-25</f>
        <v>1.8070808823529383</v>
      </c>
      <c r="I131" s="1909"/>
      <c r="J131" s="426"/>
      <c r="L131" s="269"/>
      <c r="M131" s="3154"/>
      <c r="N131" s="3154"/>
      <c r="O131" s="3154"/>
      <c r="P131" s="3154"/>
      <c r="Q131" s="3144"/>
      <c r="R131" s="1560"/>
      <c r="S131" s="3145"/>
      <c r="T131" s="203"/>
      <c r="U131" s="3144"/>
      <c r="V131" s="1561"/>
      <c r="W131" s="3144"/>
      <c r="X131" s="3144"/>
      <c r="Y131" s="3144"/>
      <c r="Z131" s="3144"/>
      <c r="AA131" s="3144"/>
      <c r="AB131" s="3144"/>
      <c r="AC131" s="3144"/>
      <c r="AD131" s="3144"/>
      <c r="AE131" s="3144"/>
      <c r="AF131" s="3144"/>
      <c r="AG131" s="119"/>
      <c r="AH131" s="3141"/>
      <c r="AI131" s="3140"/>
      <c r="AJ131" s="3144"/>
      <c r="AK131" s="3144"/>
      <c r="AL131" s="3144"/>
      <c r="AM131" s="3144"/>
      <c r="AN131" s="3144"/>
      <c r="AO131" s="3144"/>
      <c r="AP131" s="3144"/>
      <c r="AQ131" s="3144"/>
      <c r="AR131" s="3144"/>
      <c r="AS131" s="3144"/>
      <c r="AT131" s="3144"/>
      <c r="AU131" s="118"/>
      <c r="AV131" s="101"/>
      <c r="AW131" s="100"/>
      <c r="AX131" s="202"/>
      <c r="AY131" s="202"/>
      <c r="AZ131" s="106"/>
      <c r="BA131" s="106"/>
      <c r="BB131" s="126"/>
      <c r="BC131" s="126"/>
      <c r="BD131" s="357"/>
      <c r="BE131" s="106"/>
      <c r="BF131" s="106"/>
      <c r="BG131" s="106"/>
    </row>
    <row r="132" spans="2:59" ht="15.75">
      <c r="B132" s="88"/>
      <c r="C132" s="1717" t="s">
        <v>106</v>
      </c>
      <c r="D132" s="1718"/>
      <c r="E132" s="284"/>
      <c r="F132" s="1801"/>
      <c r="G132" s="1801"/>
      <c r="H132" s="1916"/>
      <c r="I132" s="1437"/>
      <c r="J132" s="1437"/>
      <c r="L132" s="3154"/>
      <c r="M132" s="2312"/>
      <c r="N132" s="2312"/>
      <c r="O132" s="2312"/>
      <c r="P132" s="2327"/>
      <c r="Q132" s="3144"/>
      <c r="R132" s="125"/>
      <c r="S132" s="3154"/>
      <c r="T132" s="3144"/>
      <c r="U132" s="3144"/>
      <c r="V132" s="3144"/>
      <c r="W132" s="3144"/>
      <c r="X132" s="3144"/>
      <c r="Y132" s="151"/>
      <c r="Z132" s="176"/>
      <c r="AA132" s="517"/>
      <c r="AB132" s="151"/>
      <c r="AC132" s="176"/>
      <c r="AD132" s="176"/>
      <c r="AE132" s="176"/>
      <c r="AF132" s="3146"/>
      <c r="AG132" s="196"/>
      <c r="AH132" s="196"/>
      <c r="AI132" s="196"/>
      <c r="AJ132" s="183"/>
      <c r="AK132" s="487"/>
      <c r="AL132" s="196"/>
      <c r="AM132" s="183"/>
      <c r="AN132" s="183"/>
      <c r="AO132" s="196"/>
      <c r="AP132" s="488"/>
      <c r="AQ132" s="196"/>
      <c r="AR132" s="196"/>
      <c r="AS132" s="3144"/>
      <c r="AT132" s="126"/>
      <c r="AU132" s="116"/>
      <c r="AV132" s="101"/>
      <c r="AW132" s="100"/>
      <c r="AX132" s="202"/>
      <c r="AY132" s="202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85"/>
      <c r="C133" s="2384" t="s">
        <v>698</v>
      </c>
      <c r="D133" s="1543">
        <v>100</v>
      </c>
      <c r="E133" s="1958">
        <v>1.5</v>
      </c>
      <c r="F133" s="1957">
        <v>3.6</v>
      </c>
      <c r="G133" s="1958">
        <v>8.5</v>
      </c>
      <c r="H133" s="2455">
        <v>72</v>
      </c>
      <c r="I133" s="1491">
        <v>10</v>
      </c>
      <c r="J133" s="3559" t="s">
        <v>342</v>
      </c>
      <c r="L133" s="121"/>
      <c r="M133" s="3144"/>
      <c r="N133" s="3144"/>
      <c r="O133" s="200"/>
      <c r="P133" s="4330"/>
      <c r="Q133" s="3144"/>
      <c r="R133" s="3140"/>
      <c r="S133" s="3141"/>
      <c r="T133" s="3138"/>
      <c r="U133" s="3141"/>
      <c r="V133" s="329"/>
      <c r="W133" s="3144"/>
      <c r="X133" s="3144"/>
      <c r="Y133" s="116"/>
      <c r="Z133" s="116"/>
      <c r="AA133" s="116"/>
      <c r="AB133" s="116"/>
      <c r="AC133" s="116"/>
      <c r="AD133" s="116"/>
      <c r="AE133" s="176"/>
      <c r="AF133" s="314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3144"/>
      <c r="AT133" s="3144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2.75" customHeight="1">
      <c r="B134" s="408" t="s">
        <v>153</v>
      </c>
      <c r="C134" s="2384" t="s">
        <v>476</v>
      </c>
      <c r="D134" s="1543">
        <v>250</v>
      </c>
      <c r="E134" s="1439">
        <v>2.7749999999999999</v>
      </c>
      <c r="F134" s="1440">
        <v>3.5249999999999999</v>
      </c>
      <c r="G134" s="1440">
        <v>12.3</v>
      </c>
      <c r="H134" s="2455">
        <v>92.025000000000006</v>
      </c>
      <c r="I134" s="2934">
        <v>28</v>
      </c>
      <c r="J134" s="3560" t="s">
        <v>477</v>
      </c>
      <c r="K134" s="31"/>
      <c r="L134" s="126"/>
      <c r="M134" s="357"/>
      <c r="N134" s="575"/>
      <c r="O134" s="575"/>
      <c r="P134" s="575"/>
      <c r="Q134" s="3144"/>
      <c r="R134" s="3011"/>
      <c r="S134" s="3141"/>
      <c r="T134" s="329"/>
      <c r="U134" s="329"/>
      <c r="V134" s="3144"/>
      <c r="W134" s="3144"/>
      <c r="X134" s="3144"/>
      <c r="Y134" s="116"/>
      <c r="Z134" s="116"/>
      <c r="AA134" s="116"/>
      <c r="AB134" s="116"/>
      <c r="AC134" s="116"/>
      <c r="AD134" s="116"/>
      <c r="AE134" s="176"/>
      <c r="AF134" s="3146"/>
      <c r="AG134" s="3144"/>
      <c r="AH134" s="3144"/>
      <c r="AI134" s="3144"/>
      <c r="AJ134" s="183"/>
      <c r="AK134" s="183"/>
      <c r="AL134" s="3144"/>
      <c r="AM134" s="183"/>
      <c r="AN134" s="183"/>
      <c r="AO134" s="3144"/>
      <c r="AP134" s="3141"/>
      <c r="AQ134" s="3144"/>
      <c r="AR134" s="3144"/>
      <c r="AS134" s="3144"/>
      <c r="AT134" s="3144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3.5" customHeight="1">
      <c r="B135" s="409" t="s">
        <v>154</v>
      </c>
      <c r="C135" s="2384" t="s">
        <v>591</v>
      </c>
      <c r="D135" s="2373">
        <v>200</v>
      </c>
      <c r="E135" s="1171">
        <v>12.679600000000001</v>
      </c>
      <c r="F135" s="1171">
        <v>17.0029</v>
      </c>
      <c r="G135" s="1171">
        <v>17.170079999999999</v>
      </c>
      <c r="H135" s="694">
        <v>272.42500000000001</v>
      </c>
      <c r="I135" s="1438">
        <v>59</v>
      </c>
      <c r="J135" s="3561" t="s">
        <v>478</v>
      </c>
      <c r="L135" s="3144"/>
      <c r="M135" s="116"/>
      <c r="N135" s="330"/>
      <c r="O135" s="116"/>
      <c r="P135" s="177"/>
      <c r="Q135" s="3144"/>
      <c r="R135" s="4327"/>
      <c r="S135" s="3141"/>
      <c r="T135" s="3139"/>
      <c r="U135" s="577"/>
      <c r="V135" s="3144"/>
      <c r="W135" s="3144"/>
      <c r="X135" s="330"/>
      <c r="Y135" s="330"/>
      <c r="Z135" s="330"/>
      <c r="AA135" s="330"/>
      <c r="AB135" s="330"/>
      <c r="AC135" s="330"/>
      <c r="AD135" s="330"/>
      <c r="AE135" s="176"/>
      <c r="AF135" s="3146"/>
      <c r="AG135" s="492"/>
      <c r="AH135" s="493"/>
      <c r="AI135" s="494"/>
      <c r="AJ135" s="495"/>
      <c r="AK135" s="496"/>
      <c r="AL135" s="496"/>
      <c r="AM135" s="496"/>
      <c r="AN135" s="496"/>
      <c r="AO135" s="496"/>
      <c r="AP135" s="496"/>
      <c r="AQ135" s="492"/>
      <c r="AR135" s="492"/>
      <c r="AS135" s="497"/>
      <c r="AT135" s="3144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410" t="s">
        <v>11</v>
      </c>
      <c r="C136" s="2296" t="s">
        <v>812</v>
      </c>
      <c r="D136" s="2370">
        <v>200</v>
      </c>
      <c r="E136" s="1439">
        <v>1</v>
      </c>
      <c r="F136" s="1440">
        <v>0</v>
      </c>
      <c r="G136" s="1440">
        <v>25.4</v>
      </c>
      <c r="H136" s="756">
        <v>105.6</v>
      </c>
      <c r="I136" s="2897">
        <v>104</v>
      </c>
      <c r="J136" s="2245" t="s">
        <v>333</v>
      </c>
      <c r="K136" s="6"/>
      <c r="L136" s="1213"/>
      <c r="M136" s="3154"/>
      <c r="N136" s="3154"/>
      <c r="O136" s="3154"/>
      <c r="P136" s="3154"/>
      <c r="Q136" s="3144"/>
      <c r="R136" s="3144"/>
      <c r="S136" s="3141"/>
      <c r="T136" s="3144"/>
      <c r="U136" s="3139"/>
      <c r="V136" s="3144"/>
      <c r="W136" s="116"/>
      <c r="X136" s="116"/>
      <c r="Y136" s="116"/>
      <c r="Z136" s="116"/>
      <c r="AA136" s="116"/>
      <c r="AB136" s="116"/>
      <c r="AC136" s="116"/>
      <c r="AD136" s="116"/>
      <c r="AE136" s="176"/>
      <c r="AF136" s="3146"/>
      <c r="AG136" s="207"/>
      <c r="AH136" s="207"/>
      <c r="AI136" s="207"/>
      <c r="AJ136" s="498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3144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57"/>
      <c r="BE136" s="106"/>
      <c r="BF136" s="106"/>
      <c r="BG136" s="106"/>
    </row>
    <row r="137" spans="2:59" ht="12.75" customHeight="1">
      <c r="B137" s="85"/>
      <c r="C137" s="2870" t="s">
        <v>691</v>
      </c>
      <c r="D137" s="3562">
        <v>30</v>
      </c>
      <c r="E137" s="1171">
        <v>2.0567000000000002</v>
      </c>
      <c r="F137" s="1171">
        <v>5.0400999999999998</v>
      </c>
      <c r="G137" s="1171">
        <v>22.725999999999999</v>
      </c>
      <c r="H137" s="694">
        <v>144.49199999999999</v>
      </c>
      <c r="I137" s="1896">
        <v>15</v>
      </c>
      <c r="J137" s="2236" t="s">
        <v>8</v>
      </c>
      <c r="K137" s="6"/>
      <c r="L137" s="3154"/>
      <c r="M137" s="4328"/>
      <c r="N137" s="4328"/>
      <c r="O137" s="4328"/>
      <c r="P137" s="4329"/>
      <c r="Q137" s="3144"/>
      <c r="R137" s="3146"/>
      <c r="S137" s="3141"/>
      <c r="T137" s="116"/>
      <c r="U137" s="3139"/>
      <c r="V137" s="3144"/>
      <c r="W137" s="116"/>
      <c r="X137" s="116"/>
      <c r="Y137" s="116"/>
      <c r="Z137" s="116"/>
      <c r="AA137" s="116"/>
      <c r="AB137" s="116"/>
      <c r="AC137" s="116"/>
      <c r="AD137" s="116"/>
      <c r="AE137" s="176"/>
      <c r="AF137" s="3146"/>
      <c r="AG137" s="116"/>
      <c r="AH137" s="116"/>
      <c r="AI137" s="116"/>
      <c r="AJ137" s="177"/>
      <c r="AK137" s="116"/>
      <c r="AL137" s="116"/>
      <c r="AM137" s="116"/>
      <c r="AN137" s="116"/>
      <c r="AO137" s="116"/>
      <c r="AP137" s="116"/>
      <c r="AQ137" s="116"/>
      <c r="AR137" s="116"/>
      <c r="AS137" s="176"/>
      <c r="AT137" s="3144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>
      <c r="B138" s="413" t="s">
        <v>157</v>
      </c>
      <c r="C138" s="2296" t="s">
        <v>9</v>
      </c>
      <c r="D138" s="3162">
        <v>70</v>
      </c>
      <c r="E138" s="1245">
        <v>1.4041999999999999</v>
      </c>
      <c r="F138" s="319">
        <v>0.91</v>
      </c>
      <c r="G138" s="319">
        <v>36.094000000000001</v>
      </c>
      <c r="H138" s="1455">
        <v>158.18299999999999</v>
      </c>
      <c r="I138" s="1897">
        <v>18</v>
      </c>
      <c r="J138" s="2236" t="s">
        <v>8</v>
      </c>
      <c r="K138" s="6"/>
      <c r="L138" s="125"/>
      <c r="M138" s="3154"/>
      <c r="N138" s="3144"/>
      <c r="O138" s="121"/>
      <c r="P138" s="257"/>
      <c r="Q138" s="116"/>
      <c r="R138" s="2083"/>
      <c r="S138" s="113"/>
      <c r="T138" s="3138"/>
      <c r="U138" s="3144"/>
      <c r="V138" s="3144"/>
      <c r="W138" s="3144"/>
      <c r="X138" s="3144"/>
      <c r="Y138" s="218"/>
      <c r="Z138" s="3143"/>
      <c r="AA138" s="369"/>
      <c r="AB138" s="218"/>
      <c r="AC138" s="3143"/>
      <c r="AD138" s="3143"/>
      <c r="AE138" s="3142"/>
      <c r="AF138" s="119"/>
      <c r="AG138" s="509"/>
      <c r="AH138" s="509"/>
      <c r="AI138" s="509"/>
      <c r="AJ138" s="518"/>
      <c r="AK138" s="509"/>
      <c r="AL138" s="509"/>
      <c r="AM138" s="509"/>
      <c r="AN138" s="509"/>
      <c r="AO138" s="510"/>
      <c r="AP138" s="510"/>
      <c r="AQ138" s="509"/>
      <c r="AR138" s="509"/>
      <c r="AS138" s="509"/>
      <c r="AT138" s="3144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>
      <c r="B139" s="85"/>
      <c r="C139" s="2296" t="s">
        <v>294</v>
      </c>
      <c r="D139" s="3157">
        <v>40</v>
      </c>
      <c r="E139" s="1245">
        <v>1.8660000000000001</v>
      </c>
      <c r="F139" s="326">
        <v>0.66</v>
      </c>
      <c r="G139" s="324">
        <v>17.373999999999999</v>
      </c>
      <c r="H139" s="1455">
        <v>82.9</v>
      </c>
      <c r="I139" s="1896">
        <v>19</v>
      </c>
      <c r="J139" s="2237" t="s">
        <v>8</v>
      </c>
      <c r="K139" s="6"/>
      <c r="L139" s="121"/>
      <c r="M139" s="3144"/>
      <c r="N139" s="3145"/>
      <c r="O139" s="121"/>
      <c r="P139" s="121"/>
      <c r="Q139" s="3154"/>
      <c r="R139" s="3144"/>
      <c r="S139" s="113"/>
      <c r="T139" s="3144"/>
      <c r="U139" s="3144"/>
      <c r="V139" s="3144"/>
      <c r="W139" s="3144"/>
      <c r="X139" s="3144"/>
      <c r="Y139" s="349"/>
      <c r="Z139" s="350"/>
      <c r="AA139" s="519"/>
      <c r="AB139" s="349"/>
      <c r="AC139" s="349"/>
      <c r="AD139" s="350"/>
      <c r="AE139" s="350"/>
      <c r="AF139" s="120"/>
      <c r="AG139" s="3144"/>
      <c r="AH139" s="3144"/>
      <c r="AI139" s="3144"/>
      <c r="AJ139" s="3144"/>
      <c r="AK139" s="3144"/>
      <c r="AL139" s="3144"/>
      <c r="AM139" s="3144"/>
      <c r="AN139" s="3144"/>
      <c r="AO139" s="3144"/>
      <c r="AP139" s="3144"/>
      <c r="AQ139" s="3144"/>
      <c r="AR139" s="3144"/>
      <c r="AS139" s="3144"/>
      <c r="AT139" s="3144"/>
      <c r="AU139" s="106"/>
      <c r="AV139" s="114"/>
      <c r="AW139" s="106"/>
      <c r="AX139" s="512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 thickBot="1">
      <c r="B140" s="677"/>
      <c r="C140" s="3563" t="s">
        <v>694</v>
      </c>
      <c r="D140" s="2186">
        <v>100</v>
      </c>
      <c r="E140" s="1469">
        <v>0.4</v>
      </c>
      <c r="F140" s="431">
        <v>0.4</v>
      </c>
      <c r="G140" s="431">
        <v>9.8000000000000007</v>
      </c>
      <c r="H140" s="2256">
        <v>47</v>
      </c>
      <c r="I140" s="598">
        <v>105</v>
      </c>
      <c r="J140" s="2247" t="s">
        <v>718</v>
      </c>
      <c r="K140" s="6"/>
      <c r="L140" s="121"/>
      <c r="M140" s="121"/>
      <c r="N140" s="3144"/>
      <c r="O140" s="121"/>
      <c r="P140" s="121"/>
      <c r="Q140" s="2312"/>
      <c r="R140" s="2083"/>
      <c r="S140" s="3141"/>
      <c r="T140" s="3139"/>
      <c r="U140" s="3144"/>
      <c r="V140" s="3144"/>
      <c r="W140" s="3144"/>
      <c r="X140" s="3144"/>
      <c r="Y140" s="3144"/>
      <c r="Z140" s="352"/>
      <c r="AA140" s="347"/>
      <c r="AB140" s="347"/>
      <c r="AC140" s="352"/>
      <c r="AD140" s="352"/>
      <c r="AE140" s="353"/>
      <c r="AF140" s="3139"/>
      <c r="AG140" s="3144"/>
      <c r="AH140" s="3144"/>
      <c r="AI140" s="3144"/>
      <c r="AJ140" s="3144"/>
      <c r="AK140" s="3144"/>
      <c r="AL140" s="3144"/>
      <c r="AM140" s="3144"/>
      <c r="AN140" s="3144"/>
      <c r="AO140" s="3144"/>
      <c r="AP140" s="488"/>
      <c r="AQ140" s="3144"/>
      <c r="AR140" s="488"/>
      <c r="AS140" s="3144"/>
      <c r="AT140" s="3144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>
      <c r="B141" s="417" t="s">
        <v>156</v>
      </c>
      <c r="C141" s="1719"/>
      <c r="D141" s="1948">
        <f>SUM(D133:D140)</f>
        <v>990</v>
      </c>
      <c r="E141" s="1914">
        <f>SUM(E133:E140)</f>
        <v>23.681499999999996</v>
      </c>
      <c r="F141" s="1900">
        <f>SUM(F133:F140)</f>
        <v>31.137999999999998</v>
      </c>
      <c r="G141" s="1900">
        <f>SUM(G133:G140)</f>
        <v>149.36408</v>
      </c>
      <c r="H141" s="1902">
        <f>SUM(H133:H140)</f>
        <v>974.625</v>
      </c>
      <c r="I141" s="1903"/>
      <c r="J141" s="1680"/>
      <c r="K141" s="6"/>
      <c r="L141" s="121"/>
      <c r="M141" s="121"/>
      <c r="N141" s="329"/>
      <c r="O141" s="121"/>
      <c r="P141" s="121"/>
      <c r="Q141" s="3144"/>
      <c r="R141" s="2083"/>
      <c r="S141" s="3141"/>
      <c r="T141" s="3139"/>
      <c r="U141" s="3144"/>
      <c r="V141" s="3144"/>
      <c r="W141" s="3144"/>
      <c r="X141" s="3144"/>
      <c r="Y141" s="3144"/>
      <c r="Z141" s="121"/>
      <c r="AA141" s="121"/>
      <c r="AB141" s="121"/>
      <c r="AC141" s="121"/>
      <c r="AD141" s="121"/>
      <c r="AE141" s="3144"/>
      <c r="AF141" s="3146"/>
      <c r="AG141" s="3144"/>
      <c r="AH141" s="3144"/>
      <c r="AI141" s="3144"/>
      <c r="AJ141" s="520"/>
      <c r="AK141" s="3144"/>
      <c r="AL141" s="3144"/>
      <c r="AM141" s="3144"/>
      <c r="AN141" s="3144"/>
      <c r="AO141" s="3144"/>
      <c r="AP141" s="3144"/>
      <c r="AQ141" s="3144"/>
      <c r="AR141" s="488"/>
      <c r="AS141" s="3144"/>
      <c r="AT141" s="3144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2.75" customHeight="1">
      <c r="B142" s="724"/>
      <c r="C142" s="1713" t="s">
        <v>10</v>
      </c>
      <c r="D142" s="1949">
        <v>0.35</v>
      </c>
      <c r="E142" s="1905">
        <f>E739</f>
        <v>31.5</v>
      </c>
      <c r="F142" s="1906">
        <f>F739</f>
        <v>32.200000000000003</v>
      </c>
      <c r="G142" s="1906">
        <f>G739</f>
        <v>134.05000000000001</v>
      </c>
      <c r="H142" s="1907">
        <f>H739</f>
        <v>952</v>
      </c>
      <c r="I142" s="1908"/>
      <c r="J142" s="647"/>
      <c r="K142" s="6"/>
      <c r="L142" s="121"/>
      <c r="M142" s="121"/>
      <c r="N142" s="357"/>
      <c r="O142" s="121"/>
      <c r="P142" s="121"/>
      <c r="Q142" s="3144"/>
      <c r="R142" s="124"/>
      <c r="S142" s="3141"/>
      <c r="T142" s="3139"/>
      <c r="U142" s="3144"/>
      <c r="V142" s="3144"/>
      <c r="W142" s="3144"/>
      <c r="X142" s="3144"/>
      <c r="Y142" s="3144"/>
      <c r="Z142" s="121"/>
      <c r="AA142" s="121"/>
      <c r="AB142" s="121"/>
      <c r="AC142" s="121"/>
      <c r="AD142" s="121"/>
      <c r="AE142" s="3144"/>
      <c r="AF142" s="3146"/>
      <c r="AG142" s="3146"/>
      <c r="AH142" s="3141"/>
      <c r="AI142" s="3141"/>
      <c r="AJ142" s="3140"/>
      <c r="AK142" s="3144"/>
      <c r="AL142" s="3144"/>
      <c r="AM142" s="3144"/>
      <c r="AN142" s="3144"/>
      <c r="AO142" s="3144"/>
      <c r="AP142" s="3144"/>
      <c r="AQ142" s="3144"/>
      <c r="AR142" s="3144"/>
      <c r="AS142" s="3144"/>
      <c r="AT142" s="3144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 thickBot="1">
      <c r="B143" s="230"/>
      <c r="C143" s="1715" t="s">
        <v>319</v>
      </c>
      <c r="D143" s="1716"/>
      <c r="E143" s="1810">
        <f>(E141*100/E733)-35</f>
        <v>-8.6872222222222248</v>
      </c>
      <c r="F143" s="1818">
        <f>(F141*100/F733)-35</f>
        <v>-1.154347826086962</v>
      </c>
      <c r="G143" s="1818">
        <f>(G141*100/G733)-35</f>
        <v>3.9984543080939901</v>
      </c>
      <c r="H143" s="1924">
        <f>(H141*100/H733)-35</f>
        <v>0.83180147058823195</v>
      </c>
      <c r="I143" s="1909"/>
      <c r="J143" s="426"/>
      <c r="K143" s="6"/>
      <c r="L143" s="121"/>
      <c r="M143" s="121"/>
      <c r="N143" s="329"/>
      <c r="O143" s="121"/>
      <c r="P143" s="121"/>
      <c r="Q143" s="3144"/>
      <c r="R143" s="3144"/>
      <c r="S143" s="3145"/>
      <c r="T143" s="3144"/>
      <c r="U143" s="3144"/>
      <c r="V143" s="3144"/>
      <c r="W143" s="3144"/>
      <c r="X143" s="3144"/>
      <c r="Y143" s="3144"/>
      <c r="Z143" s="121"/>
      <c r="AA143" s="121"/>
      <c r="AB143" s="121"/>
      <c r="AC143" s="121"/>
      <c r="AD143" s="121"/>
      <c r="AE143" s="3144"/>
      <c r="AF143" s="3146"/>
      <c r="AG143" s="123"/>
      <c r="AH143" s="3141"/>
      <c r="AI143" s="3140"/>
      <c r="AJ143" s="177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3144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2.75" customHeight="1">
      <c r="B144" s="439" t="s">
        <v>153</v>
      </c>
      <c r="C144" s="678" t="s">
        <v>192</v>
      </c>
      <c r="D144" s="1617"/>
      <c r="E144" s="1962"/>
      <c r="F144" s="1963"/>
      <c r="G144" s="1963"/>
      <c r="H144" s="1964"/>
      <c r="I144" s="1437"/>
      <c r="J144" s="422"/>
      <c r="K144" s="31"/>
      <c r="L144" s="121"/>
      <c r="M144" s="3141"/>
      <c r="N144" s="329"/>
      <c r="O144" s="121"/>
      <c r="P144" s="126"/>
      <c r="Q144" s="329"/>
      <c r="R144" s="3144"/>
      <c r="S144" s="741"/>
      <c r="T144" s="3144"/>
      <c r="U144" s="177"/>
      <c r="V144" s="540"/>
      <c r="W144" s="176"/>
      <c r="X144" s="3144"/>
      <c r="Y144" s="121"/>
      <c r="Z144" s="121"/>
      <c r="AA144" s="121"/>
      <c r="AB144" s="121"/>
      <c r="AC144" s="121"/>
      <c r="AD144" s="121"/>
      <c r="AE144" s="3144"/>
      <c r="AF144" s="119"/>
      <c r="AG144" s="3144"/>
      <c r="AH144" s="3154"/>
      <c r="AI144" s="3144"/>
      <c r="AJ144" s="175"/>
      <c r="AK144" s="175"/>
      <c r="AL144" s="175"/>
      <c r="AM144" s="175"/>
      <c r="AN144" s="175"/>
      <c r="AO144" s="175"/>
      <c r="AP144" s="175"/>
      <c r="AQ144" s="175"/>
      <c r="AR144" s="175"/>
      <c r="AS144" s="175"/>
      <c r="AT144" s="3144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2" customHeight="1">
      <c r="B145" s="409" t="s">
        <v>154</v>
      </c>
      <c r="C145" s="185" t="s">
        <v>805</v>
      </c>
      <c r="D145" s="3159">
        <v>200</v>
      </c>
      <c r="E145" s="1261">
        <v>0.06</v>
      </c>
      <c r="F145" s="324">
        <v>0</v>
      </c>
      <c r="G145" s="324">
        <v>12.808999999999999</v>
      </c>
      <c r="H145" s="1455">
        <v>51.478000000000002</v>
      </c>
      <c r="I145" s="1913">
        <v>95</v>
      </c>
      <c r="J145" s="2242" t="s">
        <v>795</v>
      </c>
      <c r="L145" s="3144"/>
      <c r="M145" s="3141"/>
      <c r="N145" s="111"/>
      <c r="O145" s="121"/>
      <c r="P145" s="126"/>
      <c r="Q145" s="357"/>
      <c r="R145" s="3144"/>
      <c r="S145" s="2428"/>
      <c r="T145" s="3144"/>
      <c r="U145" s="177"/>
      <c r="V145" s="527"/>
      <c r="W145" s="4344"/>
      <c r="X145" s="3144"/>
      <c r="Y145" s="3141"/>
      <c r="Z145" s="3141"/>
      <c r="AA145" s="3140"/>
      <c r="AB145" s="3141"/>
      <c r="AC145" s="3141"/>
      <c r="AD145" s="3141"/>
      <c r="AE145" s="3141"/>
      <c r="AF145" s="3139"/>
      <c r="AG145" s="3146"/>
      <c r="AH145" s="3141"/>
      <c r="AI145" s="3139"/>
      <c r="AJ145" s="3144"/>
      <c r="AK145" s="3144"/>
      <c r="AL145" s="3144"/>
      <c r="AM145" s="3144"/>
      <c r="AN145" s="3144"/>
      <c r="AO145" s="3144"/>
      <c r="AP145" s="3144"/>
      <c r="AQ145" s="3144"/>
      <c r="AR145" s="3144"/>
      <c r="AS145" s="3144"/>
      <c r="AT145" s="3144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5.75">
      <c r="B146" s="410" t="s">
        <v>11</v>
      </c>
      <c r="C146" s="2027" t="s">
        <v>898</v>
      </c>
      <c r="D146" s="2284">
        <v>105</v>
      </c>
      <c r="E146" s="1436">
        <v>7.3105000000000002</v>
      </c>
      <c r="F146" s="325">
        <v>5.3231000000000002</v>
      </c>
      <c r="G146" s="1246">
        <v>15.172499999999999</v>
      </c>
      <c r="H146" s="2324">
        <v>137.44</v>
      </c>
      <c r="I146" s="2252">
        <v>57</v>
      </c>
      <c r="J146" s="2267" t="s">
        <v>1127</v>
      </c>
      <c r="K146" s="52"/>
      <c r="L146" s="121"/>
      <c r="M146" s="3141"/>
      <c r="N146" s="357"/>
      <c r="O146" s="121"/>
      <c r="P146" s="126"/>
      <c r="Q146" s="357"/>
      <c r="R146" s="3144"/>
      <c r="S146" s="3145"/>
      <c r="T146" s="3144"/>
      <c r="U146" s="177"/>
      <c r="V146" s="527"/>
      <c r="W146" s="4344"/>
      <c r="X146" s="3139"/>
      <c r="Y146" s="3139"/>
      <c r="Z146" s="3139"/>
      <c r="AA146" s="3139"/>
      <c r="AB146" s="3139"/>
      <c r="AC146" s="3139"/>
      <c r="AD146" s="3139"/>
      <c r="AE146" s="3139"/>
      <c r="AF146" s="3146"/>
      <c r="AG146" s="3146"/>
      <c r="AH146" s="126"/>
      <c r="AI146" s="329"/>
      <c r="AJ146" s="3144"/>
      <c r="AK146" s="3144"/>
      <c r="AL146" s="3144"/>
      <c r="AM146" s="3144"/>
      <c r="AN146" s="3144"/>
      <c r="AO146" s="3144"/>
      <c r="AP146" s="3144"/>
      <c r="AQ146" s="3144"/>
      <c r="AR146" s="3144"/>
      <c r="AS146" s="3144"/>
      <c r="AT146" s="3144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>
      <c r="B147" s="85"/>
      <c r="C147" s="2221" t="s">
        <v>899</v>
      </c>
      <c r="D147" s="1687">
        <v>20</v>
      </c>
      <c r="E147" s="1124">
        <v>0.41120000000000001</v>
      </c>
      <c r="F147" s="1538">
        <v>1.0484</v>
      </c>
      <c r="G147" s="1538">
        <v>1.4144000000000001</v>
      </c>
      <c r="H147" s="3570">
        <v>16.760000000000002</v>
      </c>
      <c r="I147" s="2297">
        <v>57</v>
      </c>
      <c r="J147" s="2297" t="s">
        <v>921</v>
      </c>
      <c r="K147" s="4"/>
      <c r="L147" s="121"/>
      <c r="M147" s="3141"/>
      <c r="N147" s="357"/>
      <c r="O147" s="121"/>
      <c r="P147" s="3146"/>
      <c r="Q147" s="113"/>
      <c r="R147" s="3144"/>
      <c r="S147" s="2428"/>
      <c r="T147" s="3144"/>
      <c r="U147" s="3141"/>
      <c r="V147" s="3139"/>
      <c r="W147" s="526"/>
      <c r="X147" s="3144"/>
      <c r="Y147" s="3144"/>
      <c r="Z147" s="3144"/>
      <c r="AA147" s="121"/>
      <c r="AB147" s="121"/>
      <c r="AC147" s="121"/>
      <c r="AD147" s="121"/>
      <c r="AE147" s="3144"/>
      <c r="AF147" s="122"/>
      <c r="AG147" s="356"/>
      <c r="AH147" s="126"/>
      <c r="AI147" s="159"/>
      <c r="AJ147" s="3144"/>
      <c r="AK147" s="3144"/>
      <c r="AL147" s="3144"/>
      <c r="AM147" s="3144"/>
      <c r="AN147" s="3144"/>
      <c r="AO147" s="3144"/>
      <c r="AP147" s="3144"/>
      <c r="AQ147" s="3144"/>
      <c r="AR147" s="3144"/>
      <c r="AS147" s="3144"/>
      <c r="AT147" s="3144"/>
      <c r="AU147" s="106"/>
      <c r="AV147" s="106"/>
      <c r="AW147" s="521"/>
      <c r="AX147" s="196"/>
      <c r="AY147" s="196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 thickBot="1">
      <c r="B148" s="675" t="s">
        <v>157</v>
      </c>
      <c r="C148" s="1238" t="s">
        <v>294</v>
      </c>
      <c r="D148" s="341">
        <v>30</v>
      </c>
      <c r="E148" s="1810">
        <v>1.4</v>
      </c>
      <c r="F148" s="1818">
        <v>0.495</v>
      </c>
      <c r="G148" s="1818">
        <v>13.031000000000001</v>
      </c>
      <c r="H148" s="3274">
        <v>62.174999999999997</v>
      </c>
      <c r="I148" s="2901">
        <v>19</v>
      </c>
      <c r="J148" s="2242" t="s">
        <v>8</v>
      </c>
      <c r="K148" s="553"/>
      <c r="L148" s="121"/>
      <c r="M148" s="3141"/>
      <c r="N148" s="357"/>
      <c r="O148" s="121"/>
      <c r="P148" s="1560"/>
      <c r="Q148" s="3145"/>
      <c r="R148" s="3144"/>
      <c r="S148" s="3145"/>
      <c r="T148" s="3144"/>
      <c r="U148" s="3145"/>
      <c r="V148" s="216"/>
      <c r="W148" s="3144"/>
      <c r="X148" s="3144"/>
      <c r="Y148" s="3144"/>
      <c r="Z148" s="3144"/>
      <c r="AA148" s="116"/>
      <c r="AB148" s="224"/>
      <c r="AC148" s="330"/>
      <c r="AD148" s="116"/>
      <c r="AE148" s="116"/>
      <c r="AF148" s="124"/>
      <c r="AG148" s="356"/>
      <c r="AH148" s="126"/>
      <c r="AI148" s="357"/>
      <c r="AJ148" s="3144"/>
      <c r="AK148" s="3144"/>
      <c r="AL148" s="3144"/>
      <c r="AM148" s="3144"/>
      <c r="AN148" s="3144"/>
      <c r="AO148" s="3144"/>
      <c r="AP148" s="3144"/>
      <c r="AQ148" s="3144"/>
      <c r="AR148" s="3144"/>
      <c r="AS148" s="3144"/>
      <c r="AT148" s="3144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>
      <c r="B149" s="417" t="s">
        <v>197</v>
      </c>
      <c r="C149" s="42"/>
      <c r="D149" s="2050">
        <f>SUM(D145:D148)</f>
        <v>355</v>
      </c>
      <c r="E149" s="2899">
        <f>SUM(E145:E148)</f>
        <v>9.1816999999999993</v>
      </c>
      <c r="F149" s="2900">
        <f>SUM(F145:F148)</f>
        <v>6.8665000000000003</v>
      </c>
      <c r="G149" s="2900">
        <f>SUM(G145:G148)</f>
        <v>42.426899999999996</v>
      </c>
      <c r="H149" s="3564">
        <f>SUM(H145:H148)</f>
        <v>267.85300000000001</v>
      </c>
      <c r="I149" s="2268"/>
      <c r="J149" s="446"/>
      <c r="K149" s="41"/>
      <c r="L149" s="121"/>
      <c r="M149" s="2428"/>
      <c r="N149" s="3144"/>
      <c r="O149" s="121"/>
      <c r="P149" s="3144"/>
      <c r="Q149" s="3155"/>
      <c r="R149" s="1560"/>
      <c r="S149" s="3145"/>
      <c r="T149" s="216"/>
      <c r="U149" s="3144"/>
      <c r="V149" s="3144"/>
      <c r="W149" s="3144"/>
      <c r="X149" s="3144"/>
      <c r="Y149" s="3144"/>
      <c r="Z149" s="3144"/>
      <c r="AA149" s="116"/>
      <c r="AB149" s="224"/>
      <c r="AC149" s="116"/>
      <c r="AD149" s="116"/>
      <c r="AE149" s="176"/>
      <c r="AF149" s="3146"/>
      <c r="AG149" s="356"/>
      <c r="AH149" s="126"/>
      <c r="AI149" s="357"/>
      <c r="AJ149" s="3144"/>
      <c r="AK149" s="3144"/>
      <c r="AL149" s="3144"/>
      <c r="AM149" s="3144"/>
      <c r="AN149" s="3144"/>
      <c r="AO149" s="3144"/>
      <c r="AP149" s="3144"/>
      <c r="AQ149" s="3144"/>
      <c r="AR149" s="3144"/>
      <c r="AS149" s="3144"/>
      <c r="AT149" s="3144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>
      <c r="B150" s="724"/>
      <c r="C150" s="725" t="s">
        <v>10</v>
      </c>
      <c r="D150" s="1714">
        <v>0.1</v>
      </c>
      <c r="E150" s="1905">
        <f>E743</f>
        <v>9</v>
      </c>
      <c r="F150" s="1906">
        <f>F743</f>
        <v>9.1999999999999993</v>
      </c>
      <c r="G150" s="1906">
        <f>G743</f>
        <v>38.299999999999997</v>
      </c>
      <c r="H150" s="1815">
        <f>H743</f>
        <v>272</v>
      </c>
      <c r="I150" s="1908"/>
      <c r="J150" s="647"/>
      <c r="K150" s="31"/>
      <c r="L150" s="121"/>
      <c r="M150" s="2428"/>
      <c r="N150" s="3144"/>
      <c r="O150" s="121"/>
      <c r="P150" s="121"/>
      <c r="Q150" s="3144"/>
      <c r="R150" s="125"/>
      <c r="S150" s="3154"/>
      <c r="T150" s="159"/>
      <c r="U150" s="3144"/>
      <c r="V150" s="3144"/>
      <c r="W150" s="3144"/>
      <c r="X150" s="3144"/>
      <c r="Y150" s="3144"/>
      <c r="Z150" s="3144"/>
      <c r="AA150" s="116"/>
      <c r="AB150" s="116"/>
      <c r="AC150" s="116"/>
      <c r="AD150" s="116"/>
      <c r="AE150" s="176"/>
      <c r="AF150" s="3146"/>
      <c r="AG150" s="3144"/>
      <c r="AH150" s="3145"/>
      <c r="AI150" s="3144"/>
      <c r="AJ150" s="177"/>
      <c r="AK150" s="3144"/>
      <c r="AL150" s="3144"/>
      <c r="AM150" s="3144"/>
      <c r="AN150" s="3144"/>
      <c r="AO150" s="3144"/>
      <c r="AP150" s="3144"/>
      <c r="AQ150" s="3144"/>
      <c r="AR150" s="3144"/>
      <c r="AS150" s="3144"/>
      <c r="AT150" s="3144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2.75" customHeight="1" thickBot="1">
      <c r="B151" s="230"/>
      <c r="C151" s="722" t="s">
        <v>319</v>
      </c>
      <c r="D151" s="1716"/>
      <c r="E151" s="1810">
        <f>(E149*100/E733)-10</f>
        <v>0.20188888888888812</v>
      </c>
      <c r="F151" s="1818">
        <f>(F149*100/F733)-10</f>
        <v>-2.5364130434782615</v>
      </c>
      <c r="G151" s="1818">
        <f>(G149*100/G733)-10</f>
        <v>1.0775195822454293</v>
      </c>
      <c r="H151" s="3252">
        <f>(H149*100/H733)-10</f>
        <v>-0.15246323529411754</v>
      </c>
      <c r="I151" s="1909"/>
      <c r="J151" s="426"/>
      <c r="L151" s="121"/>
      <c r="M151" s="3145"/>
      <c r="N151" s="3144"/>
      <c r="O151" s="121"/>
      <c r="P151" s="121"/>
      <c r="Q151" s="3144"/>
      <c r="R151" s="3146"/>
      <c r="S151" s="3141"/>
      <c r="T151" s="3138"/>
      <c r="U151" s="3144"/>
      <c r="V151" s="3144"/>
      <c r="W151" s="3144"/>
      <c r="X151" s="3144"/>
      <c r="Y151" s="3144"/>
      <c r="Z151" s="3144"/>
      <c r="AA151" s="116"/>
      <c r="AB151" s="116"/>
      <c r="AC151" s="116"/>
      <c r="AD151" s="116"/>
      <c r="AE151" s="176"/>
      <c r="AF151" s="3146"/>
      <c r="AG151" s="125"/>
      <c r="AH151" s="3154"/>
      <c r="AI151" s="3144"/>
      <c r="AJ151" s="3144"/>
      <c r="AK151" s="3144"/>
      <c r="AL151" s="3144"/>
      <c r="AM151" s="3144"/>
      <c r="AN151" s="3144"/>
      <c r="AO151" s="3144"/>
      <c r="AP151" s="3144"/>
      <c r="AQ151" s="3144"/>
      <c r="AR151" s="3144"/>
      <c r="AS151" s="3144"/>
      <c r="AT151" s="3144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 thickBot="1">
      <c r="B152" s="106"/>
      <c r="C152" s="471"/>
      <c r="D152" s="121"/>
      <c r="E152" s="2334"/>
      <c r="F152" s="2334"/>
      <c r="G152" s="2334"/>
      <c r="H152" s="2334"/>
      <c r="I152" s="121"/>
      <c r="J152" s="121"/>
      <c r="K152" s="6"/>
      <c r="L152" s="121"/>
      <c r="M152" s="3145"/>
      <c r="N152" s="216"/>
      <c r="O152" s="121"/>
      <c r="P152" s="121"/>
      <c r="Q152" s="3144"/>
      <c r="R152" s="3144"/>
      <c r="S152" s="3141"/>
      <c r="T152" s="3144"/>
      <c r="U152" s="3144"/>
      <c r="V152" s="3144"/>
      <c r="W152" s="3144"/>
      <c r="X152" s="3144"/>
      <c r="Y152" s="3144"/>
      <c r="Z152" s="3144"/>
      <c r="AA152" s="116"/>
      <c r="AB152" s="116"/>
      <c r="AC152" s="116"/>
      <c r="AD152" s="116"/>
      <c r="AE152" s="176"/>
      <c r="AF152" s="116"/>
      <c r="AG152" s="124"/>
      <c r="AH152" s="113"/>
      <c r="AI152" s="3143"/>
      <c r="AJ152" s="209"/>
      <c r="AK152" s="117"/>
      <c r="AL152" s="3141"/>
      <c r="AM152" s="3139"/>
      <c r="AN152" s="116"/>
      <c r="AO152" s="116"/>
      <c r="AP152" s="116"/>
      <c r="AQ152" s="177"/>
      <c r="AR152" s="116"/>
      <c r="AS152" s="116"/>
      <c r="AT152" s="116"/>
      <c r="AU152" s="116"/>
      <c r="AV152" s="116"/>
      <c r="AW152" s="116"/>
      <c r="AX152" s="116"/>
      <c r="AY152" s="116"/>
      <c r="AZ152" s="176"/>
      <c r="BA152" s="106"/>
      <c r="BB152" s="106"/>
      <c r="BC152" s="106"/>
      <c r="BD152" s="106"/>
      <c r="BE152" s="106"/>
      <c r="BF152" s="106"/>
      <c r="BG152" s="106"/>
    </row>
    <row r="153" spans="2:59">
      <c r="B153" s="649"/>
      <c r="C153" s="42" t="s">
        <v>220</v>
      </c>
      <c r="D153" s="1920"/>
      <c r="E153" s="1921">
        <f>E129+E141</f>
        <v>56.758899999999997</v>
      </c>
      <c r="F153" s="1922">
        <f>F129+F141</f>
        <v>55.522999999999996</v>
      </c>
      <c r="G153" s="1922">
        <f>G129+G141</f>
        <v>250.19508000000002</v>
      </c>
      <c r="H153" s="1923">
        <f>H129+H141</f>
        <v>1703.7775999999999</v>
      </c>
      <c r="I153" s="1925"/>
      <c r="J153" s="31"/>
      <c r="K153" s="6"/>
      <c r="L153" s="121"/>
      <c r="M153" s="3154"/>
      <c r="N153" s="3144"/>
      <c r="O153" s="121"/>
      <c r="P153" s="121"/>
      <c r="Q153" s="3144"/>
      <c r="R153" s="3146"/>
      <c r="S153" s="3141"/>
      <c r="T153" s="116"/>
      <c r="U153" s="3144"/>
      <c r="V153" s="3144"/>
      <c r="W153" s="3144"/>
      <c r="X153" s="3144"/>
      <c r="Y153" s="3144"/>
      <c r="Z153" s="3143"/>
      <c r="AA153" s="3143"/>
      <c r="AB153" s="218"/>
      <c r="AC153" s="3143"/>
      <c r="AD153" s="3143"/>
      <c r="AE153" s="3138"/>
      <c r="AF153" s="116"/>
      <c r="AG153" s="3146"/>
      <c r="AH153" s="3141"/>
      <c r="AI153" s="3140"/>
      <c r="AJ153" s="3144"/>
      <c r="AK153" s="3144"/>
      <c r="AL153" s="3144"/>
      <c r="AM153" s="3144"/>
      <c r="AN153" s="3144"/>
      <c r="AO153" s="3144"/>
      <c r="AP153" s="3144"/>
      <c r="AQ153" s="3144"/>
      <c r="AR153" s="3144"/>
      <c r="AS153" s="3144"/>
      <c r="AT153" s="3144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>
      <c r="B154" s="382"/>
      <c r="C154" s="674" t="s">
        <v>10</v>
      </c>
      <c r="D154" s="1714">
        <v>0.6</v>
      </c>
      <c r="E154" s="1905">
        <f>E747</f>
        <v>54</v>
      </c>
      <c r="F154" s="1906">
        <f>F747</f>
        <v>55.2</v>
      </c>
      <c r="G154" s="1906">
        <f>G747</f>
        <v>229.8</v>
      </c>
      <c r="H154" s="1907">
        <f>H747</f>
        <v>1632</v>
      </c>
      <c r="I154" s="1266"/>
      <c r="J154" s="5"/>
      <c r="K154" s="6"/>
      <c r="L154" s="121"/>
      <c r="M154" s="113"/>
      <c r="N154" s="329"/>
      <c r="O154" s="121"/>
      <c r="P154" s="121"/>
      <c r="Q154" s="3144"/>
      <c r="R154" s="125"/>
      <c r="S154" s="113"/>
      <c r="T154" s="3138"/>
      <c r="U154" s="3144"/>
      <c r="V154" s="3144"/>
      <c r="W154" s="3144"/>
      <c r="X154" s="3144"/>
      <c r="Y154" s="3144"/>
      <c r="Z154" s="121"/>
      <c r="AA154" s="121"/>
      <c r="AB154" s="121"/>
      <c r="AC154" s="121"/>
      <c r="AD154" s="121"/>
      <c r="AE154" s="3144"/>
      <c r="AF154" s="3139"/>
      <c r="AG154" s="125"/>
      <c r="AH154" s="3141"/>
      <c r="AI154" s="3144"/>
      <c r="AJ154" s="3144"/>
      <c r="AK154" s="3144"/>
      <c r="AL154" s="3144"/>
      <c r="AM154" s="3144"/>
      <c r="AN154" s="3144"/>
      <c r="AO154" s="3144"/>
      <c r="AP154" s="3144"/>
      <c r="AQ154" s="3144"/>
      <c r="AR154" s="3144"/>
      <c r="AS154" s="3144"/>
      <c r="AT154" s="3144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 thickBot="1">
      <c r="B155" s="230"/>
      <c r="C155" s="722" t="s">
        <v>319</v>
      </c>
      <c r="D155" s="1716"/>
      <c r="E155" s="1810">
        <f>(E153*100/E733)-60</f>
        <v>3.065444444444438</v>
      </c>
      <c r="F155" s="1818">
        <f>(F153*100/F733)-60</f>
        <v>0.35108695652173338</v>
      </c>
      <c r="G155" s="1818">
        <f>(G153*100/G733)-60</f>
        <v>5.325086161879895</v>
      </c>
      <c r="H155" s="1924">
        <f>(H153*100/H733)-60</f>
        <v>2.6388823529411667</v>
      </c>
      <c r="I155" s="121"/>
      <c r="J155" s="5"/>
      <c r="K155" s="6"/>
      <c r="L155" s="121"/>
      <c r="M155" s="3141"/>
      <c r="N155" s="329"/>
      <c r="O155" s="121"/>
      <c r="P155" s="121"/>
      <c r="Q155" s="3144"/>
      <c r="R155" s="3146"/>
      <c r="S155" s="3141"/>
      <c r="T155" s="3139"/>
      <c r="U155" s="3144"/>
      <c r="V155" s="3144"/>
      <c r="W155" s="3144"/>
      <c r="X155" s="3144"/>
      <c r="Y155" s="3144"/>
      <c r="Z155" s="116"/>
      <c r="AA155" s="116"/>
      <c r="AB155" s="224"/>
      <c r="AC155" s="330"/>
      <c r="AD155" s="116"/>
      <c r="AE155" s="116"/>
      <c r="AF155" s="3144"/>
      <c r="AG155" s="3146"/>
      <c r="AH155" s="111"/>
      <c r="AI155" s="3142"/>
      <c r="AJ155" s="3144"/>
      <c r="AK155" s="3144"/>
      <c r="AL155" s="3144"/>
      <c r="AM155" s="3144"/>
      <c r="AN155" s="3144"/>
      <c r="AO155" s="3144"/>
      <c r="AP155" s="3144"/>
      <c r="AQ155" s="3144"/>
      <c r="AR155" s="3144"/>
      <c r="AS155" s="3144"/>
      <c r="AT155" s="3144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 thickBot="1">
      <c r="D156" s="559"/>
      <c r="E156" s="1919"/>
      <c r="F156" s="1919"/>
      <c r="G156" s="1919"/>
      <c r="H156" s="1919"/>
      <c r="I156" s="121"/>
      <c r="J156" s="5"/>
      <c r="K156" s="6"/>
      <c r="L156" s="121"/>
      <c r="M156" s="3141"/>
      <c r="N156" s="3139"/>
      <c r="O156" s="121"/>
      <c r="P156" s="121"/>
      <c r="Q156" s="3144"/>
      <c r="R156" s="3144"/>
      <c r="S156" s="3145"/>
      <c r="T156" s="3144"/>
      <c r="U156" s="3144"/>
      <c r="V156" s="3144"/>
      <c r="W156" s="3144"/>
      <c r="X156" s="3144"/>
      <c r="Y156" s="3144"/>
      <c r="Z156" s="116"/>
      <c r="AA156" s="116"/>
      <c r="AB156" s="116"/>
      <c r="AC156" s="116"/>
      <c r="AD156" s="116"/>
      <c r="AE156" s="124"/>
      <c r="AF156" s="3144"/>
      <c r="AG156" s="3146"/>
      <c r="AH156" s="3141"/>
      <c r="AI156" s="3140"/>
      <c r="AJ156" s="3144"/>
      <c r="AK156" s="3144"/>
      <c r="AL156" s="3144"/>
      <c r="AM156" s="3144"/>
      <c r="AN156" s="3144"/>
      <c r="AO156" s="3144"/>
      <c r="AP156" s="3144"/>
      <c r="AQ156" s="3144"/>
      <c r="AR156" s="3144"/>
      <c r="AS156" s="3144"/>
      <c r="AT156" s="3144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>
      <c r="B157" s="649"/>
      <c r="C157" s="42" t="s">
        <v>219</v>
      </c>
      <c r="D157" s="1920"/>
      <c r="E157" s="1921">
        <f>E141+E149</f>
        <v>32.863199999999992</v>
      </c>
      <c r="F157" s="1922">
        <f>F141+F149</f>
        <v>38.0045</v>
      </c>
      <c r="G157" s="1922">
        <f>G141+G149</f>
        <v>191.79097999999999</v>
      </c>
      <c r="H157" s="1923">
        <f>H141+H149</f>
        <v>1242.4780000000001</v>
      </c>
      <c r="I157" s="1925"/>
      <c r="J157" s="31"/>
      <c r="K157" s="6"/>
      <c r="L157" s="3144"/>
      <c r="M157" s="3141"/>
      <c r="N157" s="3144"/>
      <c r="O157" s="121"/>
      <c r="P157" s="121"/>
      <c r="Q157" s="3144"/>
      <c r="R157" s="1560"/>
      <c r="S157" s="3145"/>
      <c r="T157" s="3144"/>
      <c r="U157" s="3144"/>
      <c r="V157" s="3144"/>
      <c r="W157" s="3144"/>
      <c r="X157" s="3144"/>
      <c r="Y157" s="3144"/>
      <c r="Z157" s="116"/>
      <c r="AA157" s="116"/>
      <c r="AB157" s="116"/>
      <c r="AC157" s="116"/>
      <c r="AD157" s="116"/>
      <c r="AE157" s="176"/>
      <c r="AF157" s="3144"/>
      <c r="AG157" s="3146"/>
      <c r="AH157" s="3141"/>
      <c r="AI157" s="3140"/>
      <c r="AJ157" s="3144"/>
      <c r="AK157" s="3144"/>
      <c r="AL157" s="3144"/>
      <c r="AM157" s="3144"/>
      <c r="AN157" s="3144"/>
      <c r="AO157" s="3144"/>
      <c r="AP157" s="3144"/>
      <c r="AQ157" s="3144"/>
      <c r="AR157" s="3144"/>
      <c r="AS157" s="3144"/>
      <c r="AT157" s="3144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>
      <c r="B158" s="382"/>
      <c r="C158" s="674" t="s">
        <v>10</v>
      </c>
      <c r="D158" s="1714">
        <v>0.45</v>
      </c>
      <c r="E158" s="1905">
        <f>E751</f>
        <v>40.5</v>
      </c>
      <c r="F158" s="1906">
        <f>F751</f>
        <v>41.4</v>
      </c>
      <c r="G158" s="1906">
        <f>G751</f>
        <v>172.35</v>
      </c>
      <c r="H158" s="1907">
        <f>H751</f>
        <v>1224</v>
      </c>
      <c r="I158" s="1266"/>
      <c r="J158" s="5"/>
      <c r="K158" s="6"/>
      <c r="L158" s="3146"/>
      <c r="M158" s="3141"/>
      <c r="N158" s="116"/>
      <c r="O158" s="121"/>
      <c r="P158" s="121"/>
      <c r="Q158" s="3144"/>
      <c r="R158" s="3144"/>
      <c r="S158" s="3145"/>
      <c r="T158" s="3144"/>
      <c r="U158" s="3144"/>
      <c r="V158" s="3144"/>
      <c r="W158" s="3144"/>
      <c r="X158" s="3144"/>
      <c r="Y158" s="3144"/>
      <c r="Z158" s="116"/>
      <c r="AA158" s="116"/>
      <c r="AB158" s="116"/>
      <c r="AC158" s="116"/>
      <c r="AD158" s="116"/>
      <c r="AE158" s="176"/>
      <c r="AF158" s="3144"/>
      <c r="AG158" s="3146"/>
      <c r="AH158" s="3141"/>
      <c r="AI158" s="3140"/>
      <c r="AJ158" s="3144"/>
      <c r="AK158" s="3144"/>
      <c r="AL158" s="3144"/>
      <c r="AM158" s="3144"/>
      <c r="AN158" s="3144"/>
      <c r="AO158" s="3144"/>
      <c r="AP158" s="3144"/>
      <c r="AQ158" s="3144"/>
      <c r="AR158" s="3144"/>
      <c r="AS158" s="3144"/>
      <c r="AT158" s="3144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 thickBot="1">
      <c r="B159" s="230"/>
      <c r="C159" s="722" t="s">
        <v>319</v>
      </c>
      <c r="D159" s="1716"/>
      <c r="E159" s="1810">
        <f>(E157*100/E733)-45</f>
        <v>-8.4853333333333438</v>
      </c>
      <c r="F159" s="1818">
        <f>(F157*100/F733)-45</f>
        <v>-3.6907608695652172</v>
      </c>
      <c r="G159" s="1818">
        <f>(G157*100/G733)-45</f>
        <v>5.0759738903394194</v>
      </c>
      <c r="H159" s="1924">
        <f>(H157*100/H733)-45</f>
        <v>0.67933823529411796</v>
      </c>
      <c r="I159" s="121"/>
      <c r="J159" s="5"/>
      <c r="K159" s="6"/>
      <c r="L159" s="2083"/>
      <c r="M159" s="3141"/>
      <c r="N159" s="3139"/>
      <c r="O159" s="121"/>
      <c r="P159" s="121"/>
      <c r="Q159" s="3144"/>
      <c r="R159" s="3144"/>
      <c r="S159" s="3145"/>
      <c r="T159" s="3144"/>
      <c r="U159" s="3144"/>
      <c r="V159" s="3144"/>
      <c r="W159" s="3144"/>
      <c r="X159" s="3144"/>
      <c r="Y159" s="3144"/>
      <c r="Z159" s="116"/>
      <c r="AA159" s="116"/>
      <c r="AB159" s="116"/>
      <c r="AC159" s="116"/>
      <c r="AD159" s="116"/>
      <c r="AE159" s="176"/>
      <c r="AF159" s="3144"/>
      <c r="AG159" s="3146"/>
      <c r="AH159" s="3141"/>
      <c r="AI159" s="3140"/>
      <c r="AJ159" s="116"/>
      <c r="AK159" s="116"/>
      <c r="AL159" s="116"/>
      <c r="AM159" s="177"/>
      <c r="AN159" s="116"/>
      <c r="AO159" s="116"/>
      <c r="AP159" s="330"/>
      <c r="AQ159" s="116"/>
      <c r="AR159" s="116"/>
      <c r="AS159" s="116"/>
      <c r="AT159" s="116"/>
      <c r="AU159" s="116"/>
      <c r="AV159" s="17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 ht="15.75" thickBot="1">
      <c r="D160" s="559"/>
      <c r="E160" s="1919"/>
      <c r="F160" s="1919"/>
      <c r="G160" s="1919"/>
      <c r="H160" s="1919"/>
      <c r="I160" s="121"/>
      <c r="J160" s="5"/>
      <c r="K160" s="6"/>
      <c r="L160" s="2083"/>
      <c r="M160" s="3141"/>
      <c r="N160" s="3139"/>
      <c r="O160" s="121"/>
      <c r="P160" s="121"/>
      <c r="Q160" s="3281"/>
      <c r="R160" s="3144"/>
      <c r="S160" s="2428"/>
      <c r="T160" s="3144"/>
      <c r="U160" s="812"/>
      <c r="V160" s="3144"/>
      <c r="W160" s="3144"/>
      <c r="X160" s="3144"/>
      <c r="Y160" s="3144"/>
      <c r="Z160" s="116"/>
      <c r="AA160" s="116"/>
      <c r="AB160" s="116"/>
      <c r="AC160" s="116"/>
      <c r="AD160" s="116"/>
      <c r="AE160" s="176"/>
      <c r="AF160" s="3144"/>
      <c r="AG160" s="150"/>
      <c r="AH160" s="3141"/>
      <c r="AI160" s="3140"/>
      <c r="AJ160" s="116"/>
      <c r="AK160" s="116"/>
      <c r="AL160" s="116"/>
      <c r="AM160" s="177"/>
      <c r="AN160" s="116"/>
      <c r="AO160" s="116"/>
      <c r="AP160" s="330"/>
      <c r="AQ160" s="116"/>
      <c r="AR160" s="116"/>
      <c r="AS160" s="116"/>
      <c r="AT160" s="116"/>
      <c r="AU160" s="116"/>
      <c r="AV160" s="17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>
      <c r="B161" s="649"/>
      <c r="C161" s="42" t="s">
        <v>198</v>
      </c>
      <c r="D161" s="1920"/>
      <c r="E161" s="1921">
        <f>E129+E141+E149</f>
        <v>65.940599999999989</v>
      </c>
      <c r="F161" s="1922">
        <f>F129+F141+F149</f>
        <v>62.389499999999998</v>
      </c>
      <c r="G161" s="1922">
        <f>G129+G141+G149</f>
        <v>292.62198000000001</v>
      </c>
      <c r="H161" s="1923">
        <f>H129+H141+H149</f>
        <v>1971.6306</v>
      </c>
      <c r="I161" s="121"/>
      <c r="J161" s="5"/>
      <c r="K161" s="6"/>
      <c r="L161" s="577"/>
      <c r="M161" s="3141"/>
      <c r="N161" s="3139"/>
      <c r="O161" s="121"/>
      <c r="P161" s="121"/>
      <c r="Q161" s="151"/>
      <c r="R161" s="3144"/>
      <c r="S161" s="3145"/>
      <c r="T161" s="3144"/>
      <c r="U161" s="351"/>
      <c r="V161" s="3144"/>
      <c r="W161" s="3144"/>
      <c r="X161" s="3144"/>
      <c r="Y161" s="3144"/>
      <c r="Z161" s="116"/>
      <c r="AA161" s="116"/>
      <c r="AB161" s="116"/>
      <c r="AC161" s="224"/>
      <c r="AD161" s="116"/>
      <c r="AE161" s="176"/>
      <c r="AF161" s="3144"/>
      <c r="AG161" s="150"/>
      <c r="AH161" s="3141"/>
      <c r="AI161" s="3140"/>
      <c r="AJ161" s="116"/>
      <c r="AK161" s="330"/>
      <c r="AL161" s="116"/>
      <c r="AM161" s="177"/>
      <c r="AN161" s="116"/>
      <c r="AO161" s="116"/>
      <c r="AP161" s="116"/>
      <c r="AQ161" s="116"/>
      <c r="AR161" s="116"/>
      <c r="AS161" s="116"/>
      <c r="AT161" s="224"/>
      <c r="AU161" s="116"/>
      <c r="AV161" s="17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>
      <c r="B162" s="382"/>
      <c r="C162" s="674" t="s">
        <v>10</v>
      </c>
      <c r="D162" s="1714">
        <v>0.7</v>
      </c>
      <c r="E162" s="1905">
        <f>E755</f>
        <v>63</v>
      </c>
      <c r="F162" s="1906">
        <f>F755</f>
        <v>64.400000000000006</v>
      </c>
      <c r="G162" s="1906">
        <f>G755</f>
        <v>268.10000000000002</v>
      </c>
      <c r="H162" s="1907">
        <f>H755</f>
        <v>1904</v>
      </c>
      <c r="I162" s="1925"/>
      <c r="J162" s="31"/>
      <c r="K162" s="6"/>
      <c r="L162" s="3144"/>
      <c r="M162" s="2428"/>
      <c r="N162" s="3144"/>
      <c r="O162" s="121"/>
      <c r="P162" s="121"/>
      <c r="Q162" s="257"/>
      <c r="R162" s="3144"/>
      <c r="S162" s="3145"/>
      <c r="T162" s="2315"/>
      <c r="U162" s="2947"/>
      <c r="V162" s="3144"/>
      <c r="W162" s="3144"/>
      <c r="X162" s="3144"/>
      <c r="Y162" s="3144"/>
      <c r="Z162" s="3143"/>
      <c r="AA162" s="369"/>
      <c r="AB162" s="218"/>
      <c r="AC162" s="204"/>
      <c r="AD162" s="3143"/>
      <c r="AE162" s="3142"/>
      <c r="AF162" s="3144"/>
      <c r="AG162" s="3144"/>
      <c r="AH162" s="3144"/>
      <c r="AI162" s="3144"/>
      <c r="AJ162" s="3146"/>
      <c r="AK162" s="3141"/>
      <c r="AL162" s="3139"/>
      <c r="AM162" s="116"/>
      <c r="AN162" s="116"/>
      <c r="AO162" s="116"/>
      <c r="AP162" s="177"/>
      <c r="AQ162" s="482"/>
      <c r="AR162" s="330"/>
      <c r="AS162" s="330"/>
      <c r="AT162" s="330"/>
      <c r="AU162" s="330"/>
      <c r="AV162" s="330"/>
      <c r="AW162" s="330"/>
      <c r="AX162" s="330"/>
      <c r="AY162" s="176"/>
      <c r="AZ162" s="106"/>
      <c r="BA162" s="106"/>
      <c r="BB162" s="106"/>
      <c r="BC162" s="106"/>
      <c r="BD162" s="106"/>
      <c r="BE162" s="106"/>
      <c r="BF162" s="106"/>
      <c r="BG162" s="106"/>
    </row>
    <row r="163" spans="2:59" ht="15.75" thickBot="1">
      <c r="B163" s="230"/>
      <c r="C163" s="722" t="s">
        <v>319</v>
      </c>
      <c r="D163" s="1716"/>
      <c r="E163" s="1810">
        <f>(E161*100/E733)-70</f>
        <v>3.2673333333333119</v>
      </c>
      <c r="F163" s="1818">
        <f>(F161*100/F733)-70</f>
        <v>-2.1853260869565219</v>
      </c>
      <c r="G163" s="1818">
        <f>(G161*100/G733)-70</f>
        <v>6.4026057441253243</v>
      </c>
      <c r="H163" s="1924">
        <f>(H161*100/H733)-70</f>
        <v>2.4864191176470598</v>
      </c>
      <c r="I163" s="1266"/>
      <c r="J163" s="5"/>
      <c r="K163" s="6"/>
      <c r="L163" s="3144"/>
      <c r="M163" s="3145"/>
      <c r="N163" s="3144"/>
      <c r="O163" s="121"/>
      <c r="P163" s="121"/>
      <c r="Q163" s="269"/>
      <c r="R163" s="3154"/>
      <c r="S163" s="3154"/>
      <c r="T163" s="3154"/>
      <c r="U163" s="3154"/>
      <c r="V163" s="3144"/>
      <c r="W163" s="3144"/>
      <c r="X163" s="3144"/>
      <c r="Y163" s="3144"/>
      <c r="Z163" s="350"/>
      <c r="AA163" s="519"/>
      <c r="AB163" s="349"/>
      <c r="AC163" s="349"/>
      <c r="AD163" s="350"/>
      <c r="AE163" s="350"/>
      <c r="AF163" s="3144"/>
      <c r="AG163" s="3146"/>
      <c r="AH163" s="3141"/>
      <c r="AI163" s="182"/>
      <c r="AJ163" s="3146"/>
      <c r="AK163" s="3141"/>
      <c r="AL163" s="3138"/>
      <c r="AM163" s="116"/>
      <c r="AN163" s="116"/>
      <c r="AO163" s="116"/>
      <c r="AP163" s="177"/>
      <c r="AQ163" s="116"/>
      <c r="AR163" s="116"/>
      <c r="AS163" s="330"/>
      <c r="AT163" s="116"/>
      <c r="AU163" s="116"/>
      <c r="AV163" s="116"/>
      <c r="AW163" s="116"/>
      <c r="AX163" s="116"/>
      <c r="AY163" s="176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B164" s="752"/>
      <c r="C164" s="79"/>
      <c r="D164" s="559"/>
      <c r="E164" s="1919"/>
      <c r="F164" s="1919"/>
      <c r="G164" s="1919"/>
      <c r="H164" s="1919"/>
      <c r="I164" s="121"/>
      <c r="J164" s="5"/>
      <c r="K164" s="6"/>
      <c r="L164" s="3144"/>
      <c r="M164" s="3145"/>
      <c r="N164" s="3144"/>
      <c r="O164" s="121"/>
      <c r="P164" s="121"/>
      <c r="Q164" s="3154"/>
      <c r="R164" s="2326"/>
      <c r="S164" s="2326"/>
      <c r="T164" s="2326"/>
      <c r="U164" s="2326"/>
      <c r="V164" s="3144"/>
      <c r="W164" s="3144"/>
      <c r="X164" s="3144"/>
      <c r="Y164" s="3144"/>
      <c r="Z164" s="352"/>
      <c r="AA164" s="347"/>
      <c r="AB164" s="347"/>
      <c r="AC164" s="352"/>
      <c r="AD164" s="352"/>
      <c r="AE164" s="353"/>
      <c r="AF164" s="3144"/>
      <c r="AG164" s="3146"/>
      <c r="AH164" s="3141"/>
      <c r="AI164" s="3140"/>
      <c r="AJ164" s="173"/>
      <c r="AK164" s="220"/>
      <c r="AL164" s="3138"/>
      <c r="AM164" s="116"/>
      <c r="AN164" s="116"/>
      <c r="AO164" s="116"/>
      <c r="AP164" s="177"/>
      <c r="AQ164" s="116"/>
      <c r="AR164" s="116"/>
      <c r="AS164" s="330"/>
      <c r="AT164" s="116"/>
      <c r="AU164" s="116"/>
      <c r="AV164" s="116"/>
      <c r="AW164" s="116"/>
      <c r="AX164" s="116"/>
      <c r="AY164" s="176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B165" s="752"/>
      <c r="D165" s="121"/>
      <c r="E165" s="176"/>
      <c r="F165" s="176"/>
      <c r="G165" s="559"/>
      <c r="H165" s="176"/>
      <c r="I165" s="121"/>
      <c r="K165" s="6"/>
      <c r="L165" s="3144"/>
      <c r="M165" s="3145"/>
      <c r="N165" s="3144"/>
      <c r="O165" s="121"/>
      <c r="P165" s="121"/>
      <c r="Q165" s="3144"/>
      <c r="R165" s="3141"/>
      <c r="S165" s="3139"/>
      <c r="T165" s="176"/>
      <c r="U165" s="345"/>
      <c r="V165" s="3144"/>
      <c r="W165" s="3144"/>
      <c r="X165" s="3144"/>
      <c r="Y165" s="3144"/>
      <c r="Z165" s="121"/>
      <c r="AA165" s="121"/>
      <c r="AB165" s="121"/>
      <c r="AC165" s="121"/>
      <c r="AD165" s="121"/>
      <c r="AE165" s="3144"/>
      <c r="AF165" s="3144"/>
      <c r="AG165" s="3141"/>
      <c r="AH165" s="3140"/>
      <c r="AI165" s="3145"/>
      <c r="AJ165" s="150"/>
      <c r="AK165" s="3141"/>
      <c r="AL165" s="3139"/>
      <c r="AM165" s="116"/>
      <c r="AN165" s="330"/>
      <c r="AO165" s="116"/>
      <c r="AP165" s="177"/>
      <c r="AQ165" s="116"/>
      <c r="AR165" s="116"/>
      <c r="AS165" s="116"/>
      <c r="AT165" s="116"/>
      <c r="AU165" s="116"/>
      <c r="AV165" s="116"/>
      <c r="AW165" s="224"/>
      <c r="AX165" s="116"/>
      <c r="AY165" s="176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B166" s="1"/>
      <c r="C166" s="79"/>
      <c r="D166" s="121"/>
      <c r="E166" s="96"/>
      <c r="F166" s="52"/>
      <c r="G166" s="52"/>
      <c r="H166" s="52"/>
      <c r="I166" s="94"/>
      <c r="K166" s="6"/>
      <c r="L166" s="1560"/>
      <c r="M166" s="3145"/>
      <c r="N166" s="216"/>
      <c r="O166" s="121"/>
      <c r="P166" s="121"/>
      <c r="Q166" s="3282"/>
      <c r="R166" s="116"/>
      <c r="S166" s="116"/>
      <c r="T166" s="116"/>
      <c r="U166" s="177"/>
      <c r="V166" s="3144"/>
      <c r="W166" s="3144"/>
      <c r="X166" s="3144"/>
      <c r="Y166" s="3144"/>
      <c r="Z166" s="121"/>
      <c r="AA166" s="121"/>
      <c r="AB166" s="121"/>
      <c r="AC166" s="121"/>
      <c r="AD166" s="121"/>
      <c r="AE166" s="3144"/>
      <c r="AF166" s="3144"/>
      <c r="AG166" s="3141"/>
      <c r="AH166" s="3143"/>
      <c r="AI166" s="3144"/>
      <c r="AJ166" s="3144"/>
      <c r="AK166" s="3144"/>
      <c r="AL166" s="3144"/>
      <c r="AM166" s="3144"/>
      <c r="AN166" s="3144"/>
      <c r="AO166" s="3144"/>
      <c r="AP166" s="3144"/>
      <c r="AQ166" s="3144"/>
      <c r="AR166" s="3144"/>
      <c r="AS166" s="3144"/>
      <c r="AT166" s="3144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75">
      <c r="B167" s="1"/>
      <c r="D167" s="121"/>
      <c r="E167" s="330"/>
      <c r="F167" s="330"/>
      <c r="G167" s="2335"/>
      <c r="H167" s="177"/>
      <c r="I167" s="121"/>
      <c r="K167" s="6"/>
      <c r="L167" s="121"/>
      <c r="M167" s="3154"/>
      <c r="N167" s="159"/>
      <c r="O167" s="121"/>
      <c r="P167" s="121"/>
      <c r="Q167" s="3283"/>
      <c r="R167" s="3144"/>
      <c r="S167" s="611"/>
      <c r="T167" s="505"/>
      <c r="U167" s="812"/>
      <c r="V167" s="3144"/>
      <c r="W167" s="3144"/>
      <c r="X167" s="3144"/>
      <c r="Y167" s="3144"/>
      <c r="Z167" s="121"/>
      <c r="AA167" s="121"/>
      <c r="AB167" s="121"/>
      <c r="AC167" s="121"/>
      <c r="AD167" s="121"/>
      <c r="AE167" s="3144"/>
      <c r="AF167" s="522"/>
      <c r="AG167" s="196"/>
      <c r="AH167" s="196"/>
      <c r="AI167" s="196"/>
      <c r="AJ167" s="183"/>
      <c r="AK167" s="487"/>
      <c r="AL167" s="196"/>
      <c r="AM167" s="183"/>
      <c r="AN167" s="183"/>
      <c r="AO167" s="196"/>
      <c r="AP167" s="488"/>
      <c r="AQ167" s="196"/>
      <c r="AR167" s="196"/>
      <c r="AS167" s="3144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79"/>
      <c r="D168" s="559"/>
      <c r="E168" s="116"/>
      <c r="F168" s="330"/>
      <c r="G168" s="116"/>
      <c r="H168" s="177"/>
      <c r="I168" s="121"/>
      <c r="K168" s="6"/>
      <c r="L168" s="121"/>
      <c r="M168" s="3141"/>
      <c r="N168" s="3138"/>
      <c r="O168" s="121"/>
      <c r="P168" s="121"/>
      <c r="Q168" s="151"/>
      <c r="R168" s="351"/>
      <c r="S168" s="351"/>
      <c r="T168" s="351"/>
      <c r="U168" s="351"/>
      <c r="V168" s="3144"/>
      <c r="W168" s="3144"/>
      <c r="X168" s="3144"/>
      <c r="Y168" s="3144"/>
      <c r="Z168" s="121"/>
      <c r="AA168" s="121"/>
      <c r="AB168" s="121"/>
      <c r="AC168" s="121"/>
      <c r="AD168" s="121"/>
      <c r="AE168" s="3144"/>
      <c r="AF168" s="523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3144"/>
      <c r="AT168" s="3144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D169" s="559"/>
      <c r="E169" s="1212"/>
      <c r="F169" s="1212"/>
      <c r="G169" s="1212"/>
      <c r="H169" s="1212"/>
      <c r="I169" s="190"/>
      <c r="K169" s="6"/>
      <c r="L169" s="121"/>
      <c r="M169" s="3141"/>
      <c r="N169" s="116"/>
      <c r="O169" s="121"/>
      <c r="P169" s="121"/>
      <c r="Q169" s="257"/>
      <c r="R169" s="330"/>
      <c r="S169" s="116"/>
      <c r="T169" s="116"/>
      <c r="U169" s="2947"/>
      <c r="V169" s="3144"/>
      <c r="W169" s="3144"/>
      <c r="X169" s="3144"/>
      <c r="Y169" s="3144"/>
      <c r="Z169" s="121"/>
      <c r="AA169" s="121"/>
      <c r="AB169" s="121"/>
      <c r="AC169" s="121"/>
      <c r="AD169" s="121"/>
      <c r="AE169" s="3144"/>
      <c r="AF169" s="173"/>
      <c r="AG169" s="3144"/>
      <c r="AH169" s="3144"/>
      <c r="AI169" s="3144"/>
      <c r="AJ169" s="183"/>
      <c r="AK169" s="183"/>
      <c r="AL169" s="3144"/>
      <c r="AM169" s="183"/>
      <c r="AN169" s="183"/>
      <c r="AO169" s="3144"/>
      <c r="AP169" s="3141"/>
      <c r="AQ169" s="3144"/>
      <c r="AR169" s="3144"/>
      <c r="AS169" s="3144"/>
      <c r="AT169" s="3144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D170" s="1927" t="str">
        <f>D58</f>
        <v xml:space="preserve">Россия Краснодарский край </v>
      </c>
      <c r="E170" s="559"/>
      <c r="F170" s="559"/>
      <c r="G170" s="559"/>
      <c r="H170" s="559"/>
      <c r="I170" s="559"/>
      <c r="K170" s="6"/>
      <c r="L170" s="121"/>
      <c r="M170" s="3141"/>
      <c r="N170" s="3139"/>
      <c r="O170" s="121"/>
      <c r="P170" s="121"/>
      <c r="Q170" s="269"/>
      <c r="R170" s="3154"/>
      <c r="S170" s="3154"/>
      <c r="T170" s="3154"/>
      <c r="U170" s="3154"/>
      <c r="V170" s="3144"/>
      <c r="W170" s="3144"/>
      <c r="X170" s="3144"/>
      <c r="Y170" s="3144"/>
      <c r="Z170" s="121"/>
      <c r="AA170" s="121"/>
      <c r="AB170" s="121"/>
      <c r="AC170" s="121"/>
      <c r="AD170" s="121"/>
      <c r="AE170" s="3144"/>
      <c r="AF170" s="3144"/>
      <c r="AG170" s="492"/>
      <c r="AH170" s="493"/>
      <c r="AI170" s="494"/>
      <c r="AJ170" s="495"/>
      <c r="AK170" s="496"/>
      <c r="AL170" s="496"/>
      <c r="AM170" s="496"/>
      <c r="AN170" s="496"/>
      <c r="AO170" s="496"/>
      <c r="AP170" s="496"/>
      <c r="AQ170" s="492"/>
      <c r="AR170" s="492"/>
      <c r="AS170" s="497"/>
      <c r="AT170" s="3144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2.75" customHeight="1">
      <c r="B171" s="25" t="str">
        <f>B59</f>
        <v xml:space="preserve">     12 - ТИДНЕВНОЕ  МЕНЮ  ПРИГОТОВЛЯЕМЫХ  БЛЮД ШКОЛЬНЫХ    З А В Т Р А К О В - О Б Е Д О В - П О Л Д Н И К О В</v>
      </c>
      <c r="D171" s="92"/>
      <c r="E171" s="92"/>
      <c r="F171" s="559"/>
      <c r="G171" s="559"/>
      <c r="H171" s="559"/>
      <c r="I171" s="92"/>
      <c r="J171"/>
      <c r="K171" s="6"/>
      <c r="L171" s="3144"/>
      <c r="M171" s="3145"/>
      <c r="N171" s="3144"/>
      <c r="O171" s="121"/>
      <c r="P171" s="121"/>
      <c r="Q171" s="3154"/>
      <c r="R171" s="2312"/>
      <c r="S171" s="2312"/>
      <c r="T171" s="2312"/>
      <c r="U171" s="2327"/>
      <c r="V171" s="3144"/>
      <c r="W171" s="3144"/>
      <c r="X171" s="3144"/>
      <c r="Y171" s="3144"/>
      <c r="Z171" s="121"/>
      <c r="AA171" s="121"/>
      <c r="AB171" s="121"/>
      <c r="AC171" s="121"/>
      <c r="AD171" s="121"/>
      <c r="AE171" s="3144"/>
      <c r="AF171" s="3144"/>
      <c r="AG171" s="207"/>
      <c r="AH171" s="207"/>
      <c r="AI171" s="207"/>
      <c r="AJ171" s="498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3144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15.75" customHeight="1">
      <c r="C172" s="25" t="str">
        <f>C60</f>
        <v xml:space="preserve">                            ДЛЯ  УЧАЩИХСЯ  В ОБЩЕОБРАЗОВАТЕЛЬНОМ УЧРЕЖДЕНИЕ</v>
      </c>
      <c r="D172" s="559"/>
      <c r="E172" s="92"/>
      <c r="F172" s="92"/>
      <c r="G172" s="1928"/>
      <c r="H172" s="1928"/>
      <c r="I172" s="1630"/>
      <c r="J172" s="26"/>
      <c r="K172" s="6"/>
      <c r="L172" s="121"/>
      <c r="M172" s="121"/>
      <c r="N172" s="121"/>
      <c r="O172" s="121"/>
      <c r="P172" s="121"/>
      <c r="Q172" s="121"/>
      <c r="R172" s="121"/>
      <c r="S172" s="3144"/>
      <c r="T172" s="3144"/>
      <c r="U172" s="200"/>
      <c r="V172" s="3144"/>
      <c r="W172" s="3144"/>
      <c r="X172" s="3144"/>
      <c r="Y172" s="3144"/>
      <c r="Z172" s="121"/>
      <c r="AA172" s="121"/>
      <c r="AB172" s="121"/>
      <c r="AC172" s="121"/>
      <c r="AD172" s="121"/>
      <c r="AE172" s="3144"/>
      <c r="AF172" s="3144"/>
      <c r="AG172" s="116"/>
      <c r="AH172" s="116"/>
      <c r="AI172" s="116"/>
      <c r="AJ172" s="177"/>
      <c r="AK172" s="116"/>
      <c r="AL172" s="116"/>
      <c r="AM172" s="116"/>
      <c r="AN172" s="116"/>
      <c r="AO172" s="116"/>
      <c r="AP172" s="116"/>
      <c r="AQ172" s="116"/>
      <c r="AR172" s="116"/>
      <c r="AS172" s="176"/>
      <c r="AT172" s="3144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8.75" customHeight="1">
      <c r="B173" s="654" t="str">
        <f>B61</f>
        <v xml:space="preserve">   Возрастная категория:   с   12  лет  и старше                 Сезон:    ЗИМА  -  ВЕСНА  2025 -____г.г.</v>
      </c>
      <c r="C173" s="26"/>
      <c r="D173" s="92"/>
      <c r="E173" s="1929"/>
      <c r="F173" s="92"/>
      <c r="G173" s="2"/>
      <c r="H173" s="1630"/>
      <c r="I173" s="1630"/>
      <c r="J173" s="33"/>
      <c r="K173" s="6"/>
      <c r="L173" s="121"/>
      <c r="M173" s="121"/>
      <c r="N173" s="121"/>
      <c r="O173" s="121"/>
      <c r="P173" s="121"/>
      <c r="Q173" s="3144"/>
      <c r="R173" s="3144"/>
      <c r="S173" s="3144"/>
      <c r="T173" s="3144"/>
      <c r="U173" s="3144"/>
      <c r="V173" s="3144"/>
      <c r="W173" s="3144"/>
      <c r="X173" s="3144"/>
      <c r="Y173" s="3144"/>
      <c r="Z173" s="121"/>
      <c r="AA173" s="121"/>
      <c r="AB173" s="121"/>
      <c r="AC173" s="121"/>
      <c r="AD173" s="121"/>
      <c r="AE173" s="3144"/>
      <c r="AF173" s="3144"/>
      <c r="AG173" s="509"/>
      <c r="AH173" s="509"/>
      <c r="AI173" s="509"/>
      <c r="AJ173" s="518"/>
      <c r="AK173" s="509"/>
      <c r="AL173" s="509"/>
      <c r="AM173" s="509"/>
      <c r="AN173" s="509"/>
      <c r="AO173" s="510"/>
      <c r="AP173" s="510"/>
      <c r="AQ173" s="509"/>
      <c r="AR173" s="509"/>
      <c r="AS173" s="509"/>
      <c r="AT173" s="3144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 thickBot="1">
      <c r="D174" s="1930" t="s">
        <v>0</v>
      </c>
      <c r="E174" s="3572"/>
      <c r="F174" s="3572"/>
      <c r="G174" s="3572"/>
      <c r="H174" s="3572"/>
      <c r="I174" s="559"/>
      <c r="K174" s="6"/>
      <c r="L174" s="121"/>
      <c r="M174" s="121"/>
      <c r="N174" s="121"/>
      <c r="O174" s="121"/>
      <c r="P174" s="121"/>
      <c r="Q174" s="3144"/>
      <c r="R174" s="3144"/>
      <c r="S174" s="3144"/>
      <c r="T174" s="3144"/>
      <c r="U174" s="3144"/>
      <c r="V174" s="3144"/>
      <c r="W174" s="3144"/>
      <c r="X174" s="3144"/>
      <c r="Y174" s="3144"/>
      <c r="Z174" s="3144"/>
      <c r="AA174" s="3144"/>
      <c r="AB174" s="3144"/>
      <c r="AC174" s="3144"/>
      <c r="AD174" s="3144"/>
      <c r="AE174" s="3144"/>
      <c r="AF174" s="3144"/>
      <c r="AG174" s="3144"/>
      <c r="AH174" s="3144"/>
      <c r="AI174" s="3144"/>
      <c r="AJ174" s="3144"/>
      <c r="AK174" s="3144"/>
      <c r="AL174" s="3144"/>
      <c r="AM174" s="3144"/>
      <c r="AN174" s="3144"/>
      <c r="AO174" s="3144"/>
      <c r="AP174" s="3144"/>
      <c r="AQ174" s="3144"/>
      <c r="AR174" s="3144"/>
      <c r="AS174" s="3144"/>
      <c r="AT174" s="3144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5" customHeight="1" thickBot="1">
      <c r="B175" s="384" t="s">
        <v>139</v>
      </c>
      <c r="C175" s="88"/>
      <c r="D175" s="1931" t="s">
        <v>140</v>
      </c>
      <c r="E175" s="1932" t="s">
        <v>141</v>
      </c>
      <c r="F175" s="1932"/>
      <c r="G175" s="1932"/>
      <c r="H175" s="1933" t="s">
        <v>142</v>
      </c>
      <c r="I175" s="1934" t="s">
        <v>143</v>
      </c>
      <c r="J175" s="388" t="s">
        <v>144</v>
      </c>
      <c r="K175" s="6"/>
      <c r="L175" s="121"/>
      <c r="M175" s="121"/>
      <c r="N175" s="121"/>
      <c r="O175" s="121"/>
      <c r="P175" s="121"/>
      <c r="Q175" s="3144"/>
      <c r="R175" s="3144"/>
      <c r="S175" s="3144"/>
      <c r="T175" s="3144"/>
      <c r="U175" s="3144"/>
      <c r="V175" s="3144"/>
      <c r="W175" s="3144"/>
      <c r="X175" s="3144"/>
      <c r="Y175" s="3144"/>
      <c r="Z175" s="126"/>
      <c r="AA175" s="3144"/>
      <c r="AB175" s="3144"/>
      <c r="AC175" s="3144"/>
      <c r="AD175" s="3144"/>
      <c r="AE175" s="3144"/>
      <c r="AF175" s="3144"/>
      <c r="AG175" s="3144"/>
      <c r="AH175" s="3144"/>
      <c r="AI175" s="3144"/>
      <c r="AJ175" s="3144"/>
      <c r="AK175" s="3144"/>
      <c r="AL175" s="3144"/>
      <c r="AM175" s="3144"/>
      <c r="AN175" s="3144"/>
      <c r="AO175" s="3144"/>
      <c r="AP175" s="488"/>
      <c r="AQ175" s="3144"/>
      <c r="AR175" s="488"/>
      <c r="AS175" s="3144"/>
      <c r="AT175" s="3144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2" customHeight="1">
      <c r="B176" s="389" t="s">
        <v>145</v>
      </c>
      <c r="C176" s="390" t="s">
        <v>146</v>
      </c>
      <c r="D176" s="1935" t="s">
        <v>147</v>
      </c>
      <c r="E176" s="1936" t="s">
        <v>148</v>
      </c>
      <c r="F176" s="1936" t="s">
        <v>53</v>
      </c>
      <c r="G176" s="1936" t="s">
        <v>54</v>
      </c>
      <c r="H176" s="1937" t="s">
        <v>149</v>
      </c>
      <c r="I176" s="1938" t="s">
        <v>150</v>
      </c>
      <c r="J176" s="395" t="s">
        <v>251</v>
      </c>
      <c r="K176" s="6"/>
      <c r="L176" s="576"/>
      <c r="M176" s="576"/>
      <c r="N176" s="576"/>
      <c r="O176" s="206"/>
      <c r="P176" s="121"/>
      <c r="Q176" s="3144"/>
      <c r="R176" s="3144"/>
      <c r="S176" s="3144"/>
      <c r="T176" s="3144"/>
      <c r="U176" s="3144"/>
      <c r="V176" s="3144"/>
      <c r="W176" s="3144"/>
      <c r="X176" s="3144"/>
      <c r="Y176" s="3144"/>
      <c r="Z176" s="121"/>
      <c r="AA176" s="121"/>
      <c r="AB176" s="121"/>
      <c r="AC176" s="121"/>
      <c r="AD176" s="121"/>
      <c r="AE176" s="3144"/>
      <c r="AF176" s="3144"/>
      <c r="AG176" s="3144"/>
      <c r="AH176" s="3144"/>
      <c r="AI176" s="3144"/>
      <c r="AJ176" s="520"/>
      <c r="AK176" s="3144"/>
      <c r="AL176" s="3144"/>
      <c r="AM176" s="3144"/>
      <c r="AN176" s="3144"/>
      <c r="AO176" s="3144"/>
      <c r="AP176" s="3144"/>
      <c r="AQ176" s="3144"/>
      <c r="AR176" s="488"/>
      <c r="AS176" s="3144"/>
      <c r="AT176" s="3144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5.75" customHeight="1" thickBot="1">
      <c r="B177" s="396"/>
      <c r="C177" s="427"/>
      <c r="D177" s="1939"/>
      <c r="E177" s="1940" t="s">
        <v>5</v>
      </c>
      <c r="F177" s="1940" t="s">
        <v>6</v>
      </c>
      <c r="G177" s="1940" t="s">
        <v>7</v>
      </c>
      <c r="H177" s="1941" t="s">
        <v>151</v>
      </c>
      <c r="I177" s="1942" t="s">
        <v>152</v>
      </c>
      <c r="J177" s="401" t="s">
        <v>250</v>
      </c>
      <c r="K177" s="6"/>
      <c r="L177" s="116"/>
      <c r="M177" s="116"/>
      <c r="N177" s="116"/>
      <c r="O177" s="4339"/>
      <c r="P177" s="121"/>
      <c r="Q177" s="3144"/>
      <c r="R177" s="3155"/>
      <c r="S177" s="127"/>
      <c r="T177" s="181"/>
      <c r="U177" s="3144"/>
      <c r="V177" s="3144"/>
      <c r="W177" s="3144"/>
      <c r="X177" s="3144"/>
      <c r="Y177" s="3144"/>
      <c r="Z177" s="126"/>
      <c r="AA177" s="126"/>
      <c r="AB177" s="3144"/>
      <c r="AC177" s="3144"/>
      <c r="AD177" s="514"/>
      <c r="AE177" s="119"/>
      <c r="AF177" s="3144"/>
      <c r="AG177" s="3144"/>
      <c r="AH177" s="3144"/>
      <c r="AI177" s="3144"/>
      <c r="AJ177" s="3144"/>
      <c r="AK177" s="3144"/>
      <c r="AL177" s="3144"/>
      <c r="AM177" s="3144"/>
      <c r="AN177" s="3144"/>
      <c r="AO177" s="3144"/>
      <c r="AP177" s="3144"/>
      <c r="AQ177" s="3144"/>
      <c r="AR177" s="3144"/>
      <c r="AS177" s="3144"/>
      <c r="AT177" s="3144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5.75" customHeight="1">
      <c r="B178" s="88"/>
      <c r="C178" s="402" t="s">
        <v>128</v>
      </c>
      <c r="D178" s="1679"/>
      <c r="E178" s="4277"/>
      <c r="F178" s="435"/>
      <c r="G178" s="435"/>
      <c r="H178" s="2902"/>
      <c r="I178" s="4278"/>
      <c r="J178" s="407"/>
      <c r="K178" s="6"/>
      <c r="L178" s="3144"/>
      <c r="M178" s="3154"/>
      <c r="N178" s="3144"/>
      <c r="O178" s="121"/>
      <c r="P178" s="121"/>
      <c r="Q178" s="3144"/>
      <c r="R178" s="3144"/>
      <c r="S178" s="3154"/>
      <c r="T178" s="3144"/>
      <c r="U178" s="3144"/>
      <c r="V178" s="3144"/>
      <c r="W178" s="3144"/>
      <c r="X178" s="3144"/>
      <c r="Y178" s="3144"/>
      <c r="Z178" s="3144"/>
      <c r="AA178" s="3144"/>
      <c r="AB178" s="3144"/>
      <c r="AC178" s="3144"/>
      <c r="AD178" s="3144"/>
      <c r="AE178" s="3144"/>
      <c r="AF178" s="3144"/>
      <c r="AG178" s="3144"/>
      <c r="AH178" s="3144"/>
      <c r="AI178" s="3144"/>
      <c r="AJ178" s="3144"/>
      <c r="AK178" s="3144"/>
      <c r="AL178" s="3144"/>
      <c r="AM178" s="3144"/>
      <c r="AN178" s="3144"/>
      <c r="AO178" s="3144"/>
      <c r="AP178" s="3144"/>
      <c r="AQ178" s="3144"/>
      <c r="AR178" s="3144"/>
      <c r="AS178" s="3144"/>
      <c r="AT178" s="3144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408" t="s">
        <v>153</v>
      </c>
      <c r="C179" s="607" t="s">
        <v>806</v>
      </c>
      <c r="D179" s="3163">
        <v>160</v>
      </c>
      <c r="E179" s="2454">
        <v>19.434999999999999</v>
      </c>
      <c r="F179" s="739">
        <v>7.4868100000000002</v>
      </c>
      <c r="G179" s="1159">
        <v>29.201779999999999</v>
      </c>
      <c r="H179" s="2324">
        <v>258.89400000000001</v>
      </c>
      <c r="I179" s="3048">
        <v>53</v>
      </c>
      <c r="J179" s="2252" t="s">
        <v>744</v>
      </c>
      <c r="K179" s="6"/>
      <c r="L179" s="121"/>
      <c r="M179" s="121"/>
      <c r="N179" s="121"/>
      <c r="O179" s="121"/>
      <c r="P179" s="121"/>
      <c r="Q179" s="3144"/>
      <c r="R179" s="3146"/>
      <c r="S179" s="126"/>
      <c r="T179" s="3138"/>
      <c r="U179" s="127"/>
      <c r="V179" s="181"/>
      <c r="W179" s="3144"/>
      <c r="X179" s="3144"/>
      <c r="Y179" s="3144"/>
      <c r="Z179" s="3144"/>
      <c r="AA179" s="3144"/>
      <c r="AB179" s="3144"/>
      <c r="AC179" s="3144"/>
      <c r="AD179" s="3144"/>
      <c r="AE179" s="3144"/>
      <c r="AF179" s="3144"/>
      <c r="AG179" s="3146"/>
      <c r="AH179" s="3141"/>
      <c r="AI179" s="3139"/>
      <c r="AJ179" s="3144"/>
      <c r="AK179" s="3144"/>
      <c r="AL179" s="3144"/>
      <c r="AM179" s="3144"/>
      <c r="AN179" s="3144"/>
      <c r="AO179" s="3144"/>
      <c r="AP179" s="3144"/>
      <c r="AQ179" s="3144"/>
      <c r="AR179" s="3144"/>
      <c r="AS179" s="3144"/>
      <c r="AT179" s="3144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409" t="s">
        <v>154</v>
      </c>
      <c r="C180" s="2181" t="s">
        <v>1144</v>
      </c>
      <c r="D180" s="3182">
        <v>40</v>
      </c>
      <c r="E180" s="2435">
        <v>0.76</v>
      </c>
      <c r="F180" s="1538">
        <v>0</v>
      </c>
      <c r="G180" s="1659">
        <v>14.06</v>
      </c>
      <c r="H180" s="1798">
        <v>59.28</v>
      </c>
      <c r="I180" s="2174">
        <v>53</v>
      </c>
      <c r="J180" s="2259" t="s">
        <v>431</v>
      </c>
      <c r="K180" s="6"/>
      <c r="L180" s="113"/>
      <c r="M180" s="330"/>
      <c r="N180" s="330"/>
      <c r="O180" s="330"/>
      <c r="P180" s="177"/>
      <c r="Q180" s="3144"/>
      <c r="R180" s="125"/>
      <c r="S180" s="3141"/>
      <c r="T180" s="3138"/>
      <c r="U180" s="3154"/>
      <c r="V180" s="3144"/>
      <c r="W180" s="3144"/>
      <c r="X180" s="3144"/>
      <c r="Y180" s="3144"/>
      <c r="Z180" s="330"/>
      <c r="AA180" s="177"/>
      <c r="AB180" s="151"/>
      <c r="AC180" s="151"/>
      <c r="AD180" s="151"/>
      <c r="AE180" s="151"/>
      <c r="AF180" s="3144"/>
      <c r="AG180" s="3146"/>
      <c r="AH180" s="126"/>
      <c r="AI180" s="329"/>
      <c r="AJ180" s="116"/>
      <c r="AK180" s="116"/>
      <c r="AL180" s="116"/>
      <c r="AM180" s="177"/>
      <c r="AN180" s="116"/>
      <c r="AO180" s="116"/>
      <c r="AP180" s="116"/>
      <c r="AQ180" s="116"/>
      <c r="AR180" s="116"/>
      <c r="AS180" s="116"/>
      <c r="AT180" s="116"/>
      <c r="AU180" s="116"/>
      <c r="AV180" s="17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>
      <c r="B181" s="85"/>
      <c r="C181" s="2295" t="s">
        <v>194</v>
      </c>
      <c r="D181" s="3158">
        <v>200</v>
      </c>
      <c r="E181" s="1663">
        <v>6.5</v>
      </c>
      <c r="F181" s="1541">
        <v>5.0999999999999996</v>
      </c>
      <c r="G181" s="1541">
        <v>15.7</v>
      </c>
      <c r="H181" s="3040">
        <v>134.19999999999999</v>
      </c>
      <c r="I181" s="4279">
        <v>99</v>
      </c>
      <c r="J181" s="2282" t="s">
        <v>330</v>
      </c>
      <c r="K181" s="6"/>
      <c r="L181" s="1213"/>
      <c r="M181" s="121"/>
      <c r="N181" s="121"/>
      <c r="O181" s="121"/>
      <c r="P181" s="121"/>
      <c r="Q181" s="3144"/>
      <c r="R181" s="4330"/>
      <c r="S181" s="3141"/>
      <c r="T181" s="3139"/>
      <c r="U181" s="3141"/>
      <c r="V181" s="116"/>
      <c r="W181" s="3144"/>
      <c r="X181" s="3144"/>
      <c r="Y181" s="3144"/>
      <c r="Z181" s="468"/>
      <c r="AA181" s="477"/>
      <c r="AB181" s="468"/>
      <c r="AC181" s="468"/>
      <c r="AD181" s="468"/>
      <c r="AE181" s="468"/>
      <c r="AF181" s="3144"/>
      <c r="AG181" s="356"/>
      <c r="AH181" s="126"/>
      <c r="AI181" s="159"/>
      <c r="AJ181" s="116"/>
      <c r="AK181" s="330"/>
      <c r="AL181" s="116"/>
      <c r="AM181" s="177"/>
      <c r="AN181" s="116"/>
      <c r="AO181" s="116"/>
      <c r="AP181" s="116"/>
      <c r="AQ181" s="116"/>
      <c r="AR181" s="116"/>
      <c r="AS181" s="116"/>
      <c r="AT181" s="224"/>
      <c r="AU181" s="116"/>
      <c r="AV181" s="17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>
      <c r="B182" s="413" t="s">
        <v>158</v>
      </c>
      <c r="C182" s="2027" t="s">
        <v>413</v>
      </c>
      <c r="D182" s="3158">
        <v>10</v>
      </c>
      <c r="E182" s="1261">
        <v>0.1</v>
      </c>
      <c r="F182" s="324">
        <v>7.2</v>
      </c>
      <c r="G182" s="324">
        <v>0.1</v>
      </c>
      <c r="H182" s="1455">
        <v>66.099999999999994</v>
      </c>
      <c r="I182" s="3629">
        <v>12</v>
      </c>
      <c r="J182" s="2252" t="s">
        <v>412</v>
      </c>
      <c r="K182" s="6"/>
      <c r="L182" s="121"/>
      <c r="M182" s="1213"/>
      <c r="N182" s="1213"/>
      <c r="O182" s="4345"/>
      <c r="P182" s="1213"/>
      <c r="Q182" s="3144"/>
      <c r="R182" s="3144"/>
      <c r="S182" s="113"/>
      <c r="T182" s="3144"/>
      <c r="U182" s="3141"/>
      <c r="V182" s="3138"/>
      <c r="W182" s="3144"/>
      <c r="X182" s="3144"/>
      <c r="Y182" s="3144"/>
      <c r="Z182" s="478"/>
      <c r="AA182" s="478"/>
      <c r="AB182" s="478"/>
      <c r="AC182" s="478"/>
      <c r="AD182" s="478"/>
      <c r="AE182" s="478"/>
      <c r="AF182" s="3144"/>
      <c r="AG182" s="356"/>
      <c r="AH182" s="126"/>
      <c r="AI182" s="357"/>
      <c r="AJ182" s="3144"/>
      <c r="AK182" s="3144"/>
      <c r="AL182" s="3144"/>
      <c r="AM182" s="3144"/>
      <c r="AN182" s="3144"/>
      <c r="AO182" s="3144"/>
      <c r="AP182" s="3144"/>
      <c r="AQ182" s="3144"/>
      <c r="AR182" s="3144"/>
      <c r="AS182" s="3144"/>
      <c r="AT182" s="3144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>
      <c r="B183" s="85"/>
      <c r="C183" s="2026" t="s">
        <v>9</v>
      </c>
      <c r="D183" s="3162">
        <v>40</v>
      </c>
      <c r="E183" s="1261">
        <v>0.8024</v>
      </c>
      <c r="F183" s="324">
        <v>0.52</v>
      </c>
      <c r="G183" s="319">
        <v>20.68</v>
      </c>
      <c r="H183" s="1455">
        <v>94.6096</v>
      </c>
      <c r="I183" s="3057">
        <v>18</v>
      </c>
      <c r="J183" s="2253" t="s">
        <v>8</v>
      </c>
      <c r="K183" s="6"/>
      <c r="L183" s="121"/>
      <c r="M183" s="121"/>
      <c r="N183" s="121"/>
      <c r="O183" s="121"/>
      <c r="P183" s="121"/>
      <c r="Q183" s="3144"/>
      <c r="R183" s="3146"/>
      <c r="S183" s="3141"/>
      <c r="T183" s="3139"/>
      <c r="U183" s="3141"/>
      <c r="V183" s="3138"/>
      <c r="W183" s="3144"/>
      <c r="X183" s="3144"/>
      <c r="Y183" s="3144"/>
      <c r="Z183" s="121"/>
      <c r="AA183" s="121"/>
      <c r="AB183" s="121"/>
      <c r="AC183" s="121"/>
      <c r="AD183" s="121"/>
      <c r="AE183" s="3144"/>
      <c r="AF183" s="3144"/>
      <c r="AG183" s="356"/>
      <c r="AH183" s="126"/>
      <c r="AI183" s="357"/>
      <c r="AJ183" s="3144"/>
      <c r="AK183" s="3144"/>
      <c r="AL183" s="3144"/>
      <c r="AM183" s="3144"/>
      <c r="AN183" s="3144"/>
      <c r="AO183" s="3144"/>
      <c r="AP183" s="3144"/>
      <c r="AQ183" s="3144"/>
      <c r="AR183" s="3144"/>
      <c r="AS183" s="3144"/>
      <c r="AT183" s="3144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 ht="15.75" thickBot="1">
      <c r="B184" s="677"/>
      <c r="C184" s="2176" t="s">
        <v>695</v>
      </c>
      <c r="D184" s="341">
        <v>100</v>
      </c>
      <c r="E184" s="1469">
        <v>0.4</v>
      </c>
      <c r="F184" s="431">
        <v>0.4</v>
      </c>
      <c r="G184" s="431">
        <v>9.8000000000000007</v>
      </c>
      <c r="H184" s="2256">
        <v>47</v>
      </c>
      <c r="I184" s="598">
        <v>105</v>
      </c>
      <c r="J184" s="2247" t="s">
        <v>718</v>
      </c>
      <c r="K184" s="6"/>
      <c r="L184" s="121"/>
      <c r="M184" s="121"/>
      <c r="N184" s="121"/>
      <c r="O184" s="121"/>
      <c r="P184" s="121"/>
      <c r="Q184" s="121"/>
      <c r="R184" s="2083"/>
      <c r="S184" s="3141"/>
      <c r="T184" s="3139"/>
      <c r="U184" s="3141"/>
      <c r="V184" s="3139"/>
      <c r="W184" s="3144"/>
      <c r="X184" s="3144"/>
      <c r="Y184" s="3144"/>
      <c r="Z184" s="121"/>
      <c r="AA184" s="116"/>
      <c r="AB184" s="224"/>
      <c r="AC184" s="330"/>
      <c r="AD184" s="116"/>
      <c r="AE184" s="116"/>
      <c r="AF184" s="3144"/>
      <c r="AG184" s="3144"/>
      <c r="AH184" s="3145"/>
      <c r="AI184" s="3144"/>
      <c r="AJ184" s="3144"/>
      <c r="AK184" s="3144"/>
      <c r="AL184" s="3144"/>
      <c r="AM184" s="3144"/>
      <c r="AN184" s="3144"/>
      <c r="AO184" s="3144"/>
      <c r="AP184" s="3144"/>
      <c r="AQ184" s="3144"/>
      <c r="AR184" s="3144"/>
      <c r="AS184" s="3144"/>
      <c r="AT184" s="3144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>
      <c r="B185" s="417" t="s">
        <v>167</v>
      </c>
      <c r="C185" s="92"/>
      <c r="D185" s="216">
        <f>SUM(D179:D184)</f>
        <v>550</v>
      </c>
      <c r="E185" s="1899">
        <f>SUM(E179:E184)</f>
        <v>27.997399999999999</v>
      </c>
      <c r="F185" s="1900">
        <f>SUM(F179:F184)</f>
        <v>20.706809999999997</v>
      </c>
      <c r="G185" s="1901">
        <f>SUM(G179:G184)</f>
        <v>89.541780000000003</v>
      </c>
      <c r="H185" s="1902">
        <f>SUM(H179:H184)</f>
        <v>660.08359999999993</v>
      </c>
      <c r="I185" s="1903"/>
      <c r="J185" s="1680"/>
      <c r="K185" s="6"/>
      <c r="L185" s="3141"/>
      <c r="M185" s="116"/>
      <c r="N185" s="330"/>
      <c r="O185" s="116"/>
      <c r="P185" s="177"/>
      <c r="Q185" s="3144"/>
      <c r="R185" s="124"/>
      <c r="S185" s="3141"/>
      <c r="T185" s="3139"/>
      <c r="U185" s="113"/>
      <c r="V185" s="3144"/>
      <c r="W185" s="3144"/>
      <c r="X185" s="3144"/>
      <c r="Y185" s="3144"/>
      <c r="Z185" s="121"/>
      <c r="AA185" s="116"/>
      <c r="AB185" s="116"/>
      <c r="AC185" s="116"/>
      <c r="AD185" s="116"/>
      <c r="AE185" s="176"/>
      <c r="AF185" s="3144"/>
      <c r="AG185" s="125"/>
      <c r="AH185" s="3154"/>
      <c r="AI185" s="3144"/>
      <c r="AJ185" s="3144"/>
      <c r="AK185" s="3144"/>
      <c r="AL185" s="3144"/>
      <c r="AM185" s="3144"/>
      <c r="AN185" s="3144"/>
      <c r="AO185" s="3144"/>
      <c r="AP185" s="3144"/>
      <c r="AQ185" s="3144"/>
      <c r="AR185" s="3144"/>
      <c r="AS185" s="3144"/>
      <c r="AT185" s="3144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724"/>
      <c r="C186" s="1713" t="s">
        <v>10</v>
      </c>
      <c r="D186" s="1714">
        <v>0.25</v>
      </c>
      <c r="E186" s="1905">
        <f>E735</f>
        <v>22.5</v>
      </c>
      <c r="F186" s="1906">
        <f>F735</f>
        <v>23</v>
      </c>
      <c r="G186" s="1906">
        <f>G735</f>
        <v>95.75</v>
      </c>
      <c r="H186" s="1907">
        <f>H735</f>
        <v>680</v>
      </c>
      <c r="I186" s="1908"/>
      <c r="J186" s="647"/>
      <c r="K186" s="6"/>
      <c r="L186" s="269"/>
      <c r="M186" s="3154"/>
      <c r="N186" s="3154"/>
      <c r="O186" s="3154"/>
      <c r="P186" s="3154"/>
      <c r="Q186" s="3144"/>
      <c r="R186" s="3144"/>
      <c r="S186" s="3145"/>
      <c r="T186" s="3144"/>
      <c r="U186" s="3141"/>
      <c r="V186" s="3139"/>
      <c r="W186" s="3144"/>
      <c r="X186" s="3144"/>
      <c r="Y186" s="3144"/>
      <c r="Z186" s="121"/>
      <c r="AA186" s="176"/>
      <c r="AB186" s="176"/>
      <c r="AC186" s="176"/>
      <c r="AD186" s="176"/>
      <c r="AE186" s="176"/>
      <c r="AF186" s="3144"/>
      <c r="AG186" s="124"/>
      <c r="AH186" s="113"/>
      <c r="AI186" s="3143"/>
      <c r="AJ186" s="3144"/>
      <c r="AK186" s="3144"/>
      <c r="AL186" s="3144"/>
      <c r="AM186" s="3144"/>
      <c r="AN186" s="3144"/>
      <c r="AO186" s="3144"/>
      <c r="AP186" s="3144"/>
      <c r="AQ186" s="3144"/>
      <c r="AR186" s="3144"/>
      <c r="AS186" s="3144"/>
      <c r="AT186" s="3144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8" customHeight="1" thickBot="1">
      <c r="B187" s="230"/>
      <c r="C187" s="1715" t="s">
        <v>319</v>
      </c>
      <c r="D187" s="1716"/>
      <c r="E187" s="1810">
        <f>(E185*100/E733)-25</f>
        <v>6.1082222222222207</v>
      </c>
      <c r="F187" s="1818">
        <f>(F185*100/F733)-25</f>
        <v>-2.4925978260869606</v>
      </c>
      <c r="G187" s="1818">
        <f>(G185*100/G733)-25</f>
        <v>-1.6209451697127939</v>
      </c>
      <c r="H187" s="1924">
        <f>(H185*100/H733)-25</f>
        <v>-0.73222058823530034</v>
      </c>
      <c r="I187" s="1909"/>
      <c r="J187" s="426"/>
      <c r="K187" s="6"/>
      <c r="L187" s="3154"/>
      <c r="M187" s="2326"/>
      <c r="N187" s="2326"/>
      <c r="O187" s="2326"/>
      <c r="P187" s="2326"/>
      <c r="Q187" s="3144"/>
      <c r="R187" s="1560"/>
      <c r="S187" s="3145"/>
      <c r="T187" s="1561"/>
      <c r="U187" s="3141"/>
      <c r="V187" s="3139"/>
      <c r="W187" s="3144"/>
      <c r="X187" s="3144"/>
      <c r="Y187" s="3144"/>
      <c r="Z187" s="121"/>
      <c r="AA187" s="116"/>
      <c r="AB187" s="116"/>
      <c r="AC187" s="116"/>
      <c r="AD187" s="116"/>
      <c r="AE187" s="176"/>
      <c r="AF187" s="3144"/>
      <c r="AG187" s="3146"/>
      <c r="AH187" s="3141"/>
      <c r="AI187" s="3140"/>
      <c r="AJ187" s="3144"/>
      <c r="AK187" s="3144"/>
      <c r="AL187" s="3144"/>
      <c r="AM187" s="3144"/>
      <c r="AN187" s="3144"/>
      <c r="AO187" s="3144"/>
      <c r="AP187" s="3144"/>
      <c r="AQ187" s="3144"/>
      <c r="AR187" s="3144"/>
      <c r="AS187" s="3144"/>
      <c r="AT187" s="3144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6.5" customHeight="1">
      <c r="B188" s="1626"/>
      <c r="C188" s="1717" t="s">
        <v>106</v>
      </c>
      <c r="D188" s="1718"/>
      <c r="E188" s="3037"/>
      <c r="F188" s="1963"/>
      <c r="G188" s="1963"/>
      <c r="H188" s="1964"/>
      <c r="I188" s="1437"/>
      <c r="J188" s="422"/>
      <c r="K188" s="6"/>
      <c r="L188" s="121"/>
      <c r="M188" s="121"/>
      <c r="N188" s="121"/>
      <c r="O188" s="121"/>
      <c r="P188" s="121"/>
      <c r="Q188" s="3144"/>
      <c r="R188" s="125"/>
      <c r="S188" s="3154"/>
      <c r="T188" s="3144"/>
      <c r="U188" s="3141"/>
      <c r="V188" s="3139"/>
      <c r="W188" s="3144"/>
      <c r="X188" s="3144"/>
      <c r="Y188" s="3144"/>
      <c r="Z188" s="121"/>
      <c r="AA188" s="116"/>
      <c r="AB188" s="116"/>
      <c r="AC188" s="116"/>
      <c r="AD188" s="116"/>
      <c r="AE188" s="176"/>
      <c r="AF188" s="3144"/>
      <c r="AG188" s="125"/>
      <c r="AH188" s="3141"/>
      <c r="AI188" s="3144"/>
      <c r="AJ188" s="3144"/>
      <c r="AK188" s="3144"/>
      <c r="AL188" s="3144"/>
      <c r="AM188" s="3144"/>
      <c r="AN188" s="3144"/>
      <c r="AO188" s="3144"/>
      <c r="AP188" s="3144"/>
      <c r="AQ188" s="3144"/>
      <c r="AR188" s="3144"/>
      <c r="AS188" s="3144"/>
      <c r="AT188" s="3144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 ht="11.25" customHeight="1">
      <c r="B189" s="3272" t="s">
        <v>153</v>
      </c>
      <c r="C189" s="2384" t="s">
        <v>406</v>
      </c>
      <c r="D189" s="3171"/>
      <c r="E189" s="1864"/>
      <c r="F189" s="1447"/>
      <c r="G189" s="1447"/>
      <c r="H189" s="2324"/>
      <c r="I189" s="433"/>
      <c r="J189" s="2252"/>
      <c r="K189" s="6"/>
      <c r="L189" s="3155"/>
      <c r="M189" s="127"/>
      <c r="N189" s="181"/>
      <c r="O189" s="121"/>
      <c r="P189" s="121"/>
      <c r="Q189" s="3144"/>
      <c r="R189" s="3146"/>
      <c r="S189" s="3141"/>
      <c r="T189" s="3138"/>
      <c r="U189" s="3145"/>
      <c r="V189" s="1561"/>
      <c r="W189" s="3144"/>
      <c r="X189" s="3144"/>
      <c r="Y189" s="3144"/>
      <c r="Z189" s="121"/>
      <c r="AA189" s="3143"/>
      <c r="AB189" s="218"/>
      <c r="AC189" s="204"/>
      <c r="AD189" s="3143"/>
      <c r="AE189" s="3138"/>
      <c r="AF189" s="3144"/>
      <c r="AG189" s="3146"/>
      <c r="AH189" s="111"/>
      <c r="AI189" s="3142"/>
      <c r="AJ189" s="3144"/>
      <c r="AK189" s="3144"/>
      <c r="AL189" s="3144"/>
      <c r="AM189" s="3144"/>
      <c r="AN189" s="3144"/>
      <c r="AO189" s="3144"/>
      <c r="AP189" s="3144"/>
      <c r="AQ189" s="3144"/>
      <c r="AR189" s="3144"/>
      <c r="AS189" s="3144"/>
      <c r="AT189" s="3144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 ht="12.75" customHeight="1">
      <c r="B190" s="3083" t="s">
        <v>154</v>
      </c>
      <c r="C190" s="3245" t="s">
        <v>696</v>
      </c>
      <c r="D190" s="3615">
        <v>100</v>
      </c>
      <c r="E190" s="3610">
        <v>1.7067000000000001</v>
      </c>
      <c r="F190" s="1442">
        <v>5.0033000000000003</v>
      </c>
      <c r="G190" s="1442">
        <v>8.24</v>
      </c>
      <c r="H190" s="1798">
        <v>84.816999999999993</v>
      </c>
      <c r="I190" s="4251">
        <v>4</v>
      </c>
      <c r="J190" s="2323" t="s">
        <v>508</v>
      </c>
      <c r="K190" s="6"/>
      <c r="L190" s="3281"/>
      <c r="M190" s="351"/>
      <c r="N190" s="351"/>
      <c r="O190" s="351"/>
      <c r="P190" s="351"/>
      <c r="Q190" s="3144"/>
      <c r="R190" s="3144"/>
      <c r="S190" s="113"/>
      <c r="T190" s="3144"/>
      <c r="U190" s="3154"/>
      <c r="V190" s="3144"/>
      <c r="W190" s="3144"/>
      <c r="X190" s="3144"/>
      <c r="Y190" s="3144"/>
      <c r="Z190" s="121"/>
      <c r="AA190" s="121"/>
      <c r="AB190" s="121"/>
      <c r="AC190" s="121"/>
      <c r="AD190" s="121"/>
      <c r="AE190" s="3144"/>
      <c r="AF190" s="3146"/>
      <c r="AG190" s="3146"/>
      <c r="AH190" s="3141"/>
      <c r="AI190" s="3140"/>
      <c r="AJ190" s="3144"/>
      <c r="AK190" s="3144"/>
      <c r="AL190" s="3144"/>
      <c r="AM190" s="3144"/>
      <c r="AN190" s="3144"/>
      <c r="AO190" s="3144"/>
      <c r="AP190" s="3144"/>
      <c r="AQ190" s="3144"/>
      <c r="AR190" s="3144"/>
      <c r="AS190" s="3144"/>
      <c r="AT190" s="3144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 ht="13.5" customHeight="1">
      <c r="B191" s="3084" t="s">
        <v>11</v>
      </c>
      <c r="C191" s="185" t="s">
        <v>593</v>
      </c>
      <c r="D191" s="3175">
        <v>250</v>
      </c>
      <c r="E191" s="1895">
        <v>6.3</v>
      </c>
      <c r="F191" s="1661">
        <v>3.5750000000000002</v>
      </c>
      <c r="G191" s="1661">
        <v>14.6</v>
      </c>
      <c r="H191" s="694">
        <v>115.75</v>
      </c>
      <c r="I191" s="429">
        <v>27</v>
      </c>
      <c r="J191" s="2242" t="s">
        <v>485</v>
      </c>
      <c r="K191" s="31"/>
      <c r="L191" s="151"/>
      <c r="M191" s="116"/>
      <c r="N191" s="116"/>
      <c r="O191" s="116"/>
      <c r="P191" s="2947"/>
      <c r="Q191" s="3144"/>
      <c r="R191" s="3146"/>
      <c r="S191" s="3141"/>
      <c r="T191" s="3139"/>
      <c r="U191" s="113"/>
      <c r="V191" s="329"/>
      <c r="W191" s="3144"/>
      <c r="X191" s="3144"/>
      <c r="Y191" s="3144"/>
      <c r="Z191" s="121"/>
      <c r="AA191" s="328"/>
      <c r="AB191" s="525"/>
      <c r="AC191" s="328"/>
      <c r="AD191" s="328"/>
      <c r="AE191" s="176"/>
      <c r="AF191" s="122"/>
      <c r="AG191" s="3146"/>
      <c r="AH191" s="3141"/>
      <c r="AI191" s="3140"/>
      <c r="AJ191" s="3144"/>
      <c r="AK191" s="3144"/>
      <c r="AL191" s="3144"/>
      <c r="AM191" s="3144"/>
      <c r="AN191" s="3144"/>
      <c r="AO191" s="3144"/>
      <c r="AP191" s="3144"/>
      <c r="AQ191" s="3144"/>
      <c r="AR191" s="3144"/>
      <c r="AS191" s="3144"/>
      <c r="AT191" s="3144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>
      <c r="B192" s="3085" t="s">
        <v>158</v>
      </c>
      <c r="C192" s="185" t="s">
        <v>1150</v>
      </c>
      <c r="D192" s="2923">
        <v>120</v>
      </c>
      <c r="E192" s="1171">
        <v>20.822800000000001</v>
      </c>
      <c r="F192" s="2368">
        <v>12.1067</v>
      </c>
      <c r="G192" s="2368">
        <v>14.173299999999999</v>
      </c>
      <c r="H192" s="694">
        <v>251.78700000000001</v>
      </c>
      <c r="I192" s="2897">
        <v>76</v>
      </c>
      <c r="J192" s="2261" t="s">
        <v>487</v>
      </c>
      <c r="L192" s="269"/>
      <c r="M192" s="3154"/>
      <c r="N192" s="3154"/>
      <c r="O192" s="3154"/>
      <c r="P192" s="3154"/>
      <c r="Q192" s="3144"/>
      <c r="R192" s="3144"/>
      <c r="S192" s="3141"/>
      <c r="T192" s="540"/>
      <c r="U192" s="113"/>
      <c r="V192" s="329"/>
      <c r="W192" s="3144"/>
      <c r="X192" s="3144"/>
      <c r="Y192" s="3144"/>
      <c r="Z192" s="121"/>
      <c r="AA192" s="116"/>
      <c r="AB192" s="224"/>
      <c r="AC192" s="116"/>
      <c r="AD192" s="116"/>
      <c r="AE192" s="176"/>
      <c r="AF192" s="3146"/>
      <c r="AG192" s="3146"/>
      <c r="AH192" s="3141"/>
      <c r="AI192" s="3140"/>
      <c r="AJ192" s="3144"/>
      <c r="AK192" s="3144"/>
      <c r="AL192" s="3144"/>
      <c r="AM192" s="3144"/>
      <c r="AN192" s="3144"/>
      <c r="AO192" s="3144"/>
      <c r="AP192" s="3144"/>
      <c r="AQ192" s="3144"/>
      <c r="AR192" s="3144"/>
      <c r="AS192" s="3144"/>
      <c r="AT192" s="3144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>
      <c r="B193" s="1350"/>
      <c r="C193" s="2870" t="s">
        <v>388</v>
      </c>
      <c r="D193" s="3171">
        <v>180</v>
      </c>
      <c r="E193" s="1439">
        <v>3.677</v>
      </c>
      <c r="F193" s="1440">
        <v>5.7619999999999996</v>
      </c>
      <c r="G193" s="1440">
        <v>24.527000000000001</v>
      </c>
      <c r="H193" s="1455">
        <v>164.673</v>
      </c>
      <c r="I193" s="428">
        <v>46</v>
      </c>
      <c r="J193" s="2247" t="s">
        <v>488</v>
      </c>
      <c r="K193" s="6"/>
      <c r="L193" s="3154"/>
      <c r="M193" s="2326"/>
      <c r="N193" s="2326"/>
      <c r="O193" s="2326"/>
      <c r="P193" s="2326"/>
      <c r="Q193" s="3144"/>
      <c r="R193" s="3011"/>
      <c r="S193" s="3141"/>
      <c r="T193" s="329"/>
      <c r="U193" s="113"/>
      <c r="V193" s="540"/>
      <c r="W193" s="3144"/>
      <c r="X193" s="3144"/>
      <c r="Y193" s="3144"/>
      <c r="Z193" s="121"/>
      <c r="AA193" s="176"/>
      <c r="AB193" s="151"/>
      <c r="AC193" s="176"/>
      <c r="AD193" s="504"/>
      <c r="AE193" s="176"/>
      <c r="AF193" s="3146"/>
      <c r="AG193" s="3146"/>
      <c r="AH193" s="3141"/>
      <c r="AI193" s="3140"/>
      <c r="AJ193" s="3144"/>
      <c r="AK193" s="3144"/>
      <c r="AL193" s="3144"/>
      <c r="AM193" s="3144"/>
      <c r="AN193" s="3144"/>
      <c r="AO193" s="3144"/>
      <c r="AP193" s="3144"/>
      <c r="AQ193" s="3144"/>
      <c r="AR193" s="3144"/>
      <c r="AS193" s="3144"/>
      <c r="AT193" s="3144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>
      <c r="B194" s="1350"/>
      <c r="C194" s="240" t="s">
        <v>129</v>
      </c>
      <c r="D194" s="3171">
        <v>200</v>
      </c>
      <c r="E194" s="1439">
        <v>0.5</v>
      </c>
      <c r="F194" s="1440">
        <v>0</v>
      </c>
      <c r="G194" s="1440">
        <v>19.8</v>
      </c>
      <c r="H194" s="2455">
        <v>81</v>
      </c>
      <c r="I194" s="1896">
        <v>92</v>
      </c>
      <c r="J194" s="2243" t="s">
        <v>263</v>
      </c>
      <c r="K194" s="6"/>
      <c r="L194" s="121"/>
      <c r="M194" s="3144"/>
      <c r="N194" s="3144"/>
      <c r="O194" s="3144"/>
      <c r="P194" s="3144"/>
      <c r="Q194" s="3144"/>
      <c r="R194" s="125"/>
      <c r="S194" s="113"/>
      <c r="T194" s="3138"/>
      <c r="U194" s="3141"/>
      <c r="V194" s="329"/>
      <c r="W194" s="3144"/>
      <c r="X194" s="3144"/>
      <c r="Y194" s="3144"/>
      <c r="Z194" s="121"/>
      <c r="AA194" s="176"/>
      <c r="AB194" s="176"/>
      <c r="AC194" s="176"/>
      <c r="AD194" s="176"/>
      <c r="AE194" s="176"/>
      <c r="AF194" s="3146"/>
      <c r="AG194" s="150"/>
      <c r="AH194" s="3141"/>
      <c r="AI194" s="3140"/>
      <c r="AJ194" s="3144"/>
      <c r="AK194" s="3144"/>
      <c r="AL194" s="3144"/>
      <c r="AM194" s="3144"/>
      <c r="AN194" s="3144"/>
      <c r="AO194" s="3144"/>
      <c r="AP194" s="3144"/>
      <c r="AQ194" s="3144"/>
      <c r="AR194" s="3144"/>
      <c r="AS194" s="3144"/>
      <c r="AT194" s="3144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>
      <c r="B195" s="1350"/>
      <c r="C195" s="2296" t="s">
        <v>9</v>
      </c>
      <c r="D195" s="3162">
        <v>70</v>
      </c>
      <c r="E195" s="1245">
        <v>1.4041999999999999</v>
      </c>
      <c r="F195" s="319">
        <v>0.91</v>
      </c>
      <c r="G195" s="319">
        <v>36.094000000000001</v>
      </c>
      <c r="H195" s="1455">
        <v>158.18299999999999</v>
      </c>
      <c r="I195" s="1897">
        <v>18</v>
      </c>
      <c r="J195" s="2236" t="s">
        <v>8</v>
      </c>
      <c r="K195" s="6"/>
      <c r="L195" s="3283"/>
      <c r="M195" s="351"/>
      <c r="N195" s="351"/>
      <c r="O195" s="351"/>
      <c r="P195" s="351"/>
      <c r="Q195" s="3144"/>
      <c r="R195" s="2083"/>
      <c r="S195" s="3141"/>
      <c r="T195" s="3138"/>
      <c r="U195" s="113"/>
      <c r="V195" s="3138"/>
      <c r="W195" s="3144"/>
      <c r="X195" s="3144"/>
      <c r="Y195" s="3144"/>
      <c r="Z195" s="121"/>
      <c r="AA195" s="330"/>
      <c r="AB195" s="330"/>
      <c r="AC195" s="330"/>
      <c r="AD195" s="330"/>
      <c r="AE195" s="176"/>
      <c r="AF195" s="3146"/>
      <c r="AG195" s="3144"/>
      <c r="AH195" s="3145"/>
      <c r="AI195" s="3144"/>
      <c r="AJ195" s="3144"/>
      <c r="AK195" s="3144"/>
      <c r="AL195" s="3144"/>
      <c r="AM195" s="3144"/>
      <c r="AN195" s="3144"/>
      <c r="AO195" s="3144"/>
      <c r="AP195" s="3144"/>
      <c r="AQ195" s="3144"/>
      <c r="AR195" s="3144"/>
      <c r="AS195" s="3144"/>
      <c r="AT195" s="3144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 ht="15.75" thickBot="1">
      <c r="B196" s="3273"/>
      <c r="C196" s="2957" t="s">
        <v>294</v>
      </c>
      <c r="D196" s="3157">
        <v>40</v>
      </c>
      <c r="E196" s="1245">
        <v>1.8660000000000001</v>
      </c>
      <c r="F196" s="326">
        <v>0.66</v>
      </c>
      <c r="G196" s="324">
        <v>17.373999999999999</v>
      </c>
      <c r="H196" s="1455">
        <v>82.9</v>
      </c>
      <c r="I196" s="1896">
        <v>19</v>
      </c>
      <c r="J196" s="2237" t="s">
        <v>8</v>
      </c>
      <c r="K196" s="6"/>
      <c r="L196" s="151"/>
      <c r="M196" s="330"/>
      <c r="N196" s="116"/>
      <c r="O196" s="116"/>
      <c r="P196" s="2947"/>
      <c r="Q196" s="3144"/>
      <c r="R196" s="125"/>
      <c r="S196" s="3141"/>
      <c r="T196" s="3144"/>
      <c r="U196" s="3141"/>
      <c r="V196" s="3138"/>
      <c r="W196" s="3144"/>
      <c r="X196" s="3144"/>
      <c r="Y196" s="3144"/>
      <c r="Z196" s="121"/>
      <c r="AA196" s="116"/>
      <c r="AB196" s="116"/>
      <c r="AC196" s="116"/>
      <c r="AD196" s="116"/>
      <c r="AE196" s="176"/>
      <c r="AF196" s="3146"/>
      <c r="AG196" s="3144"/>
      <c r="AH196" s="3154"/>
      <c r="AI196" s="3144"/>
      <c r="AJ196" s="3144"/>
      <c r="AK196" s="3144"/>
      <c r="AL196" s="3144"/>
      <c r="AM196" s="3144"/>
      <c r="AN196" s="3144"/>
      <c r="AO196" s="3144"/>
      <c r="AP196" s="3144"/>
      <c r="AQ196" s="3144"/>
      <c r="AR196" s="3144"/>
      <c r="AS196" s="3144"/>
      <c r="AT196" s="3144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>
      <c r="B197" s="417" t="s">
        <v>156</v>
      </c>
      <c r="C197" s="1719"/>
      <c r="D197" s="1720">
        <f>SUM(D189:D196)</f>
        <v>960</v>
      </c>
      <c r="E197" s="1914">
        <f>SUM(E189:E196)</f>
        <v>36.276700000000005</v>
      </c>
      <c r="F197" s="1900">
        <f>SUM(F189:F196)</f>
        <v>28.017000000000003</v>
      </c>
      <c r="G197" s="1900">
        <f>SUM(G189:G196)</f>
        <v>134.8083</v>
      </c>
      <c r="H197" s="1902">
        <f>SUM(H189:H196)</f>
        <v>939.11</v>
      </c>
      <c r="I197" s="1903"/>
      <c r="J197" s="1680"/>
      <c r="K197" s="6"/>
      <c r="L197" s="269"/>
      <c r="M197" s="3154"/>
      <c r="N197" s="3154"/>
      <c r="O197" s="3154"/>
      <c r="P197" s="3154"/>
      <c r="Q197" s="3144"/>
      <c r="R197" s="2083"/>
      <c r="S197" s="3141"/>
      <c r="T197" s="3139"/>
      <c r="U197" s="3141"/>
      <c r="V197" s="3144"/>
      <c r="W197" s="3144"/>
      <c r="X197" s="3144"/>
      <c r="Y197" s="3144"/>
      <c r="Z197" s="121"/>
      <c r="AA197" s="116"/>
      <c r="AB197" s="116"/>
      <c r="AC197" s="116"/>
      <c r="AD197" s="116"/>
      <c r="AE197" s="176"/>
      <c r="AF197" s="3146"/>
      <c r="AG197" s="3146"/>
      <c r="AH197" s="3141"/>
      <c r="AI197" s="182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3144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724"/>
      <c r="C198" s="725" t="s">
        <v>10</v>
      </c>
      <c r="D198" s="1714">
        <v>0.35</v>
      </c>
      <c r="E198" s="1905">
        <f>E739</f>
        <v>31.5</v>
      </c>
      <c r="F198" s="1906">
        <f>F739</f>
        <v>32.200000000000003</v>
      </c>
      <c r="G198" s="1906">
        <f>G739</f>
        <v>134.05000000000001</v>
      </c>
      <c r="H198" s="1907">
        <f>H739</f>
        <v>952</v>
      </c>
      <c r="I198" s="1908"/>
      <c r="J198" s="647"/>
      <c r="K198" s="6"/>
      <c r="L198" s="121"/>
      <c r="M198" s="2312"/>
      <c r="N198" s="2312"/>
      <c r="O198" s="2312"/>
      <c r="P198" s="2327"/>
      <c r="Q198" s="3144"/>
      <c r="R198" s="2083"/>
      <c r="S198" s="3141"/>
      <c r="T198" s="3139"/>
      <c r="U198" s="3141"/>
      <c r="V198" s="3139"/>
      <c r="W198" s="3144"/>
      <c r="X198" s="3144"/>
      <c r="Y198" s="3144"/>
      <c r="Z198" s="121"/>
      <c r="AA198" s="116"/>
      <c r="AB198" s="116"/>
      <c r="AC198" s="224"/>
      <c r="AD198" s="116"/>
      <c r="AE198" s="176"/>
      <c r="AF198" s="3144"/>
      <c r="AG198" s="3146"/>
      <c r="AH198" s="3141"/>
      <c r="AI198" s="3140"/>
      <c r="AJ198" s="3144"/>
      <c r="AK198" s="3144"/>
      <c r="AL198" s="3144"/>
      <c r="AM198" s="3144"/>
      <c r="AN198" s="3144"/>
      <c r="AO198" s="3144"/>
      <c r="AP198" s="3144"/>
      <c r="AQ198" s="3144"/>
      <c r="AR198" s="3144"/>
      <c r="AS198" s="3144"/>
      <c r="AT198" s="3144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 ht="15.75" thickBot="1">
      <c r="B199" s="230"/>
      <c r="C199" s="722" t="s">
        <v>319</v>
      </c>
      <c r="D199" s="1716"/>
      <c r="E199" s="1810">
        <f>(E197*100/E733)-35</f>
        <v>5.3074444444444495</v>
      </c>
      <c r="F199" s="1818">
        <f>(F197*100/F733)-35</f>
        <v>-4.54673913043478</v>
      </c>
      <c r="G199" s="1818">
        <f>(G197*100/G733)-35</f>
        <v>0.19798955613576652</v>
      </c>
      <c r="H199" s="1924">
        <f>(H197*100/H733)-35</f>
        <v>-0.47389705882353184</v>
      </c>
      <c r="I199" s="1909"/>
      <c r="J199" s="426"/>
      <c r="K199" s="6"/>
      <c r="L199" s="125"/>
      <c r="M199" s="3154"/>
      <c r="N199" s="3144"/>
      <c r="O199" s="121"/>
      <c r="P199" s="121"/>
      <c r="Q199" s="3144"/>
      <c r="R199" s="3144"/>
      <c r="S199" s="3145"/>
      <c r="T199" s="3144"/>
      <c r="U199" s="3141"/>
      <c r="V199" s="3139"/>
      <c r="W199" s="3144"/>
      <c r="X199" s="3144"/>
      <c r="Y199" s="3144"/>
      <c r="Z199" s="121"/>
      <c r="AA199" s="3143"/>
      <c r="AB199" s="218"/>
      <c r="AC199" s="3143"/>
      <c r="AD199" s="3143"/>
      <c r="AE199" s="3138"/>
      <c r="AF199" s="3144"/>
      <c r="AG199" s="116"/>
      <c r="AH199" s="3141"/>
      <c r="AI199" s="3140"/>
      <c r="AJ199" s="3144"/>
      <c r="AK199" s="3144"/>
      <c r="AL199" s="3144"/>
      <c r="AM199" s="3144"/>
      <c r="AN199" s="3144"/>
      <c r="AO199" s="3144"/>
      <c r="AP199" s="3144"/>
      <c r="AQ199" s="3144"/>
      <c r="AR199" s="3144"/>
      <c r="AS199" s="3144"/>
      <c r="AT199" s="3144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5.75">
      <c r="B200" s="439" t="s">
        <v>153</v>
      </c>
      <c r="C200" s="2903" t="s">
        <v>192</v>
      </c>
      <c r="D200" s="1617"/>
      <c r="E200" s="1910"/>
      <c r="F200" s="1801"/>
      <c r="G200" s="1801"/>
      <c r="H200" s="1916"/>
      <c r="I200" s="1437"/>
      <c r="J200" s="422"/>
      <c r="K200" s="6"/>
      <c r="L200" s="3283"/>
      <c r="M200" s="351"/>
      <c r="N200" s="351"/>
      <c r="O200" s="351"/>
      <c r="P200" s="351"/>
      <c r="Q200" s="3144"/>
      <c r="R200" s="3144"/>
      <c r="S200" s="2439"/>
      <c r="T200" s="3144"/>
      <c r="U200" s="3145"/>
      <c r="V200" s="3144"/>
      <c r="W200" s="3144"/>
      <c r="X200" s="3144"/>
      <c r="Y200" s="3144"/>
      <c r="Z200" s="121"/>
      <c r="AA200" s="519"/>
      <c r="AB200" s="349"/>
      <c r="AC200" s="349"/>
      <c r="AD200" s="350"/>
      <c r="AE200" s="350"/>
      <c r="AF200" s="122"/>
      <c r="AG200" s="196"/>
      <c r="AH200" s="196"/>
      <c r="AI200" s="196"/>
      <c r="AJ200" s="183"/>
      <c r="AK200" s="487"/>
      <c r="AL200" s="196"/>
      <c r="AM200" s="183"/>
      <c r="AN200" s="183"/>
      <c r="AO200" s="196"/>
      <c r="AP200" s="488"/>
      <c r="AQ200" s="196"/>
      <c r="AR200" s="196"/>
      <c r="AS200" s="3144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>
      <c r="B201" s="409" t="s">
        <v>154</v>
      </c>
      <c r="C201" s="240" t="s">
        <v>547</v>
      </c>
      <c r="D201" s="340"/>
      <c r="E201" s="1947"/>
      <c r="F201" s="1445"/>
      <c r="G201" s="1863"/>
      <c r="H201" s="1951"/>
      <c r="I201" s="1913"/>
      <c r="J201" s="2247"/>
      <c r="L201" s="151"/>
      <c r="M201" s="116"/>
      <c r="N201" s="116"/>
      <c r="O201" s="116"/>
      <c r="P201" s="177"/>
      <c r="Q201" s="3144"/>
      <c r="R201" s="3144"/>
      <c r="S201" s="2553"/>
      <c r="T201" s="3144"/>
      <c r="U201" s="3145"/>
      <c r="V201" s="3144"/>
      <c r="W201" s="3144"/>
      <c r="X201" s="3144"/>
      <c r="Y201" s="3144"/>
      <c r="Z201" s="121"/>
      <c r="AA201" s="347"/>
      <c r="AB201" s="347"/>
      <c r="AC201" s="352"/>
      <c r="AD201" s="352"/>
      <c r="AE201" s="353"/>
      <c r="AF201" s="118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6"/>
      <c r="AR201" s="196"/>
      <c r="AS201" s="3144"/>
      <c r="AT201" s="3144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5.75">
      <c r="B202" s="410" t="s">
        <v>11</v>
      </c>
      <c r="C202" s="2602" t="s">
        <v>193</v>
      </c>
      <c r="D202" s="2080">
        <v>200</v>
      </c>
      <c r="E202" s="1659">
        <v>5.8</v>
      </c>
      <c r="F202" s="1538">
        <v>5</v>
      </c>
      <c r="G202" s="1659">
        <v>8</v>
      </c>
      <c r="H202" s="1656">
        <v>101</v>
      </c>
      <c r="I202" s="1960">
        <v>103</v>
      </c>
      <c r="J202" s="2267" t="s">
        <v>353</v>
      </c>
      <c r="K202" s="31"/>
      <c r="L202" s="269"/>
      <c r="M202" s="3154"/>
      <c r="N202" s="3154"/>
      <c r="O202" s="3154"/>
      <c r="P202" s="3154"/>
      <c r="Q202" s="3144"/>
      <c r="R202" s="3144"/>
      <c r="S202" s="2553"/>
      <c r="T202" s="3144"/>
      <c r="U202" s="3145"/>
      <c r="V202" s="3144"/>
      <c r="W202" s="3144"/>
      <c r="X202" s="3144"/>
      <c r="Y202" s="3144"/>
      <c r="Z202" s="121"/>
      <c r="AA202" s="121"/>
      <c r="AB202" s="121"/>
      <c r="AC202" s="121"/>
      <c r="AD202" s="121"/>
      <c r="AE202" s="3144"/>
      <c r="AF202" s="116"/>
      <c r="AG202" s="3144"/>
      <c r="AH202" s="3144"/>
      <c r="AI202" s="3144"/>
      <c r="AJ202" s="183"/>
      <c r="AK202" s="183"/>
      <c r="AL202" s="3144"/>
      <c r="AM202" s="183"/>
      <c r="AN202" s="183"/>
      <c r="AO202" s="3144"/>
      <c r="AP202" s="3141"/>
      <c r="AQ202" s="3144"/>
      <c r="AR202" s="3144"/>
      <c r="AS202" s="3144"/>
      <c r="AT202" s="3144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3.5" customHeight="1">
      <c r="B203" s="413"/>
      <c r="C203" s="2904" t="s">
        <v>594</v>
      </c>
      <c r="D203" s="2080">
        <v>125</v>
      </c>
      <c r="E203" s="1663">
        <v>4.2968999999999999</v>
      </c>
      <c r="F203" s="1658">
        <v>4.1875</v>
      </c>
      <c r="G203" s="1541">
        <v>11.46354</v>
      </c>
      <c r="H203" s="3076">
        <v>100.72920000000001</v>
      </c>
      <c r="I203" s="1952">
        <v>43</v>
      </c>
      <c r="J203" s="2245" t="s">
        <v>1122</v>
      </c>
      <c r="L203" s="121"/>
      <c r="M203" s="2312"/>
      <c r="N203" s="2312"/>
      <c r="O203" s="2312"/>
      <c r="P203" s="2327"/>
      <c r="Q203" s="4330"/>
      <c r="R203" s="1560"/>
      <c r="S203" s="3145"/>
      <c r="T203" s="1561"/>
      <c r="U203" s="3145"/>
      <c r="V203" s="3144"/>
      <c r="W203" s="3144"/>
      <c r="X203" s="3144"/>
      <c r="Y203" s="3144"/>
      <c r="Z203" s="121"/>
      <c r="AA203" s="121"/>
      <c r="AB203" s="121"/>
      <c r="AC203" s="121"/>
      <c r="AD203" s="121"/>
      <c r="AE203" s="3144"/>
      <c r="AF203" s="3146"/>
      <c r="AG203" s="492"/>
      <c r="AH203" s="493"/>
      <c r="AI203" s="494"/>
      <c r="AJ203" s="495"/>
      <c r="AK203" s="496"/>
      <c r="AL203" s="496"/>
      <c r="AM203" s="496"/>
      <c r="AN203" s="496"/>
      <c r="AO203" s="496"/>
      <c r="AP203" s="496"/>
      <c r="AQ203" s="492"/>
      <c r="AR203" s="492"/>
      <c r="AS203" s="497"/>
      <c r="AT203" s="3144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4.25" customHeight="1" thickBot="1">
      <c r="B204" s="675" t="s">
        <v>158</v>
      </c>
      <c r="C204" s="1238" t="s">
        <v>697</v>
      </c>
      <c r="D204" s="1836">
        <v>30</v>
      </c>
      <c r="E204" s="1261">
        <v>1.155</v>
      </c>
      <c r="F204" s="319">
        <v>0.56999999999999995</v>
      </c>
      <c r="G204" s="324">
        <v>11.0878</v>
      </c>
      <c r="H204" s="694">
        <v>54.100999999999999</v>
      </c>
      <c r="I204" s="1913">
        <v>17</v>
      </c>
      <c r="J204" s="2243" t="s">
        <v>8</v>
      </c>
      <c r="K204" s="6"/>
      <c r="L204" s="3011"/>
      <c r="M204" s="3141"/>
      <c r="N204" s="329"/>
      <c r="O204" s="121"/>
      <c r="P204" s="121"/>
      <c r="Q204" s="121"/>
      <c r="R204" s="125"/>
      <c r="S204" s="3154"/>
      <c r="T204" s="159"/>
      <c r="U204" s="2553"/>
      <c r="V204" s="3144"/>
      <c r="W204" s="3144"/>
      <c r="X204" s="3144"/>
      <c r="Y204" s="3144"/>
      <c r="Z204" s="121"/>
      <c r="AA204" s="121"/>
      <c r="AB204" s="121"/>
      <c r="AC204" s="121"/>
      <c r="AD204" s="121"/>
      <c r="AE204" s="3144"/>
      <c r="AF204" s="3146"/>
      <c r="AG204" s="207"/>
      <c r="AH204" s="207"/>
      <c r="AI204" s="207"/>
      <c r="AJ204" s="498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3144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4.25" customHeight="1">
      <c r="B205" s="417" t="s">
        <v>197</v>
      </c>
      <c r="C205" s="569"/>
      <c r="D205" s="606">
        <f>SUM(D201:D204)</f>
        <v>355</v>
      </c>
      <c r="E205" s="1914">
        <f>SUM(E201:E204)</f>
        <v>11.251899999999999</v>
      </c>
      <c r="F205" s="1900">
        <f>SUM(F201:F204)</f>
        <v>9.7575000000000003</v>
      </c>
      <c r="G205" s="1900">
        <f>SUM(G201:G204)</f>
        <v>30.551340000000003</v>
      </c>
      <c r="H205" s="1902">
        <f>SUM(H201:H204)</f>
        <v>255.83019999999999</v>
      </c>
      <c r="I205" s="1903"/>
      <c r="J205" s="1680"/>
      <c r="K205" s="6"/>
      <c r="L205" s="121"/>
      <c r="M205" s="113"/>
      <c r="N205" s="3138"/>
      <c r="O205" s="121"/>
      <c r="P205" s="121"/>
      <c r="Q205" s="3144"/>
      <c r="R205" s="3146"/>
      <c r="S205" s="3141"/>
      <c r="T205" s="3138"/>
      <c r="U205" s="3145"/>
      <c r="V205" s="1561"/>
      <c r="W205" s="3144"/>
      <c r="X205" s="3144"/>
      <c r="Y205" s="3144"/>
      <c r="Z205" s="121"/>
      <c r="AA205" s="477"/>
      <c r="AB205" s="468"/>
      <c r="AC205" s="468"/>
      <c r="AD205" s="468"/>
      <c r="AE205" s="468"/>
      <c r="AF205" s="3146"/>
      <c r="AG205" s="176"/>
      <c r="AH205" s="345"/>
      <c r="AI205" s="176"/>
      <c r="AJ205" s="177"/>
      <c r="AK205" s="176"/>
      <c r="AL205" s="176"/>
      <c r="AM205" s="151"/>
      <c r="AN205" s="345"/>
      <c r="AO205" s="176"/>
      <c r="AP205" s="151"/>
      <c r="AQ205" s="176"/>
      <c r="AR205" s="504"/>
      <c r="AS205" s="176"/>
      <c r="AT205" s="3144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 ht="14.25" customHeight="1">
      <c r="B206" s="724"/>
      <c r="C206" s="725" t="s">
        <v>10</v>
      </c>
      <c r="D206" s="1714">
        <v>0.1</v>
      </c>
      <c r="E206" s="1905">
        <f>E743</f>
        <v>9</v>
      </c>
      <c r="F206" s="1906">
        <f>F743</f>
        <v>9.1999999999999993</v>
      </c>
      <c r="G206" s="1906">
        <f>G743</f>
        <v>38.299999999999997</v>
      </c>
      <c r="H206" s="1907">
        <f>H743</f>
        <v>272</v>
      </c>
      <c r="I206" s="1908"/>
      <c r="J206" s="647"/>
      <c r="K206" s="6"/>
      <c r="L206" s="329"/>
      <c r="M206" s="121"/>
      <c r="N206" s="121"/>
      <c r="O206" s="121"/>
      <c r="P206" s="121"/>
      <c r="Q206" s="3144"/>
      <c r="R206" s="3144"/>
      <c r="S206" s="3141"/>
      <c r="T206" s="3144"/>
      <c r="U206" s="3154"/>
      <c r="V206" s="159"/>
      <c r="W206" s="3144"/>
      <c r="X206" s="3144"/>
      <c r="Y206" s="3144"/>
      <c r="Z206" s="121"/>
      <c r="AA206" s="478"/>
      <c r="AB206" s="478"/>
      <c r="AC206" s="478"/>
      <c r="AD206" s="478"/>
      <c r="AE206" s="478"/>
      <c r="AF206" s="3146"/>
      <c r="AG206" s="509"/>
      <c r="AH206" s="509"/>
      <c r="AI206" s="509"/>
      <c r="AJ206" s="518"/>
      <c r="AK206" s="509"/>
      <c r="AL206" s="509"/>
      <c r="AM206" s="509"/>
      <c r="AN206" s="509"/>
      <c r="AO206" s="510"/>
      <c r="AP206" s="510"/>
      <c r="AQ206" s="509"/>
      <c r="AR206" s="509"/>
      <c r="AS206" s="509"/>
      <c r="AT206" s="3144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 ht="15" customHeight="1" thickBot="1">
      <c r="B207" s="230"/>
      <c r="C207" s="722" t="s">
        <v>319</v>
      </c>
      <c r="D207" s="1716"/>
      <c r="E207" s="1810">
        <f>(E205*100/E733)-10</f>
        <v>2.502111111111109</v>
      </c>
      <c r="F207" s="1818">
        <f>(F205*100/F733)-10</f>
        <v>0.60597826086956452</v>
      </c>
      <c r="G207" s="1818">
        <f>(G205*100/G733)-10</f>
        <v>-2.0231488250652729</v>
      </c>
      <c r="H207" s="1924">
        <f>(H205*100/H733)-10</f>
        <v>-0.59447794117646957</v>
      </c>
      <c r="I207" s="1909"/>
      <c r="J207" s="426"/>
      <c r="K207" s="6"/>
      <c r="L207" s="113"/>
      <c r="M207" s="4331"/>
      <c r="N207" s="345"/>
      <c r="O207" s="345"/>
      <c r="P207" s="345"/>
      <c r="Q207" s="3144"/>
      <c r="R207" s="3141"/>
      <c r="S207" s="215"/>
      <c r="T207" s="3138"/>
      <c r="U207" s="3141"/>
      <c r="V207" s="3138"/>
      <c r="W207" s="3144"/>
      <c r="X207" s="3144"/>
      <c r="Y207" s="3144"/>
      <c r="Z207" s="121"/>
      <c r="AA207" s="121"/>
      <c r="AB207" s="121"/>
      <c r="AC207" s="121"/>
      <c r="AD207" s="121"/>
      <c r="AE207" s="3144"/>
      <c r="AF207" s="119"/>
      <c r="AG207" s="3144"/>
      <c r="AH207" s="3144"/>
      <c r="AI207" s="3144"/>
      <c r="AJ207" s="3144"/>
      <c r="AK207" s="3144"/>
      <c r="AL207" s="3144"/>
      <c r="AM207" s="3144"/>
      <c r="AN207" s="3144"/>
      <c r="AO207" s="3144"/>
      <c r="AP207" s="3144"/>
      <c r="AQ207" s="3144"/>
      <c r="AR207" s="3144"/>
      <c r="AS207" s="3144"/>
      <c r="AT207" s="3144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 ht="15.75" thickBot="1">
      <c r="E208" s="2540"/>
      <c r="F208" s="2540"/>
      <c r="G208" s="2540"/>
      <c r="H208" s="2540"/>
      <c r="K208" s="31"/>
      <c r="L208" s="1213"/>
      <c r="M208" s="3008"/>
      <c r="N208" s="3008"/>
      <c r="O208" s="3008"/>
      <c r="P208" s="3008"/>
      <c r="Q208" s="3144"/>
      <c r="R208" s="3141"/>
      <c r="S208" s="215"/>
      <c r="T208" s="2233"/>
      <c r="U208" s="468"/>
      <c r="V208" s="3138"/>
      <c r="W208" s="3144"/>
      <c r="X208" s="3144"/>
      <c r="Y208" s="3144"/>
      <c r="Z208" s="121"/>
      <c r="AA208" s="176"/>
      <c r="AB208" s="176"/>
      <c r="AC208" s="176"/>
      <c r="AD208" s="176"/>
      <c r="AE208" s="124"/>
      <c r="AF208" s="3144"/>
      <c r="AG208" s="3144"/>
      <c r="AH208" s="3144"/>
      <c r="AI208" s="3144"/>
      <c r="AJ208" s="3144"/>
      <c r="AK208" s="3144"/>
      <c r="AL208" s="3144"/>
      <c r="AM208" s="3144"/>
      <c r="AN208" s="3144"/>
      <c r="AO208" s="3144"/>
      <c r="AP208" s="488"/>
      <c r="AQ208" s="3144"/>
      <c r="AR208" s="488"/>
      <c r="AS208" s="3144"/>
      <c r="AT208" s="3144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7.25" customHeight="1">
      <c r="B209" s="649"/>
      <c r="C209" s="42" t="s">
        <v>220</v>
      </c>
      <c r="D209" s="1920"/>
      <c r="E209" s="1921">
        <f>E185+E197</f>
        <v>64.274100000000004</v>
      </c>
      <c r="F209" s="1922">
        <f>F185+F197</f>
        <v>48.72381</v>
      </c>
      <c r="G209" s="1922">
        <f>G185+G197</f>
        <v>224.35007999999999</v>
      </c>
      <c r="H209" s="1923">
        <f>H185+H197</f>
        <v>1599.1936000000001</v>
      </c>
      <c r="L209" s="121"/>
      <c r="M209" s="3010"/>
      <c r="N209" s="3010"/>
      <c r="O209" s="3010"/>
      <c r="P209" s="3010"/>
      <c r="Q209" s="3144"/>
      <c r="R209" s="2083"/>
      <c r="S209" s="3141"/>
      <c r="T209" s="3139"/>
      <c r="U209" s="468"/>
      <c r="V209" s="3138"/>
      <c r="W209" s="3144"/>
      <c r="X209" s="3144"/>
      <c r="Y209" s="3144"/>
      <c r="Z209" s="121"/>
      <c r="AA209" s="176"/>
      <c r="AB209" s="176"/>
      <c r="AC209" s="176"/>
      <c r="AD209" s="176"/>
      <c r="AE209" s="360"/>
      <c r="AF209" s="3144"/>
      <c r="AG209" s="3144"/>
      <c r="AH209" s="3144"/>
      <c r="AI209" s="3144"/>
      <c r="AJ209" s="520"/>
      <c r="AK209" s="3144"/>
      <c r="AL209" s="3144"/>
      <c r="AM209" s="3144"/>
      <c r="AN209" s="3144"/>
      <c r="AO209" s="3144"/>
      <c r="AP209" s="3144"/>
      <c r="AQ209" s="3144"/>
      <c r="AR209" s="488"/>
      <c r="AS209" s="3144"/>
      <c r="AT209" s="3144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>
      <c r="B210" s="382"/>
      <c r="C210" s="674" t="s">
        <v>10</v>
      </c>
      <c r="D210" s="1714">
        <v>0.6</v>
      </c>
      <c r="E210" s="1905">
        <f>E747</f>
        <v>54</v>
      </c>
      <c r="F210" s="1906">
        <f>F747</f>
        <v>55.2</v>
      </c>
      <c r="G210" s="1906">
        <f>G747</f>
        <v>229.8</v>
      </c>
      <c r="H210" s="1907">
        <f>H747</f>
        <v>1632</v>
      </c>
      <c r="I210" s="121"/>
      <c r="J210" s="121"/>
      <c r="K210" s="6"/>
      <c r="L210" s="3144"/>
      <c r="M210" s="121"/>
      <c r="N210" s="3144"/>
      <c r="O210" s="121"/>
      <c r="P210" s="121"/>
      <c r="Q210" s="3144"/>
      <c r="R210" s="3144"/>
      <c r="S210" s="3145"/>
      <c r="T210" s="3144"/>
      <c r="U210" s="3141"/>
      <c r="V210" s="3139"/>
      <c r="W210" s="3144"/>
      <c r="X210" s="3144"/>
      <c r="Y210" s="3144"/>
      <c r="Z210" s="121"/>
      <c r="AA210" s="116"/>
      <c r="AB210" s="116"/>
      <c r="AC210" s="116"/>
      <c r="AD210" s="116"/>
      <c r="AE210" s="176"/>
      <c r="AF210" s="116"/>
      <c r="AG210" s="3146"/>
      <c r="AH210" s="3141"/>
      <c r="AI210" s="3140"/>
      <c r="AJ210" s="3144"/>
      <c r="AK210" s="3144"/>
      <c r="AL210" s="3144"/>
      <c r="AM210" s="3144"/>
      <c r="AN210" s="3144"/>
      <c r="AO210" s="3144"/>
      <c r="AP210" s="3144"/>
      <c r="AQ210" s="3144"/>
      <c r="AR210" s="3144"/>
      <c r="AS210" s="3144"/>
      <c r="AT210" s="3144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1.25" customHeight="1" thickBot="1">
      <c r="B211" s="230"/>
      <c r="C211" s="722" t="s">
        <v>319</v>
      </c>
      <c r="D211" s="1716"/>
      <c r="E211" s="1810">
        <f>(E209*100/E733)-60</f>
        <v>11.415666666666681</v>
      </c>
      <c r="F211" s="1818">
        <f>(F209*100/F733)-60</f>
        <v>-7.039336956521737</v>
      </c>
      <c r="G211" s="1818">
        <f>(G209*100/G733)-60</f>
        <v>-1.4229556135770309</v>
      </c>
      <c r="H211" s="1924">
        <f>(H209*100/H733)-60</f>
        <v>-1.206117647058818</v>
      </c>
      <c r="I211" s="213"/>
      <c r="J211" s="357"/>
      <c r="K211" s="159"/>
      <c r="L211" s="121"/>
      <c r="M211" s="2439"/>
      <c r="N211" s="3144"/>
      <c r="O211" s="121"/>
      <c r="P211" s="121"/>
      <c r="Q211" s="3144"/>
      <c r="R211" s="1560"/>
      <c r="S211" s="3145"/>
      <c r="T211" s="2315"/>
      <c r="U211" s="3145"/>
      <c r="V211" s="3144"/>
      <c r="W211" s="3144"/>
      <c r="X211" s="3144"/>
      <c r="Y211" s="3144"/>
      <c r="Z211" s="121"/>
      <c r="AA211" s="116"/>
      <c r="AB211" s="116"/>
      <c r="AC211" s="116"/>
      <c r="AD211" s="116"/>
      <c r="AE211" s="176"/>
      <c r="AF211" s="3146"/>
      <c r="AG211" s="158"/>
      <c r="AH211" s="127"/>
      <c r="AI211" s="181"/>
      <c r="AJ211" s="3144"/>
      <c r="AK211" s="3144"/>
      <c r="AL211" s="3144"/>
      <c r="AM211" s="3144"/>
      <c r="AN211" s="3144"/>
      <c r="AO211" s="3144"/>
      <c r="AP211" s="3144"/>
      <c r="AQ211" s="3144"/>
      <c r="AR211" s="3144"/>
      <c r="AS211" s="3144"/>
      <c r="AT211" s="3144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 ht="15.75" thickBot="1">
      <c r="D212" s="559"/>
      <c r="E212" s="1919"/>
      <c r="F212" s="1919"/>
      <c r="G212" s="1919"/>
      <c r="H212" s="1919"/>
      <c r="I212" s="1266"/>
      <c r="K212" s="159"/>
      <c r="L212" s="121"/>
      <c r="M212" s="2553"/>
      <c r="N212" s="3144"/>
      <c r="O212" s="121"/>
      <c r="P212" s="121"/>
      <c r="Q212" s="3144"/>
      <c r="R212" s="3144"/>
      <c r="S212" s="3144"/>
      <c r="T212" s="3144"/>
      <c r="U212" s="3145"/>
      <c r="V212" s="3144"/>
      <c r="W212" s="3144"/>
      <c r="X212" s="3144"/>
      <c r="Y212" s="3144"/>
      <c r="Z212" s="121"/>
      <c r="AA212" s="116"/>
      <c r="AB212" s="116"/>
      <c r="AC212" s="116"/>
      <c r="AD212" s="116"/>
      <c r="AE212" s="176"/>
      <c r="AF212" s="3146"/>
      <c r="AG212" s="3144"/>
      <c r="AH212" s="3154"/>
      <c r="AI212" s="3144"/>
      <c r="AJ212" s="3144"/>
      <c r="AK212" s="3144"/>
      <c r="AL212" s="3144"/>
      <c r="AM212" s="3144"/>
      <c r="AN212" s="3144"/>
      <c r="AO212" s="3144"/>
      <c r="AP212" s="3144"/>
      <c r="AQ212" s="3144"/>
      <c r="AR212" s="3144"/>
      <c r="AS212" s="3144"/>
      <c r="AT212" s="3144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>
      <c r="B213" s="649"/>
      <c r="C213" s="42" t="s">
        <v>219</v>
      </c>
      <c r="D213" s="1920"/>
      <c r="E213" s="1921">
        <f>E197+E205</f>
        <v>47.528600000000004</v>
      </c>
      <c r="F213" s="1922">
        <f>F197+F205</f>
        <v>37.774500000000003</v>
      </c>
      <c r="G213" s="1922">
        <f>G197+G205</f>
        <v>165.35964000000001</v>
      </c>
      <c r="H213" s="1923">
        <f>H197+H205</f>
        <v>1194.9402</v>
      </c>
      <c r="I213" s="121"/>
      <c r="K213" s="159"/>
      <c r="L213" s="121"/>
      <c r="M213" s="2553"/>
      <c r="N213" s="3144"/>
      <c r="O213" s="121"/>
      <c r="P213" s="121"/>
      <c r="Q213" s="3144"/>
      <c r="R213" s="3144"/>
      <c r="S213" s="3144"/>
      <c r="T213" s="3144"/>
      <c r="U213" s="3145"/>
      <c r="V213" s="3144"/>
      <c r="W213" s="3144"/>
      <c r="X213" s="3144"/>
      <c r="Y213" s="3144"/>
      <c r="Z213" s="121"/>
      <c r="AA213" s="116"/>
      <c r="AB213" s="116"/>
      <c r="AC213" s="224"/>
      <c r="AD213" s="116"/>
      <c r="AE213" s="176"/>
      <c r="AF213" s="3146"/>
      <c r="AG213" s="119"/>
      <c r="AH213" s="3141"/>
      <c r="AI213" s="3139"/>
      <c r="AJ213" s="3144"/>
      <c r="AK213" s="3144"/>
      <c r="AL213" s="3144"/>
      <c r="AM213" s="3144"/>
      <c r="AN213" s="3144"/>
      <c r="AO213" s="3144"/>
      <c r="AP213" s="3144"/>
      <c r="AQ213" s="3144"/>
      <c r="AR213" s="3144"/>
      <c r="AS213" s="3144"/>
      <c r="AT213" s="3144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>
      <c r="B214" s="382"/>
      <c r="C214" s="674" t="s">
        <v>10</v>
      </c>
      <c r="D214" s="1714">
        <v>0.45</v>
      </c>
      <c r="E214" s="1905">
        <f>E751</f>
        <v>40.5</v>
      </c>
      <c r="F214" s="1906">
        <f>F751</f>
        <v>41.4</v>
      </c>
      <c r="G214" s="1906">
        <f>G751</f>
        <v>172.35</v>
      </c>
      <c r="H214" s="1907">
        <f>H751</f>
        <v>1224</v>
      </c>
      <c r="I214" s="121"/>
      <c r="K214" s="159"/>
      <c r="L214" s="121"/>
      <c r="M214" s="3145"/>
      <c r="N214" s="1561"/>
      <c r="O214" s="121"/>
      <c r="P214" s="121"/>
      <c r="Q214" s="3144"/>
      <c r="R214" s="3144"/>
      <c r="S214" s="3144"/>
      <c r="T214" s="3144"/>
      <c r="U214" s="3145"/>
      <c r="V214" s="3144"/>
      <c r="W214" s="3144"/>
      <c r="X214" s="3144"/>
      <c r="Y214" s="3144"/>
      <c r="Z214" s="121"/>
      <c r="AA214" s="3143"/>
      <c r="AB214" s="218"/>
      <c r="AC214" s="204"/>
      <c r="AD214" s="3143"/>
      <c r="AE214" s="3138"/>
      <c r="AF214" s="3146"/>
      <c r="AG214" s="3146"/>
      <c r="AH214" s="3141"/>
      <c r="AI214" s="3139"/>
      <c r="AJ214" s="3144"/>
      <c r="AK214" s="3144"/>
      <c r="AL214" s="3144"/>
      <c r="AM214" s="3144"/>
      <c r="AN214" s="3144"/>
      <c r="AO214" s="3144"/>
      <c r="AP214" s="3144"/>
      <c r="AQ214" s="3144"/>
      <c r="AR214" s="3144"/>
      <c r="AS214" s="3144"/>
      <c r="AT214" s="3144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 ht="14.25" customHeight="1" thickBot="1">
      <c r="B215" s="230"/>
      <c r="C215" s="722" t="s">
        <v>319</v>
      </c>
      <c r="D215" s="1716"/>
      <c r="E215" s="1810">
        <f>(E213*100/E733)-45</f>
        <v>7.809555555555562</v>
      </c>
      <c r="F215" s="1818">
        <f>(F213*100/F733)-45</f>
        <v>-3.9407608695652172</v>
      </c>
      <c r="G215" s="1818">
        <f>(G213*100/G733)-45</f>
        <v>-1.8251592689295038</v>
      </c>
      <c r="H215" s="1924">
        <f>(H213*100/H733)-45</f>
        <v>-1.0683749999999961</v>
      </c>
      <c r="I215" s="121"/>
      <c r="K215" s="159"/>
      <c r="L215" s="121"/>
      <c r="M215" s="3154"/>
      <c r="N215" s="159"/>
      <c r="O215" s="121"/>
      <c r="P215" s="121"/>
      <c r="Q215" s="3144"/>
      <c r="R215" s="3144"/>
      <c r="S215" s="3144"/>
      <c r="T215" s="3144"/>
      <c r="U215" s="3145"/>
      <c r="V215" s="3144"/>
      <c r="W215" s="3144"/>
      <c r="X215" s="3144"/>
      <c r="Y215" s="3144"/>
      <c r="Z215" s="121"/>
      <c r="AA215" s="121"/>
      <c r="AB215" s="121"/>
      <c r="AC215" s="121"/>
      <c r="AD215" s="121"/>
      <c r="AE215" s="3144"/>
      <c r="AF215" s="119"/>
      <c r="AG215" s="3146"/>
      <c r="AH215" s="126"/>
      <c r="AI215" s="329"/>
      <c r="AJ215" s="3144"/>
      <c r="AK215" s="3144"/>
      <c r="AL215" s="3144"/>
      <c r="AM215" s="3144"/>
      <c r="AN215" s="3144"/>
      <c r="AO215" s="3144"/>
      <c r="AP215" s="3144"/>
      <c r="AQ215" s="3144"/>
      <c r="AR215" s="3144"/>
      <c r="AS215" s="3144"/>
      <c r="AT215" s="3144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 ht="15.75" thickBot="1">
      <c r="D216" s="559"/>
      <c r="E216" s="1919"/>
      <c r="F216" s="1919"/>
      <c r="G216" s="1919"/>
      <c r="H216" s="1919"/>
      <c r="I216" s="213"/>
      <c r="J216" s="31"/>
      <c r="K216" s="4"/>
      <c r="L216" s="3146"/>
      <c r="M216" s="3141"/>
      <c r="N216" s="3138"/>
      <c r="O216" s="121"/>
      <c r="P216" s="121"/>
      <c r="Q216" s="3144"/>
      <c r="R216" s="3144"/>
      <c r="S216" s="3144"/>
      <c r="T216" s="1560"/>
      <c r="U216" s="3145"/>
      <c r="V216" s="1561"/>
      <c r="W216" s="3144"/>
      <c r="X216" s="3144"/>
      <c r="Y216" s="3144"/>
      <c r="Z216" s="121"/>
      <c r="AA216" s="116"/>
      <c r="AB216" s="224"/>
      <c r="AC216" s="116"/>
      <c r="AD216" s="116"/>
      <c r="AE216" s="176"/>
      <c r="AF216" s="3144"/>
      <c r="AG216" s="356"/>
      <c r="AH216" s="126"/>
      <c r="AI216" s="357"/>
      <c r="AJ216" s="3144"/>
      <c r="AK216" s="3144"/>
      <c r="AL216" s="3144"/>
      <c r="AM216" s="3144"/>
      <c r="AN216" s="3144"/>
      <c r="AO216" s="3144"/>
      <c r="AP216" s="3144"/>
      <c r="AQ216" s="3144"/>
      <c r="AR216" s="3144"/>
      <c r="AS216" s="3144"/>
      <c r="AT216" s="3144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>
      <c r="B217" s="649"/>
      <c r="C217" s="42" t="s">
        <v>198</v>
      </c>
      <c r="D217" s="1920"/>
      <c r="E217" s="1812">
        <f>E185+E197+E205</f>
        <v>75.52600000000001</v>
      </c>
      <c r="F217" s="1816">
        <f>F185+F197+F205</f>
        <v>58.481310000000001</v>
      </c>
      <c r="G217" s="1816">
        <f>G185+G197+G205</f>
        <v>254.90142</v>
      </c>
      <c r="H217" s="1953">
        <f>H185+H197+H205</f>
        <v>1855.0237999999999</v>
      </c>
      <c r="I217" s="1266"/>
      <c r="J217" s="5"/>
      <c r="K217" s="4"/>
      <c r="L217" s="3144"/>
      <c r="M217" s="3141"/>
      <c r="N217" s="3144"/>
      <c r="O217" s="121"/>
      <c r="P217" s="121"/>
      <c r="Q217" s="3144"/>
      <c r="R217" s="3144"/>
      <c r="S217" s="3144"/>
      <c r="T217" s="3144"/>
      <c r="U217" s="3144"/>
      <c r="V217" s="3144"/>
      <c r="W217" s="3144"/>
      <c r="X217" s="3144"/>
      <c r="Y217" s="3144"/>
      <c r="Z217" s="121"/>
      <c r="AA217" s="116"/>
      <c r="AB217" s="224"/>
      <c r="AC217" s="116"/>
      <c r="AD217" s="116"/>
      <c r="AE217" s="124"/>
      <c r="AF217" s="3144"/>
      <c r="AG217" s="356"/>
      <c r="AH217" s="126"/>
      <c r="AI217" s="357"/>
      <c r="AJ217" s="3144"/>
      <c r="AK217" s="3144"/>
      <c r="AL217" s="3144"/>
      <c r="AM217" s="3144"/>
      <c r="AN217" s="3144"/>
      <c r="AO217" s="3144"/>
      <c r="AP217" s="3144"/>
      <c r="AQ217" s="3144"/>
      <c r="AR217" s="3144"/>
      <c r="AS217" s="3144"/>
      <c r="AT217" s="3144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5.75" customHeight="1">
      <c r="B218" s="382"/>
      <c r="C218" s="674" t="s">
        <v>10</v>
      </c>
      <c r="D218" s="1714">
        <v>0.7</v>
      </c>
      <c r="E218" s="1905">
        <f>E755</f>
        <v>63</v>
      </c>
      <c r="F218" s="1906">
        <f>F755</f>
        <v>64.400000000000006</v>
      </c>
      <c r="G218" s="1906">
        <f>G755</f>
        <v>268.10000000000002</v>
      </c>
      <c r="H218" s="1907">
        <f>H755</f>
        <v>1904</v>
      </c>
      <c r="I218" s="121"/>
      <c r="J218" s="5"/>
      <c r="K218" s="4"/>
      <c r="L218" s="121"/>
      <c r="M218" s="215"/>
      <c r="N218" s="3138"/>
      <c r="O218" s="121"/>
      <c r="P218" s="121"/>
      <c r="Q218" s="3144"/>
      <c r="R218" s="3144"/>
      <c r="S218" s="3144"/>
      <c r="T218" s="3144"/>
      <c r="U218" s="3144"/>
      <c r="V218" s="3144"/>
      <c r="W218" s="3144"/>
      <c r="X218" s="3144"/>
      <c r="Y218" s="3144"/>
      <c r="Z218" s="121"/>
      <c r="AA218" s="176"/>
      <c r="AB218" s="151"/>
      <c r="AC218" s="176"/>
      <c r="AD218" s="504"/>
      <c r="AE218" s="176"/>
      <c r="AF218" s="3144"/>
      <c r="AG218" s="150"/>
      <c r="AH218" s="3141"/>
      <c r="AI218" s="3139"/>
      <c r="AJ218" s="3144"/>
      <c r="AK218" s="3144"/>
      <c r="AL218" s="3144"/>
      <c r="AM218" s="3144"/>
      <c r="AN218" s="3144"/>
      <c r="AO218" s="3144"/>
      <c r="AP218" s="3144"/>
      <c r="AQ218" s="3144"/>
      <c r="AR218" s="3144"/>
      <c r="AS218" s="3144"/>
      <c r="AT218" s="3144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 thickBot="1">
      <c r="B219" s="230"/>
      <c r="C219" s="722" t="s">
        <v>319</v>
      </c>
      <c r="D219" s="1716"/>
      <c r="E219" s="1810">
        <f>(E217*100/E733)-70</f>
        <v>13.917777777777786</v>
      </c>
      <c r="F219" s="1818">
        <f>(F217*100/F733)-70</f>
        <v>-6.4333586956521671</v>
      </c>
      <c r="G219" s="1818">
        <f>(G217*100/G733)-70</f>
        <v>-3.4461044386422941</v>
      </c>
      <c r="H219" s="1924">
        <f>(H217*100/H733)-70</f>
        <v>-1.8005955882352964</v>
      </c>
      <c r="I219" s="121"/>
      <c r="J219" s="5"/>
      <c r="K219" s="4"/>
      <c r="L219" s="121"/>
      <c r="M219" s="215"/>
      <c r="N219" s="2233"/>
      <c r="O219" s="121"/>
      <c r="P219" s="121"/>
      <c r="Q219" s="3144"/>
      <c r="R219" s="3144"/>
      <c r="S219" s="3144"/>
      <c r="T219" s="3144"/>
      <c r="U219" s="3144"/>
      <c r="V219" s="3144"/>
      <c r="W219" s="3144"/>
      <c r="X219" s="3144"/>
      <c r="Y219" s="3144"/>
      <c r="Z219" s="121"/>
      <c r="AA219" s="176"/>
      <c r="AB219" s="176"/>
      <c r="AC219" s="176"/>
      <c r="AD219" s="176"/>
      <c r="AE219" s="176"/>
      <c r="AF219" s="3144"/>
      <c r="AG219" s="3144"/>
      <c r="AH219" s="3145"/>
      <c r="AI219" s="3144"/>
      <c r="AJ219" s="3144"/>
      <c r="AK219" s="3144"/>
      <c r="AL219" s="3144"/>
      <c r="AM219" s="3144"/>
      <c r="AN219" s="3144"/>
      <c r="AO219" s="3144"/>
      <c r="AP219" s="3144"/>
      <c r="AQ219" s="3144"/>
      <c r="AR219" s="3144"/>
      <c r="AS219" s="3144"/>
      <c r="AT219" s="3144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B220" s="99"/>
      <c r="I220" s="121"/>
      <c r="J220" s="5"/>
      <c r="K220" s="4"/>
      <c r="L220" s="121"/>
      <c r="M220" s="3141"/>
      <c r="N220" s="3139"/>
      <c r="O220" s="121"/>
      <c r="P220" s="121"/>
      <c r="Q220" s="3144"/>
      <c r="R220" s="3144"/>
      <c r="S220" s="3144"/>
      <c r="T220" s="3144"/>
      <c r="U220" s="3144"/>
      <c r="V220" s="3144"/>
      <c r="W220" s="3144"/>
      <c r="X220" s="3144"/>
      <c r="Y220" s="3144"/>
      <c r="Z220" s="121"/>
      <c r="AA220" s="116"/>
      <c r="AB220" s="116"/>
      <c r="AC220" s="116"/>
      <c r="AD220" s="116"/>
      <c r="AE220" s="176"/>
      <c r="AF220" s="3144"/>
      <c r="AG220" s="125"/>
      <c r="AH220" s="3154"/>
      <c r="AI220" s="3144"/>
      <c r="AJ220" s="3144"/>
      <c r="AK220" s="3144"/>
      <c r="AL220" s="3144"/>
      <c r="AM220" s="3144"/>
      <c r="AN220" s="3144"/>
      <c r="AO220" s="3144"/>
      <c r="AP220" s="3144"/>
      <c r="AQ220" s="3144"/>
      <c r="AR220" s="3144"/>
      <c r="AS220" s="3144"/>
      <c r="AT220" s="3144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 ht="18" customHeight="1">
      <c r="B221" s="752"/>
      <c r="C221" s="79"/>
      <c r="I221" s="213"/>
      <c r="J221" s="31"/>
      <c r="K221" s="4"/>
      <c r="L221" s="121"/>
      <c r="M221" s="3145"/>
      <c r="N221" s="3144"/>
      <c r="O221" s="121"/>
      <c r="P221" s="121"/>
      <c r="Q221" s="3144"/>
      <c r="R221" s="3144"/>
      <c r="S221" s="3144"/>
      <c r="T221" s="3144"/>
      <c r="U221" s="3144"/>
      <c r="V221" s="3144"/>
      <c r="W221" s="3144"/>
      <c r="X221" s="3144"/>
      <c r="Y221" s="3144"/>
      <c r="Z221" s="121"/>
      <c r="AA221" s="116"/>
      <c r="AB221" s="116"/>
      <c r="AC221" s="116"/>
      <c r="AD221" s="116"/>
      <c r="AE221" s="176"/>
      <c r="AF221" s="3144"/>
      <c r="AG221" s="124"/>
      <c r="AH221" s="113"/>
      <c r="AI221" s="329"/>
      <c r="AJ221" s="3144"/>
      <c r="AK221" s="3144"/>
      <c r="AL221" s="3144"/>
      <c r="AM221" s="3144"/>
      <c r="AN221" s="3144"/>
      <c r="AO221" s="3144"/>
      <c r="AP221" s="3144"/>
      <c r="AQ221" s="3144"/>
      <c r="AR221" s="3144"/>
      <c r="AS221" s="3144"/>
      <c r="AT221" s="3144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6.5" customHeight="1">
      <c r="B222" s="1"/>
      <c r="C222" s="79"/>
      <c r="I222" s="1266"/>
      <c r="J222" s="5"/>
      <c r="K222" s="4"/>
      <c r="L222" s="121"/>
      <c r="M222" s="121"/>
      <c r="N222" s="121"/>
      <c r="O222" s="121"/>
      <c r="P222" s="121"/>
      <c r="Q222" s="3144"/>
      <c r="R222" s="3144"/>
      <c r="S222" s="3144"/>
      <c r="T222" s="3144"/>
      <c r="U222" s="3144"/>
      <c r="V222" s="3144"/>
      <c r="W222" s="3144"/>
      <c r="X222" s="3144"/>
      <c r="Y222" s="3144"/>
      <c r="Z222" s="121"/>
      <c r="AA222" s="116"/>
      <c r="AB222" s="116"/>
      <c r="AC222" s="116"/>
      <c r="AD222" s="116"/>
      <c r="AE222" s="176"/>
      <c r="AF222" s="3144"/>
      <c r="AG222" s="3146"/>
      <c r="AH222" s="3141"/>
      <c r="AI222" s="3140"/>
      <c r="AJ222" s="3144"/>
      <c r="AK222" s="3144"/>
      <c r="AL222" s="3144"/>
      <c r="AM222" s="3144"/>
      <c r="AN222" s="3144"/>
      <c r="AO222" s="3144"/>
      <c r="AP222" s="3144"/>
      <c r="AQ222" s="3144"/>
      <c r="AR222" s="3144"/>
      <c r="AS222" s="3144"/>
      <c r="AT222" s="3144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B223" s="3020"/>
      <c r="C223" s="1"/>
      <c r="I223" s="121"/>
      <c r="J223" s="5"/>
      <c r="K223" s="4"/>
      <c r="L223" s="121"/>
      <c r="M223" s="121"/>
      <c r="N223" s="121"/>
      <c r="O223" s="121"/>
      <c r="P223" s="121"/>
      <c r="Q223" s="3144"/>
      <c r="R223" s="3144"/>
      <c r="S223" s="3144"/>
      <c r="T223" s="3144"/>
      <c r="U223" s="3144"/>
      <c r="V223" s="3144"/>
      <c r="W223" s="3144"/>
      <c r="X223" s="3144"/>
      <c r="Y223" s="3144"/>
      <c r="Z223" s="121"/>
      <c r="AA223" s="3143"/>
      <c r="AB223" s="218"/>
      <c r="AC223" s="3143"/>
      <c r="AD223" s="3143"/>
      <c r="AE223" s="3138"/>
      <c r="AF223" s="3144"/>
      <c r="AG223" s="3146"/>
      <c r="AH223" s="3141"/>
      <c r="AI223" s="3139"/>
      <c r="AJ223" s="3144"/>
      <c r="AK223" s="3144"/>
      <c r="AL223" s="3144"/>
      <c r="AM223" s="3144"/>
      <c r="AN223" s="3144"/>
      <c r="AO223" s="3144"/>
      <c r="AP223" s="3144"/>
      <c r="AQ223" s="3144"/>
      <c r="AR223" s="3144"/>
      <c r="AS223" s="3144"/>
      <c r="AT223" s="3144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15.75" customHeight="1">
      <c r="D224" s="559"/>
      <c r="E224" s="2336"/>
      <c r="F224" s="2336"/>
      <c r="G224" s="2336"/>
      <c r="H224" s="2336"/>
      <c r="I224" s="559"/>
      <c r="K224" s="6"/>
      <c r="L224" s="121"/>
      <c r="M224" s="121"/>
      <c r="N224" s="121"/>
      <c r="O224" s="121"/>
      <c r="P224" s="121"/>
      <c r="Q224" s="3144"/>
      <c r="R224" s="3144"/>
      <c r="S224" s="3144"/>
      <c r="T224" s="3144"/>
      <c r="U224" s="3144"/>
      <c r="V224" s="3144"/>
      <c r="W224" s="3144"/>
      <c r="X224" s="3144"/>
      <c r="Y224" s="3144"/>
      <c r="Z224" s="121"/>
      <c r="AA224" s="519"/>
      <c r="AB224" s="349"/>
      <c r="AC224" s="349"/>
      <c r="AD224" s="350"/>
      <c r="AE224" s="350"/>
      <c r="AF224" s="3144"/>
      <c r="AG224" s="117"/>
      <c r="AH224" s="3141"/>
      <c r="AI224" s="159"/>
      <c r="AJ224" s="3144"/>
      <c r="AK224" s="3144"/>
      <c r="AL224" s="3144"/>
      <c r="AM224" s="3144"/>
      <c r="AN224" s="3144"/>
      <c r="AO224" s="3144"/>
      <c r="AP224" s="3144"/>
      <c r="AQ224" s="3144"/>
      <c r="AR224" s="3144"/>
      <c r="AS224" s="3144"/>
      <c r="AT224" s="3144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14.25" customHeight="1">
      <c r="D225" s="1927" t="str">
        <f>D58</f>
        <v xml:space="preserve">Россия Краснодарский край </v>
      </c>
      <c r="E225" s="559"/>
      <c r="F225" s="559"/>
      <c r="G225" s="559"/>
      <c r="H225" s="559"/>
      <c r="I225" s="559"/>
      <c r="K225" s="6"/>
      <c r="L225" s="121"/>
      <c r="M225" s="121"/>
      <c r="N225" s="121"/>
      <c r="O225" s="121"/>
      <c r="P225" s="121"/>
      <c r="Q225" s="3144"/>
      <c r="R225" s="3144"/>
      <c r="S225" s="3144"/>
      <c r="T225" s="3144"/>
      <c r="U225" s="3144"/>
      <c r="V225" s="3144"/>
      <c r="W225" s="3144"/>
      <c r="X225" s="3144"/>
      <c r="Y225" s="3144"/>
      <c r="Z225" s="121"/>
      <c r="AA225" s="347"/>
      <c r="AB225" s="347"/>
      <c r="AC225" s="352"/>
      <c r="AD225" s="352"/>
      <c r="AE225" s="353"/>
      <c r="AF225" s="3144"/>
      <c r="AG225" s="3146"/>
      <c r="AH225" s="3141"/>
      <c r="AI225" s="3139"/>
      <c r="AJ225" s="3144"/>
      <c r="AK225" s="3144"/>
      <c r="AL225" s="3144"/>
      <c r="AM225" s="3144"/>
      <c r="AN225" s="3144"/>
      <c r="AO225" s="3144"/>
      <c r="AP225" s="3144"/>
      <c r="AQ225" s="3144"/>
      <c r="AR225" s="3144"/>
      <c r="AS225" s="3144"/>
      <c r="AT225" s="3144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5.75" customHeight="1">
      <c r="B226" s="25" t="str">
        <f>B59</f>
        <v xml:space="preserve">     12 - ТИДНЕВНОЕ  МЕНЮ  ПРИГОТОВЛЯЕМЫХ  БЛЮД ШКОЛЬНЫХ    З А В Т Р А К О В - О Б Е Д О В - П О Л Д Н И К О В</v>
      </c>
      <c r="D226" s="92"/>
      <c r="E226" s="92"/>
      <c r="F226" s="559"/>
      <c r="G226" s="559"/>
      <c r="H226" s="559"/>
      <c r="I226" s="92"/>
      <c r="J226"/>
      <c r="K226" s="6"/>
      <c r="L226" s="121"/>
      <c r="M226" s="121"/>
      <c r="N226" s="121"/>
      <c r="O226" s="121"/>
      <c r="P226" s="121"/>
      <c r="Q226" s="3144"/>
      <c r="R226" s="3144"/>
      <c r="S226" s="3144"/>
      <c r="T226" s="3144"/>
      <c r="U226" s="3144"/>
      <c r="V226" s="3144"/>
      <c r="W226" s="3144"/>
      <c r="X226" s="3144"/>
      <c r="Y226" s="3144"/>
      <c r="Z226" s="121"/>
      <c r="AA226" s="357"/>
      <c r="AB226" s="357"/>
      <c r="AC226" s="357"/>
      <c r="AD226" s="357"/>
      <c r="AE226" s="357"/>
      <c r="AF226" s="3144"/>
      <c r="AG226" s="3146"/>
      <c r="AH226" s="3141"/>
      <c r="AI226" s="3139"/>
      <c r="AJ226" s="3144"/>
      <c r="AK226" s="3144"/>
      <c r="AL226" s="3144"/>
      <c r="AM226" s="3144"/>
      <c r="AN226" s="3144"/>
      <c r="AO226" s="3144"/>
      <c r="AP226" s="3144"/>
      <c r="AQ226" s="3144"/>
      <c r="AR226" s="3144"/>
      <c r="AS226" s="3144"/>
      <c r="AT226" s="3144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>
      <c r="C227" s="25" t="str">
        <f>C60</f>
        <v xml:space="preserve">                            ДЛЯ  УЧАЩИХСЯ  В ОБЩЕОБРАЗОВАТЕЛЬНОМ УЧРЕЖДЕНИЕ</v>
      </c>
      <c r="D227" s="559"/>
      <c r="E227" s="92"/>
      <c r="F227" s="92"/>
      <c r="G227" s="1928"/>
      <c r="H227" s="1928"/>
      <c r="I227" s="1630"/>
      <c r="J227" s="26"/>
      <c r="K227" s="6"/>
      <c r="L227" s="576"/>
      <c r="M227" s="576"/>
      <c r="N227" s="576"/>
      <c r="O227" s="206"/>
      <c r="P227" s="121"/>
      <c r="Q227" s="3144"/>
      <c r="R227" s="3144"/>
      <c r="S227" s="3144"/>
      <c r="T227" s="3144"/>
      <c r="U227" s="3144"/>
      <c r="V227" s="3144"/>
      <c r="W227" s="3144"/>
      <c r="X227" s="3144"/>
      <c r="Y227" s="3144"/>
      <c r="Z227" s="121"/>
      <c r="AA227" s="121"/>
      <c r="AB227" s="121"/>
      <c r="AC227" s="121"/>
      <c r="AD227" s="121"/>
      <c r="AE227" s="3144"/>
      <c r="AF227" s="3144"/>
      <c r="AG227" s="3146"/>
      <c r="AH227" s="3141"/>
      <c r="AI227" s="3139"/>
      <c r="AJ227" s="3144"/>
      <c r="AK227" s="3144"/>
      <c r="AL227" s="3144"/>
      <c r="AM227" s="3144"/>
      <c r="AN227" s="3144"/>
      <c r="AO227" s="3144"/>
      <c r="AP227" s="3144"/>
      <c r="AQ227" s="3144"/>
      <c r="AR227" s="3144"/>
      <c r="AS227" s="3144"/>
      <c r="AT227" s="3144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 ht="18" customHeight="1">
      <c r="B228" s="654" t="str">
        <f>B61</f>
        <v xml:space="preserve">   Возрастная категория:   с   12  лет  и старше                 Сезон:    ЗИМА  -  ВЕСНА  2025 -____г.г.</v>
      </c>
      <c r="C228" s="26"/>
      <c r="D228" s="92"/>
      <c r="E228" s="1929"/>
      <c r="F228" s="92"/>
      <c r="G228" s="2"/>
      <c r="H228" s="1630"/>
      <c r="I228" s="1630"/>
      <c r="J228" s="33"/>
      <c r="K228" s="6"/>
      <c r="L228" s="151"/>
      <c r="M228" s="151"/>
      <c r="N228" s="151"/>
      <c r="O228" s="4339"/>
      <c r="P228" s="121"/>
      <c r="Q228" s="3144"/>
      <c r="R228" s="3144"/>
      <c r="S228" s="3144"/>
      <c r="T228" s="3144"/>
      <c r="U228" s="3144"/>
      <c r="V228" s="3144"/>
      <c r="W228" s="3144"/>
      <c r="X228" s="3144"/>
      <c r="Y228" s="3144"/>
      <c r="Z228" s="121"/>
      <c r="AA228" s="3144"/>
      <c r="AB228" s="3144"/>
      <c r="AC228" s="3144"/>
      <c r="AD228" s="3144"/>
      <c r="AE228" s="3144"/>
      <c r="AF228" s="3144"/>
      <c r="AG228" s="3144"/>
      <c r="AH228" s="3145"/>
      <c r="AI228" s="3144"/>
      <c r="AJ228" s="3144"/>
      <c r="AK228" s="3144"/>
      <c r="AL228" s="3144"/>
      <c r="AM228" s="3144"/>
      <c r="AN228" s="3144"/>
      <c r="AO228" s="3144"/>
      <c r="AP228" s="3144"/>
      <c r="AQ228" s="3144"/>
      <c r="AR228" s="3144"/>
      <c r="AS228" s="3144"/>
      <c r="AT228" s="3144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21.75" thickBot="1">
      <c r="D229" s="1930" t="s">
        <v>0</v>
      </c>
      <c r="E229" s="4216"/>
      <c r="F229" s="4216"/>
      <c r="G229" s="4216"/>
      <c r="H229" s="4216"/>
      <c r="I229" s="559"/>
      <c r="K229" s="6"/>
      <c r="L229" s="121"/>
      <c r="M229" s="121"/>
      <c r="N229" s="121"/>
      <c r="O229" s="121"/>
      <c r="P229" s="121"/>
      <c r="Q229" s="3144"/>
      <c r="R229" s="3144"/>
      <c r="S229" s="3144"/>
      <c r="T229" s="3144"/>
      <c r="U229" s="3144"/>
      <c r="V229" s="3144"/>
      <c r="W229" s="3144"/>
      <c r="X229" s="3144"/>
      <c r="Y229" s="3144"/>
      <c r="Z229" s="121"/>
      <c r="AA229" s="3144"/>
      <c r="AB229" s="3144"/>
      <c r="AC229" s="3144"/>
      <c r="AD229" s="3144"/>
      <c r="AE229" s="3144"/>
      <c r="AF229" s="3144"/>
      <c r="AG229" s="3144"/>
      <c r="AH229" s="3144"/>
      <c r="AI229" s="3144"/>
      <c r="AJ229" s="3144"/>
      <c r="AK229" s="3144"/>
      <c r="AL229" s="3144"/>
      <c r="AM229" s="3144"/>
      <c r="AN229" s="3144"/>
      <c r="AO229" s="3144"/>
      <c r="AP229" s="3144"/>
      <c r="AQ229" s="3144"/>
      <c r="AR229" s="3144"/>
      <c r="AS229" s="3144"/>
      <c r="AT229" s="3144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 ht="15.75" thickBot="1">
      <c r="B230" s="384" t="s">
        <v>139</v>
      </c>
      <c r="C230" s="88"/>
      <c r="D230" s="1931" t="s">
        <v>140</v>
      </c>
      <c r="E230" s="1932" t="s">
        <v>141</v>
      </c>
      <c r="F230" s="1932"/>
      <c r="G230" s="1932"/>
      <c r="H230" s="1933" t="s">
        <v>142</v>
      </c>
      <c r="I230" s="1934" t="s">
        <v>143</v>
      </c>
      <c r="J230" s="388" t="s">
        <v>144</v>
      </c>
      <c r="K230" s="6"/>
      <c r="L230" s="113"/>
      <c r="M230" s="329"/>
      <c r="N230" s="330"/>
      <c r="O230" s="330"/>
      <c r="P230" s="330"/>
      <c r="Q230" s="177"/>
      <c r="R230" s="527"/>
      <c r="S230" s="661"/>
      <c r="T230" s="3144"/>
      <c r="U230" s="3144"/>
      <c r="V230" s="3144"/>
      <c r="W230" s="3144"/>
      <c r="X230" s="3144"/>
      <c r="Y230" s="3144"/>
      <c r="Z230" s="121"/>
      <c r="AA230" s="121"/>
      <c r="AB230" s="121"/>
      <c r="AC230" s="121"/>
      <c r="AD230" s="121"/>
      <c r="AE230" s="3144"/>
      <c r="AF230" s="3144"/>
      <c r="AG230" s="3144"/>
      <c r="AH230" s="3144"/>
      <c r="AI230" s="3144"/>
      <c r="AJ230" s="3144"/>
      <c r="AK230" s="3144"/>
      <c r="AL230" s="3144"/>
      <c r="AM230" s="3144"/>
      <c r="AN230" s="3144"/>
      <c r="AO230" s="3144"/>
      <c r="AP230" s="3144"/>
      <c r="AQ230" s="3144"/>
      <c r="AR230" s="3144"/>
      <c r="AS230" s="3144"/>
      <c r="AT230" s="3144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 ht="11.25" customHeight="1">
      <c r="B231" s="389" t="s">
        <v>145</v>
      </c>
      <c r="C231" s="390" t="s">
        <v>146</v>
      </c>
      <c r="D231" s="1935" t="s">
        <v>147</v>
      </c>
      <c r="E231" s="1936" t="s">
        <v>148</v>
      </c>
      <c r="F231" s="1936" t="s">
        <v>53</v>
      </c>
      <c r="G231" s="1936" t="s">
        <v>54</v>
      </c>
      <c r="H231" s="1937" t="s">
        <v>149</v>
      </c>
      <c r="I231" s="1938" t="s">
        <v>150</v>
      </c>
      <c r="J231" s="395" t="s">
        <v>251</v>
      </c>
      <c r="K231" s="6"/>
      <c r="L231" s="749"/>
      <c r="M231" s="159"/>
      <c r="N231" s="181"/>
      <c r="O231" s="121"/>
      <c r="P231" s="121"/>
      <c r="Q231" s="3144"/>
      <c r="R231" s="3144"/>
      <c r="S231" s="3144"/>
      <c r="T231" s="3144"/>
      <c r="U231" s="3144"/>
      <c r="V231" s="3144"/>
      <c r="W231" s="3144"/>
      <c r="X231" s="3144"/>
      <c r="Y231" s="3144"/>
      <c r="Z231" s="121"/>
      <c r="AA231" s="126"/>
      <c r="AB231" s="3144"/>
      <c r="AC231" s="3144"/>
      <c r="AD231" s="514"/>
      <c r="AE231" s="119"/>
      <c r="AF231" s="3144"/>
      <c r="AG231" s="3144"/>
      <c r="AH231" s="3144"/>
      <c r="AI231" s="3144"/>
      <c r="AJ231" s="3144"/>
      <c r="AK231" s="3144"/>
      <c r="AL231" s="3144"/>
      <c r="AM231" s="3144"/>
      <c r="AN231" s="3144"/>
      <c r="AO231" s="3144"/>
      <c r="AP231" s="3144"/>
      <c r="AQ231" s="3144"/>
      <c r="AR231" s="3144"/>
      <c r="AS231" s="3144"/>
      <c r="AT231" s="3144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 ht="11.25" customHeight="1" thickBot="1">
      <c r="B232" s="396"/>
      <c r="C232" s="427"/>
      <c r="D232" s="1939"/>
      <c r="E232" s="1940" t="s">
        <v>5</v>
      </c>
      <c r="F232" s="1940" t="s">
        <v>6</v>
      </c>
      <c r="G232" s="1940" t="s">
        <v>7</v>
      </c>
      <c r="H232" s="1941" t="s">
        <v>151</v>
      </c>
      <c r="I232" s="1942" t="s">
        <v>152</v>
      </c>
      <c r="J232" s="401" t="s">
        <v>250</v>
      </c>
      <c r="K232" s="6"/>
      <c r="L232" s="3144"/>
      <c r="M232" s="3154"/>
      <c r="N232" s="3144"/>
      <c r="O232" s="121"/>
      <c r="P232" s="121"/>
      <c r="Q232" s="3144"/>
      <c r="R232" s="3144"/>
      <c r="S232" s="3144"/>
      <c r="T232" s="3144"/>
      <c r="U232" s="3144"/>
      <c r="V232" s="3144"/>
      <c r="W232" s="3144"/>
      <c r="X232" s="3144"/>
      <c r="Y232" s="3144"/>
      <c r="Z232" s="121"/>
      <c r="AA232" s="121"/>
      <c r="AB232" s="121"/>
      <c r="AC232" s="121"/>
      <c r="AD232" s="121"/>
      <c r="AE232" s="3144"/>
      <c r="AF232" s="3144"/>
      <c r="AG232" s="3144"/>
      <c r="AH232" s="3144"/>
      <c r="AI232" s="3144"/>
      <c r="AJ232" s="3144"/>
      <c r="AK232" s="3144"/>
      <c r="AL232" s="3144"/>
      <c r="AM232" s="3144"/>
      <c r="AN232" s="3144"/>
      <c r="AO232" s="3144"/>
      <c r="AP232" s="3144"/>
      <c r="AQ232" s="3144"/>
      <c r="AR232" s="3144"/>
      <c r="AS232" s="3144"/>
      <c r="AT232" s="3144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5.75">
      <c r="B233" s="88"/>
      <c r="C233" s="402" t="s">
        <v>128</v>
      </c>
      <c r="D233" s="4270"/>
      <c r="E233" s="3039"/>
      <c r="F233" s="1955"/>
      <c r="G233" s="1955"/>
      <c r="H233" s="2254"/>
      <c r="I233" s="4271"/>
      <c r="J233" s="407"/>
      <c r="K233" s="6"/>
      <c r="L233" s="121"/>
      <c r="M233" s="121"/>
      <c r="N233" s="121"/>
      <c r="O233" s="121"/>
      <c r="P233" s="121"/>
      <c r="Q233" s="3144"/>
      <c r="R233" s="749"/>
      <c r="S233" s="3144"/>
      <c r="T233" s="3145"/>
      <c r="U233" s="159"/>
      <c r="V233" s="181"/>
      <c r="W233" s="3144"/>
      <c r="X233" s="3144"/>
      <c r="Y233" s="3144"/>
      <c r="Z233" s="121"/>
      <c r="AA233" s="121"/>
      <c r="AB233" s="121"/>
      <c r="AC233" s="121"/>
      <c r="AD233" s="121"/>
      <c r="AE233" s="3144"/>
      <c r="AF233" s="3144"/>
      <c r="AG233" s="3144"/>
      <c r="AH233" s="3144"/>
      <c r="AI233" s="3144"/>
      <c r="AJ233" s="3144"/>
      <c r="AK233" s="3144"/>
      <c r="AL233" s="3144"/>
      <c r="AM233" s="3144"/>
      <c r="AN233" s="3144"/>
      <c r="AO233" s="3144"/>
      <c r="AP233" s="3144"/>
      <c r="AQ233" s="3144"/>
      <c r="AR233" s="3144"/>
      <c r="AS233" s="3144"/>
      <c r="AT233" s="3144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>
      <c r="B234" s="408" t="s">
        <v>153</v>
      </c>
      <c r="C234" s="240" t="s">
        <v>699</v>
      </c>
      <c r="D234" s="2774">
        <v>100</v>
      </c>
      <c r="E234" s="4274">
        <v>1.1000000000000001</v>
      </c>
      <c r="F234" s="1661">
        <v>6.1849999999999996</v>
      </c>
      <c r="G234" s="1661">
        <v>5.1988000000000003</v>
      </c>
      <c r="H234" s="1726">
        <v>80.86</v>
      </c>
      <c r="I234" s="4272">
        <v>8</v>
      </c>
      <c r="J234" s="2235" t="s">
        <v>435</v>
      </c>
      <c r="K234" s="6"/>
      <c r="L234" s="3281"/>
      <c r="M234" s="351"/>
      <c r="N234" s="351"/>
      <c r="O234" s="351"/>
      <c r="P234" s="351"/>
      <c r="Q234" s="3144"/>
      <c r="R234" s="3144"/>
      <c r="S234" s="3154"/>
      <c r="T234" s="3144"/>
      <c r="U234" s="3154"/>
      <c r="V234" s="3144"/>
      <c r="W234" s="3144"/>
      <c r="X234" s="3144"/>
      <c r="Y234" s="3144"/>
      <c r="Z234" s="151"/>
      <c r="AA234" s="151"/>
      <c r="AB234" s="151"/>
      <c r="AC234" s="151"/>
      <c r="AD234" s="151"/>
      <c r="AE234" s="151"/>
      <c r="AF234" s="3144"/>
      <c r="AG234" s="3144"/>
      <c r="AH234" s="3144"/>
      <c r="AI234" s="3144"/>
      <c r="AJ234" s="3144"/>
      <c r="AK234" s="3144"/>
      <c r="AL234" s="3144"/>
      <c r="AM234" s="3144"/>
      <c r="AN234" s="3144"/>
      <c r="AO234" s="3144"/>
      <c r="AP234" s="3144"/>
      <c r="AQ234" s="3144"/>
      <c r="AR234" s="3144"/>
      <c r="AS234" s="3144"/>
      <c r="AT234" s="3144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2.75" customHeight="1">
      <c r="B235" s="85"/>
      <c r="C235" s="185" t="s">
        <v>777</v>
      </c>
      <c r="D235" s="2506">
        <v>100</v>
      </c>
      <c r="E235" s="1653">
        <v>6.8</v>
      </c>
      <c r="F235" s="1171">
        <v>5.6889000000000003</v>
      </c>
      <c r="G235" s="1171">
        <v>9.0114000000000001</v>
      </c>
      <c r="H235" s="1455">
        <v>114.446</v>
      </c>
      <c r="I235" s="4272">
        <v>58</v>
      </c>
      <c r="J235" s="2245" t="s">
        <v>776</v>
      </c>
      <c r="K235" s="6"/>
      <c r="L235" s="151"/>
      <c r="M235" s="116"/>
      <c r="N235" s="116"/>
      <c r="O235" s="116"/>
      <c r="P235" s="2947"/>
      <c r="Q235" s="3144"/>
      <c r="R235" s="3146"/>
      <c r="S235" s="3141"/>
      <c r="T235" s="3138"/>
      <c r="U235" s="113"/>
      <c r="V235" s="3138"/>
      <c r="W235" s="3144"/>
      <c r="X235" s="3144"/>
      <c r="Y235" s="3144"/>
      <c r="Z235" s="330"/>
      <c r="AA235" s="177"/>
      <c r="AB235" s="525"/>
      <c r="AC235" s="525"/>
      <c r="AD235" s="525"/>
      <c r="AE235" s="525"/>
      <c r="AF235" s="3144"/>
      <c r="AG235" s="3144"/>
      <c r="AH235" s="3144"/>
      <c r="AI235" s="3144"/>
      <c r="AJ235" s="3144"/>
      <c r="AK235" s="3144"/>
      <c r="AL235" s="3144"/>
      <c r="AM235" s="3144"/>
      <c r="AN235" s="3144"/>
      <c r="AO235" s="3144"/>
      <c r="AP235" s="3144"/>
      <c r="AQ235" s="3144"/>
      <c r="AR235" s="3144"/>
      <c r="AS235" s="3144"/>
      <c r="AT235" s="3144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>
      <c r="B236" s="409" t="s">
        <v>154</v>
      </c>
      <c r="C236" s="240" t="s">
        <v>684</v>
      </c>
      <c r="D236" s="1231">
        <v>180</v>
      </c>
      <c r="E236" s="1653">
        <v>5.3353999999999999</v>
      </c>
      <c r="F236" s="1171">
        <v>13.0459</v>
      </c>
      <c r="G236" s="1171">
        <v>28.376000000000001</v>
      </c>
      <c r="H236" s="1415">
        <v>252.25899999999999</v>
      </c>
      <c r="I236" s="4269">
        <v>47</v>
      </c>
      <c r="J236" s="2235" t="s">
        <v>425</v>
      </c>
      <c r="K236" s="6"/>
      <c r="L236" s="269"/>
      <c r="M236" s="3154"/>
      <c r="N236" s="3154"/>
      <c r="O236" s="3154"/>
      <c r="P236" s="3154"/>
      <c r="Q236" s="3144"/>
      <c r="R236" s="3146"/>
      <c r="S236" s="3141"/>
      <c r="T236" s="3139"/>
      <c r="U236" s="3141"/>
      <c r="V236" s="3139"/>
      <c r="W236" s="3144"/>
      <c r="X236" s="3144"/>
      <c r="Y236" s="3144"/>
      <c r="Z236" s="121"/>
      <c r="AA236" s="121"/>
      <c r="AB236" s="121"/>
      <c r="AC236" s="121"/>
      <c r="AD236" s="121"/>
      <c r="AE236" s="3144"/>
      <c r="AF236" s="3144"/>
      <c r="AG236" s="3144"/>
      <c r="AH236" s="3144"/>
      <c r="AI236" s="3144"/>
      <c r="AJ236" s="3144"/>
      <c r="AK236" s="3144"/>
      <c r="AL236" s="3144"/>
      <c r="AM236" s="3144"/>
      <c r="AN236" s="3144"/>
      <c r="AO236" s="3144"/>
      <c r="AP236" s="3144"/>
      <c r="AQ236" s="3144"/>
      <c r="AR236" s="3144"/>
      <c r="AS236" s="3144"/>
      <c r="AT236" s="3144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5.75">
      <c r="B237" s="410" t="s">
        <v>11</v>
      </c>
      <c r="C237" s="240" t="s">
        <v>582</v>
      </c>
      <c r="D237" s="2506">
        <v>200</v>
      </c>
      <c r="E237" s="1261">
        <v>0.28999999999999998</v>
      </c>
      <c r="F237" s="324">
        <v>0.22</v>
      </c>
      <c r="G237" s="324">
        <v>9.2799999999999994</v>
      </c>
      <c r="H237" s="1455">
        <v>39.15</v>
      </c>
      <c r="I237" s="4273">
        <v>93</v>
      </c>
      <c r="J237" s="2242" t="s">
        <v>583</v>
      </c>
      <c r="K237" s="6"/>
      <c r="L237" s="3154"/>
      <c r="M237" s="2326"/>
      <c r="N237" s="2326"/>
      <c r="O237" s="2326"/>
      <c r="P237" s="2326"/>
      <c r="Q237" s="3144"/>
      <c r="R237" s="3146"/>
      <c r="S237" s="3141"/>
      <c r="T237" s="3139"/>
      <c r="U237" s="3141"/>
      <c r="V237" s="3138"/>
      <c r="W237" s="3144"/>
      <c r="X237" s="3144"/>
      <c r="Y237" s="3144"/>
      <c r="Z237" s="121"/>
      <c r="AA237" s="116"/>
      <c r="AB237" s="116"/>
      <c r="AC237" s="116"/>
      <c r="AD237" s="116"/>
      <c r="AE237" s="176"/>
      <c r="AF237" s="3144"/>
      <c r="AG237" s="3144"/>
      <c r="AH237" s="3144"/>
      <c r="AI237" s="3144"/>
      <c r="AJ237" s="3144"/>
      <c r="AK237" s="3144"/>
      <c r="AL237" s="3144"/>
      <c r="AM237" s="3144"/>
      <c r="AN237" s="3144"/>
      <c r="AO237" s="3144"/>
      <c r="AP237" s="3144"/>
      <c r="AQ237" s="3144"/>
      <c r="AR237" s="3144"/>
      <c r="AS237" s="3144"/>
      <c r="AT237" s="3144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.75">
      <c r="B238" s="410"/>
      <c r="C238" s="185" t="s">
        <v>9</v>
      </c>
      <c r="D238" s="2419">
        <v>40</v>
      </c>
      <c r="E238" s="1261">
        <v>0.8024</v>
      </c>
      <c r="F238" s="324">
        <v>0.52</v>
      </c>
      <c r="G238" s="319">
        <v>20.68</v>
      </c>
      <c r="H238" s="1455">
        <v>94.6096</v>
      </c>
      <c r="I238" s="3057">
        <v>18</v>
      </c>
      <c r="J238" s="2253" t="s">
        <v>8</v>
      </c>
      <c r="K238" s="6"/>
      <c r="L238" s="121"/>
      <c r="M238" s="3144"/>
      <c r="N238" s="3144"/>
      <c r="O238" s="3144"/>
      <c r="P238" s="3144"/>
      <c r="Q238" s="3144"/>
      <c r="R238" s="3144"/>
      <c r="S238" s="220"/>
      <c r="T238" s="3144"/>
      <c r="U238" s="3141"/>
      <c r="V238" s="3139"/>
      <c r="W238" s="3144"/>
      <c r="X238" s="3144"/>
      <c r="Y238" s="3144"/>
      <c r="Z238" s="121"/>
      <c r="AA238" s="116"/>
      <c r="AB238" s="116"/>
      <c r="AC238" s="116"/>
      <c r="AD238" s="116"/>
      <c r="AE238" s="176"/>
      <c r="AF238" s="3144"/>
      <c r="AG238" s="196"/>
      <c r="AH238" s="196"/>
      <c r="AI238" s="196"/>
      <c r="AJ238" s="183"/>
      <c r="AK238" s="487"/>
      <c r="AL238" s="196"/>
      <c r="AM238" s="183"/>
      <c r="AN238" s="183"/>
      <c r="AO238" s="196"/>
      <c r="AP238" s="488"/>
      <c r="AQ238" s="196"/>
      <c r="AR238" s="196"/>
      <c r="AS238" s="3144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4.25" customHeight="1" thickBot="1">
      <c r="B239" s="675" t="s">
        <v>159</v>
      </c>
      <c r="C239" s="1238" t="s">
        <v>294</v>
      </c>
      <c r="D239" s="3038">
        <v>30</v>
      </c>
      <c r="E239" s="1810">
        <v>1.4</v>
      </c>
      <c r="F239" s="1818">
        <v>0.495</v>
      </c>
      <c r="G239" s="1818">
        <v>13.031000000000001</v>
      </c>
      <c r="H239" s="3274">
        <v>62.174999999999997</v>
      </c>
      <c r="I239" s="4273">
        <v>19</v>
      </c>
      <c r="J239" s="2243" t="s">
        <v>8</v>
      </c>
      <c r="K239" s="6"/>
      <c r="L239" s="3283"/>
      <c r="M239" s="351"/>
      <c r="N239" s="351"/>
      <c r="O239" s="351"/>
      <c r="P239" s="351"/>
      <c r="Q239" s="3144"/>
      <c r="R239" s="3146"/>
      <c r="S239" s="3141"/>
      <c r="T239" s="3138"/>
      <c r="U239" s="3141"/>
      <c r="V239" s="3139"/>
      <c r="W239" s="3144"/>
      <c r="X239" s="3144"/>
      <c r="Y239" s="3144"/>
      <c r="Z239" s="121"/>
      <c r="AA239" s="116"/>
      <c r="AB239" s="116"/>
      <c r="AC239" s="116"/>
      <c r="AD239" s="116"/>
      <c r="AE239" s="176"/>
      <c r="AF239" s="3144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  <c r="AR239" s="196"/>
      <c r="AS239" s="3144"/>
      <c r="AT239" s="3144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75">
      <c r="B240" s="417" t="s">
        <v>167</v>
      </c>
      <c r="D240" s="216">
        <f>SUM(D234:D239)</f>
        <v>650</v>
      </c>
      <c r="E240" s="1899">
        <f>SUM(E234:E239)</f>
        <v>15.7278</v>
      </c>
      <c r="F240" s="1900">
        <f>SUM(F234:F239)</f>
        <v>26.154799999999998</v>
      </c>
      <c r="G240" s="1901">
        <f>SUM(G234:G239)</f>
        <v>85.577200000000005</v>
      </c>
      <c r="H240" s="1902">
        <f>SUM(H234:H239)</f>
        <v>643.49959999999987</v>
      </c>
      <c r="I240" s="2268"/>
      <c r="J240" s="1680"/>
      <c r="K240" s="6"/>
      <c r="L240" s="151"/>
      <c r="M240" s="330"/>
      <c r="N240" s="116"/>
      <c r="O240" s="116"/>
      <c r="P240" s="2947"/>
      <c r="Q240" s="3144"/>
      <c r="R240" s="2083"/>
      <c r="S240" s="3141"/>
      <c r="T240" s="3139"/>
      <c r="U240" s="3141"/>
      <c r="V240" s="3139"/>
      <c r="W240" s="3144"/>
      <c r="X240" s="3144"/>
      <c r="Y240" s="3144"/>
      <c r="Z240" s="121"/>
      <c r="AA240" s="116"/>
      <c r="AB240" s="116"/>
      <c r="AC240" s="224"/>
      <c r="AD240" s="116"/>
      <c r="AE240" s="176"/>
      <c r="AF240" s="3144"/>
      <c r="AG240" s="3144"/>
      <c r="AH240" s="3144"/>
      <c r="AI240" s="3144"/>
      <c r="AJ240" s="183"/>
      <c r="AK240" s="183"/>
      <c r="AL240" s="3144"/>
      <c r="AM240" s="183"/>
      <c r="AN240" s="183"/>
      <c r="AO240" s="3144"/>
      <c r="AP240" s="3141"/>
      <c r="AQ240" s="3144"/>
      <c r="AR240" s="3144"/>
      <c r="AS240" s="3144"/>
      <c r="AT240" s="3144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5.75">
      <c r="B241" s="724"/>
      <c r="C241" s="725" t="s">
        <v>10</v>
      </c>
      <c r="D241" s="1714">
        <v>0.25</v>
      </c>
      <c r="E241" s="1905">
        <f>E735</f>
        <v>22.5</v>
      </c>
      <c r="F241" s="1906">
        <f>F735</f>
        <v>23</v>
      </c>
      <c r="G241" s="1906">
        <f>G735</f>
        <v>95.75</v>
      </c>
      <c r="H241" s="1907">
        <f>H735</f>
        <v>680</v>
      </c>
      <c r="I241" s="1908"/>
      <c r="J241" s="647"/>
      <c r="K241" s="6"/>
      <c r="L241" s="269"/>
      <c r="M241" s="3154"/>
      <c r="N241" s="3154"/>
      <c r="O241" s="3154"/>
      <c r="P241" s="3154"/>
      <c r="Q241" s="3144"/>
      <c r="R241" s="2083"/>
      <c r="S241" s="3141"/>
      <c r="T241" s="3139"/>
      <c r="U241" s="3145"/>
      <c r="V241" s="3144"/>
      <c r="W241" s="3144"/>
      <c r="X241" s="3144"/>
      <c r="Y241" s="3144"/>
      <c r="Z241" s="121"/>
      <c r="AA241" s="3143"/>
      <c r="AB241" s="218"/>
      <c r="AC241" s="204"/>
      <c r="AD241" s="3143"/>
      <c r="AE241" s="3138"/>
      <c r="AF241" s="3144"/>
      <c r="AG241" s="492"/>
      <c r="AH241" s="493"/>
      <c r="AI241" s="494"/>
      <c r="AJ241" s="495"/>
      <c r="AK241" s="496"/>
      <c r="AL241" s="496"/>
      <c r="AM241" s="496"/>
      <c r="AN241" s="496"/>
      <c r="AO241" s="496"/>
      <c r="AP241" s="496"/>
      <c r="AQ241" s="492"/>
      <c r="AR241" s="492"/>
      <c r="AS241" s="497"/>
      <c r="AT241" s="3144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 ht="15.75" thickBot="1">
      <c r="B242" s="382"/>
      <c r="C242" s="722" t="s">
        <v>319</v>
      </c>
      <c r="D242" s="1716"/>
      <c r="E242" s="1810">
        <f>(E240*100/E733)-25</f>
        <v>-7.5246666666666684</v>
      </c>
      <c r="F242" s="1818">
        <f>(F240*100/F733)-25</f>
        <v>3.4291304347826106</v>
      </c>
      <c r="G242" s="1818">
        <f>(G240*100/G733)-25</f>
        <v>-2.6560835509138343</v>
      </c>
      <c r="H242" s="1924">
        <f>(H240*100/H733)-25</f>
        <v>-1.3419264705882412</v>
      </c>
      <c r="I242" s="1909"/>
      <c r="J242" s="426"/>
      <c r="K242" s="6"/>
      <c r="L242" s="121"/>
      <c r="M242" s="2312"/>
      <c r="N242" s="2312"/>
      <c r="O242" s="2312"/>
      <c r="P242" s="2327"/>
      <c r="Q242" s="3144"/>
      <c r="R242" s="3144"/>
      <c r="S242" s="3145"/>
      <c r="T242" s="3144"/>
      <c r="U242" s="3145"/>
      <c r="V242" s="3144"/>
      <c r="W242" s="3144"/>
      <c r="X242" s="3144"/>
      <c r="Y242" s="3144"/>
      <c r="Z242" s="121"/>
      <c r="AA242" s="121"/>
      <c r="AB242" s="121"/>
      <c r="AC242" s="121"/>
      <c r="AD242" s="121"/>
      <c r="AE242" s="3144"/>
      <c r="AF242" s="3144"/>
      <c r="AG242" s="207"/>
      <c r="AH242" s="207"/>
      <c r="AI242" s="207"/>
      <c r="AJ242" s="498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3144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>
      <c r="B243" s="88"/>
      <c r="C243" s="678" t="s">
        <v>106</v>
      </c>
      <c r="D243" s="1718"/>
      <c r="E243" s="3037"/>
      <c r="F243" s="1963"/>
      <c r="G243" s="1963"/>
      <c r="H243" s="1964"/>
      <c r="I243" s="1437"/>
      <c r="J243" s="422"/>
      <c r="K243" s="6"/>
      <c r="L243" s="257"/>
      <c r="M243" s="330"/>
      <c r="N243" s="116"/>
      <c r="O243" s="116"/>
      <c r="P243" s="2947"/>
      <c r="Q243" s="3144"/>
      <c r="R243" s="3144"/>
      <c r="S243" s="3145"/>
      <c r="T243" s="3144"/>
      <c r="U243" s="3145"/>
      <c r="V243" s="216"/>
      <c r="W243" s="3144"/>
      <c r="X243" s="3144"/>
      <c r="Y243" s="3144"/>
      <c r="Z243" s="121"/>
      <c r="AA243" s="116"/>
      <c r="AB243" s="224"/>
      <c r="AC243" s="116"/>
      <c r="AD243" s="116"/>
      <c r="AE243" s="176"/>
      <c r="AF243" s="3144"/>
      <c r="AG243" s="116"/>
      <c r="AH243" s="116"/>
      <c r="AI243" s="116"/>
      <c r="AJ243" s="177"/>
      <c r="AK243" s="116"/>
      <c r="AL243" s="116"/>
      <c r="AM243" s="116"/>
      <c r="AN243" s="116"/>
      <c r="AO243" s="116"/>
      <c r="AP243" s="116"/>
      <c r="AQ243" s="116"/>
      <c r="AR243" s="116"/>
      <c r="AS243" s="176"/>
      <c r="AT243" s="3144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408" t="s">
        <v>153</v>
      </c>
      <c r="C244" s="2220" t="s">
        <v>693</v>
      </c>
      <c r="D244" s="340">
        <v>100</v>
      </c>
      <c r="E244" s="1245">
        <v>0.8</v>
      </c>
      <c r="F244" s="324">
        <v>0.2</v>
      </c>
      <c r="G244" s="324">
        <v>2.5</v>
      </c>
      <c r="H244" s="699">
        <v>14.2</v>
      </c>
      <c r="I244" s="1438">
        <v>1</v>
      </c>
      <c r="J244" s="2260" t="s">
        <v>1120</v>
      </c>
      <c r="K244" s="31"/>
      <c r="L244" s="3283"/>
      <c r="M244" s="351"/>
      <c r="N244" s="351"/>
      <c r="O244" s="351"/>
      <c r="P244" s="351"/>
      <c r="Q244" s="3144"/>
      <c r="R244" s="3144"/>
      <c r="S244" s="3145"/>
      <c r="T244" s="3144"/>
      <c r="U244" s="3154"/>
      <c r="V244" s="3144"/>
      <c r="W244" s="3144"/>
      <c r="X244" s="3144"/>
      <c r="Y244" s="3144"/>
      <c r="Z244" s="121"/>
      <c r="AA244" s="116"/>
      <c r="AB244" s="224"/>
      <c r="AC244" s="224"/>
      <c r="AD244" s="116"/>
      <c r="AE244" s="176"/>
      <c r="AF244" s="3144"/>
      <c r="AG244" s="509"/>
      <c r="AH244" s="509"/>
      <c r="AI244" s="509"/>
      <c r="AJ244" s="518"/>
      <c r="AK244" s="509"/>
      <c r="AL244" s="509"/>
      <c r="AM244" s="509"/>
      <c r="AN244" s="509"/>
      <c r="AO244" s="510"/>
      <c r="AP244" s="510"/>
      <c r="AQ244" s="509"/>
      <c r="AR244" s="509"/>
      <c r="AS244" s="509"/>
      <c r="AT244" s="3144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85"/>
      <c r="C245" s="2295" t="s">
        <v>678</v>
      </c>
      <c r="D245" s="2369">
        <v>250</v>
      </c>
      <c r="E245" s="1439">
        <v>2.12</v>
      </c>
      <c r="F245" s="1440">
        <v>5.1849999999999996</v>
      </c>
      <c r="G245" s="1440">
        <v>6.4850000000000003</v>
      </c>
      <c r="H245" s="2508">
        <v>81.08</v>
      </c>
      <c r="I245" s="2934">
        <v>29</v>
      </c>
      <c r="J245" s="2247" t="s">
        <v>527</v>
      </c>
      <c r="L245" s="151"/>
      <c r="M245" s="4346"/>
      <c r="N245" s="4346"/>
      <c r="O245" s="4346"/>
      <c r="P245" s="801"/>
      <c r="Q245" s="3144"/>
      <c r="R245" s="3144"/>
      <c r="S245" s="3145"/>
      <c r="T245" s="3144"/>
      <c r="U245" s="3141"/>
      <c r="V245" s="3138"/>
      <c r="W245" s="3144"/>
      <c r="X245" s="3144"/>
      <c r="Y245" s="3144"/>
      <c r="Z245" s="121"/>
      <c r="AA245" s="176"/>
      <c r="AB245" s="151"/>
      <c r="AC245" s="176"/>
      <c r="AD245" s="176"/>
      <c r="AE245" s="176"/>
      <c r="AF245" s="3144"/>
      <c r="AG245" s="3144"/>
      <c r="AH245" s="3144"/>
      <c r="AI245" s="3144"/>
      <c r="AJ245" s="3144"/>
      <c r="AK245" s="3144"/>
      <c r="AL245" s="3144"/>
      <c r="AM245" s="3144"/>
      <c r="AN245" s="3144"/>
      <c r="AO245" s="3144"/>
      <c r="AP245" s="3144"/>
      <c r="AQ245" s="3144"/>
      <c r="AR245" s="3144"/>
      <c r="AS245" s="3144"/>
      <c r="AT245" s="3144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409" t="s">
        <v>154</v>
      </c>
      <c r="C246" s="3574" t="s">
        <v>496</v>
      </c>
      <c r="D246" s="3159">
        <v>100</v>
      </c>
      <c r="E246" s="1171">
        <v>15.3</v>
      </c>
      <c r="F246" s="1171">
        <v>11</v>
      </c>
      <c r="G246" s="1171">
        <v>13.3</v>
      </c>
      <c r="H246" s="694">
        <v>213</v>
      </c>
      <c r="I246" s="428">
        <v>69</v>
      </c>
      <c r="J246" s="2260" t="s">
        <v>313</v>
      </c>
      <c r="K246" s="6"/>
      <c r="L246" s="269"/>
      <c r="M246" s="3154"/>
      <c r="N246" s="3154"/>
      <c r="O246" s="3154"/>
      <c r="P246" s="3154"/>
      <c r="Q246" s="3144"/>
      <c r="R246" s="1560"/>
      <c r="S246" s="3145"/>
      <c r="T246" s="216"/>
      <c r="U246" s="3141"/>
      <c r="V246" s="3139"/>
      <c r="W246" s="3144"/>
      <c r="X246" s="3144"/>
      <c r="Y246" s="3144"/>
      <c r="Z246" s="121"/>
      <c r="AA246" s="176"/>
      <c r="AB246" s="176"/>
      <c r="AC246" s="176"/>
      <c r="AD246" s="176"/>
      <c r="AE246" s="176"/>
      <c r="AF246" s="3144"/>
      <c r="AG246" s="3144"/>
      <c r="AH246" s="3144"/>
      <c r="AI246" s="3144"/>
      <c r="AJ246" s="3144"/>
      <c r="AK246" s="3144"/>
      <c r="AL246" s="3144"/>
      <c r="AM246" s="3144"/>
      <c r="AN246" s="3144"/>
      <c r="AO246" s="3144"/>
      <c r="AP246" s="488"/>
      <c r="AQ246" s="3144"/>
      <c r="AR246" s="488"/>
      <c r="AS246" s="3144"/>
      <c r="AT246" s="3144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 ht="15.75">
      <c r="B247" s="410" t="s">
        <v>11</v>
      </c>
      <c r="C247" s="3575" t="s">
        <v>475</v>
      </c>
      <c r="D247" s="3158">
        <v>180</v>
      </c>
      <c r="E247" s="1171">
        <v>5.4960000000000004</v>
      </c>
      <c r="F247" s="1171">
        <v>6.0084</v>
      </c>
      <c r="G247" s="1171">
        <v>21.026399999999999</v>
      </c>
      <c r="H247" s="694">
        <v>160.16499999999999</v>
      </c>
      <c r="I247" s="221">
        <v>34</v>
      </c>
      <c r="J247" s="2260" t="s">
        <v>343</v>
      </c>
      <c r="K247" s="6"/>
      <c r="L247" s="121"/>
      <c r="M247" s="2312"/>
      <c r="N247" s="2312"/>
      <c r="O247" s="2312"/>
      <c r="P247" s="2327"/>
      <c r="Q247" s="121"/>
      <c r="R247" s="125"/>
      <c r="S247" s="3154"/>
      <c r="T247" s="3144"/>
      <c r="U247" s="215"/>
      <c r="V247" s="3138"/>
      <c r="W247" s="3144"/>
      <c r="X247" s="3144"/>
      <c r="Y247" s="3144"/>
      <c r="Z247" s="121"/>
      <c r="AA247" s="330"/>
      <c r="AB247" s="330"/>
      <c r="AC247" s="330"/>
      <c r="AD247" s="330"/>
      <c r="AE247" s="176"/>
      <c r="AF247" s="3144"/>
      <c r="AG247" s="3144"/>
      <c r="AH247" s="3144"/>
      <c r="AI247" s="3144"/>
      <c r="AJ247" s="520"/>
      <c r="AK247" s="3144"/>
      <c r="AL247" s="3144"/>
      <c r="AM247" s="3144"/>
      <c r="AN247" s="3144"/>
      <c r="AO247" s="3144"/>
      <c r="AP247" s="3144"/>
      <c r="AQ247" s="3144"/>
      <c r="AR247" s="488"/>
      <c r="AS247" s="3144"/>
      <c r="AT247" s="3144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 ht="15.75">
      <c r="B248" s="410"/>
      <c r="C248" s="2870" t="s">
        <v>819</v>
      </c>
      <c r="D248" s="1684">
        <v>33</v>
      </c>
      <c r="E248" s="1325">
        <v>1.2936000000000001</v>
      </c>
      <c r="F248" s="1171">
        <v>10.098000000000001</v>
      </c>
      <c r="G248" s="1171">
        <v>19.316289999999999</v>
      </c>
      <c r="H248" s="1455">
        <v>173.3219</v>
      </c>
      <c r="I248" s="1896">
        <v>16</v>
      </c>
      <c r="J248" s="2253" t="s">
        <v>8</v>
      </c>
      <c r="K248" s="6"/>
      <c r="L248" s="3144"/>
      <c r="M248" s="159"/>
      <c r="N248" s="159"/>
      <c r="O248" s="4332"/>
      <c r="P248" s="159"/>
      <c r="Q248" s="4347"/>
      <c r="R248" s="173"/>
      <c r="S248" s="113"/>
      <c r="T248" s="329"/>
      <c r="U248" s="1255"/>
      <c r="V248" s="3139"/>
      <c r="W248" s="3144"/>
      <c r="X248" s="3144"/>
      <c r="Y248" s="526"/>
      <c r="Z248" s="121"/>
      <c r="AA248" s="116"/>
      <c r="AB248" s="116"/>
      <c r="AC248" s="116"/>
      <c r="AD248" s="116"/>
      <c r="AE248" s="176"/>
      <c r="AF248" s="3144"/>
      <c r="AG248" s="3146"/>
      <c r="AH248" s="3141"/>
      <c r="AI248" s="3140"/>
      <c r="AJ248" s="3144"/>
      <c r="AK248" s="3144"/>
      <c r="AL248" s="3144"/>
      <c r="AM248" s="3144"/>
      <c r="AN248" s="3144"/>
      <c r="AO248" s="3144"/>
      <c r="AP248" s="3144"/>
      <c r="AQ248" s="3144"/>
      <c r="AR248" s="3144"/>
      <c r="AS248" s="3144"/>
      <c r="AT248" s="3144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 ht="15.75">
      <c r="B249" s="410"/>
      <c r="C249" s="2874" t="s">
        <v>652</v>
      </c>
      <c r="D249" s="3158">
        <v>200</v>
      </c>
      <c r="E249" s="1325">
        <v>5.8</v>
      </c>
      <c r="F249" s="1171">
        <v>5.3</v>
      </c>
      <c r="G249" s="1171">
        <v>9.1</v>
      </c>
      <c r="H249" s="694">
        <v>107</v>
      </c>
      <c r="I249" s="1896">
        <v>102</v>
      </c>
      <c r="J249" s="2247" t="s">
        <v>651</v>
      </c>
      <c r="K249" s="6"/>
      <c r="L249" s="111"/>
      <c r="M249" s="4333"/>
      <c r="N249" s="4333"/>
      <c r="O249" s="4333"/>
      <c r="P249" s="4333"/>
      <c r="Q249" s="575"/>
      <c r="R249" s="125"/>
      <c r="S249" s="3141"/>
      <c r="T249" s="3139"/>
      <c r="U249" s="3141"/>
      <c r="V249" s="3139"/>
      <c r="W249" s="3144"/>
      <c r="X249" s="3144"/>
      <c r="Y249" s="526"/>
      <c r="Z249" s="121"/>
      <c r="AA249" s="116"/>
      <c r="AB249" s="116"/>
      <c r="AC249" s="116"/>
      <c r="AD249" s="116"/>
      <c r="AE249" s="176"/>
      <c r="AF249" s="3144"/>
      <c r="AG249" s="120"/>
      <c r="AH249" s="3141"/>
      <c r="AI249" s="3145"/>
      <c r="AJ249" s="3144"/>
      <c r="AK249" s="3144"/>
      <c r="AL249" s="3144"/>
      <c r="AM249" s="3144"/>
      <c r="AN249" s="3144"/>
      <c r="AO249" s="3144"/>
      <c r="AP249" s="3144"/>
      <c r="AQ249" s="3144"/>
      <c r="AR249" s="3144"/>
      <c r="AS249" s="3144"/>
      <c r="AT249" s="3144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 ht="15.75">
      <c r="B250" s="413" t="s">
        <v>159</v>
      </c>
      <c r="C250" s="185" t="s">
        <v>9</v>
      </c>
      <c r="D250" s="3162">
        <v>50</v>
      </c>
      <c r="E250" s="1261">
        <v>1.0029999999999999</v>
      </c>
      <c r="F250" s="319">
        <v>0.65</v>
      </c>
      <c r="G250" s="319">
        <v>27.1</v>
      </c>
      <c r="H250" s="1455">
        <v>118.262</v>
      </c>
      <c r="I250" s="412">
        <v>18</v>
      </c>
      <c r="J250" s="2253" t="s">
        <v>8</v>
      </c>
      <c r="K250" s="6"/>
      <c r="L250" s="2083"/>
      <c r="M250" s="113"/>
      <c r="N250" s="3138"/>
      <c r="O250" s="1213"/>
      <c r="P250" s="1213"/>
      <c r="Q250" s="4345"/>
      <c r="R250" s="173"/>
      <c r="S250" s="215"/>
      <c r="T250" s="3138"/>
      <c r="U250" s="3141"/>
      <c r="V250" s="3139"/>
      <c r="W250" s="3144"/>
      <c r="X250" s="3144"/>
      <c r="Y250" s="541"/>
      <c r="Z250" s="121"/>
      <c r="AA250" s="369"/>
      <c r="AB250" s="218"/>
      <c r="AC250" s="3143"/>
      <c r="AD250" s="3143"/>
      <c r="AE250" s="3142"/>
      <c r="AF250" s="3144"/>
      <c r="AG250" s="120"/>
      <c r="AH250" s="3144"/>
      <c r="AI250" s="3145"/>
      <c r="AJ250" s="3144"/>
      <c r="AK250" s="3144"/>
      <c r="AL250" s="3144"/>
      <c r="AM250" s="3144"/>
      <c r="AN250" s="3144"/>
      <c r="AO250" s="3144"/>
      <c r="AP250" s="3144"/>
      <c r="AQ250" s="3144"/>
      <c r="AR250" s="3144"/>
      <c r="AS250" s="3144"/>
      <c r="AT250" s="3144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>
      <c r="B251" s="85"/>
      <c r="C251" s="185" t="s">
        <v>294</v>
      </c>
      <c r="D251" s="3157">
        <v>40</v>
      </c>
      <c r="E251" s="1245">
        <v>1.8660000000000001</v>
      </c>
      <c r="F251" s="326">
        <v>0.66</v>
      </c>
      <c r="G251" s="324">
        <v>17.373999999999999</v>
      </c>
      <c r="H251" s="1455">
        <v>82.9</v>
      </c>
      <c r="I251" s="1438">
        <v>19</v>
      </c>
      <c r="J251" s="2253" t="s">
        <v>8</v>
      </c>
      <c r="K251" s="6"/>
      <c r="L251" s="121"/>
      <c r="M251" s="113"/>
      <c r="N251" s="3144"/>
      <c r="O251" s="121"/>
      <c r="P251" s="121"/>
      <c r="Q251" s="121"/>
      <c r="R251" s="3146"/>
      <c r="S251" s="1255"/>
      <c r="T251" s="3139"/>
      <c r="U251" s="3141"/>
      <c r="V251" s="3139"/>
      <c r="W251" s="3144"/>
      <c r="X251" s="3144"/>
      <c r="Y251" s="216"/>
      <c r="Z251" s="121"/>
      <c r="AA251" s="519"/>
      <c r="AB251" s="349"/>
      <c r="AC251" s="349"/>
      <c r="AD251" s="350"/>
      <c r="AE251" s="350"/>
      <c r="AF251" s="3144"/>
      <c r="AG251" s="3144"/>
      <c r="AH251" s="3154"/>
      <c r="AI251" s="3144"/>
      <c r="AJ251" s="3144"/>
      <c r="AK251" s="3144"/>
      <c r="AL251" s="3144"/>
      <c r="AM251" s="3144"/>
      <c r="AN251" s="3144"/>
      <c r="AO251" s="3144"/>
      <c r="AP251" s="3144"/>
      <c r="AQ251" s="3144"/>
      <c r="AR251" s="3144"/>
      <c r="AS251" s="3144"/>
      <c r="AT251" s="3144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 ht="15.75" thickBot="1">
      <c r="B252" s="677"/>
      <c r="C252" s="1238" t="s">
        <v>695</v>
      </c>
      <c r="D252" s="2186">
        <v>100</v>
      </c>
      <c r="E252" s="1469">
        <v>0.4</v>
      </c>
      <c r="F252" s="431">
        <v>0.4</v>
      </c>
      <c r="G252" s="431">
        <v>9.8000000000000007</v>
      </c>
      <c r="H252" s="2256">
        <v>47</v>
      </c>
      <c r="I252" s="598">
        <v>105</v>
      </c>
      <c r="J252" s="2247" t="s">
        <v>718</v>
      </c>
      <c r="K252" s="6"/>
      <c r="L252" s="121"/>
      <c r="M252" s="3141"/>
      <c r="N252" s="3139"/>
      <c r="O252" s="121"/>
      <c r="P252" s="121"/>
      <c r="Q252" s="121"/>
      <c r="R252" s="2083"/>
      <c r="S252" s="113"/>
      <c r="T252" s="3138"/>
      <c r="U252" s="3141"/>
      <c r="V252" s="3139"/>
      <c r="W252" s="3144"/>
      <c r="X252" s="3144"/>
      <c r="Y252" s="3154"/>
      <c r="Z252" s="121"/>
      <c r="AA252" s="347"/>
      <c r="AB252" s="347"/>
      <c r="AC252" s="352"/>
      <c r="AD252" s="352"/>
      <c r="AE252" s="353"/>
      <c r="AF252" s="3144"/>
      <c r="AG252" s="356"/>
      <c r="AH252" s="3141"/>
      <c r="AI252" s="3139"/>
      <c r="AJ252" s="3144"/>
      <c r="AK252" s="3144"/>
      <c r="AL252" s="3144"/>
      <c r="AM252" s="3144"/>
      <c r="AN252" s="3144"/>
      <c r="AO252" s="3144"/>
      <c r="AP252" s="3144"/>
      <c r="AQ252" s="3144"/>
      <c r="AR252" s="3144"/>
      <c r="AS252" s="3144"/>
      <c r="AT252" s="3144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>
      <c r="B253" s="417" t="s">
        <v>156</v>
      </c>
      <c r="C253" s="584"/>
      <c r="D253" s="1720">
        <f>SUM(D244:D252)</f>
        <v>1053</v>
      </c>
      <c r="E253" s="1914">
        <f>SUM(E244:E252)</f>
        <v>34.078600000000002</v>
      </c>
      <c r="F253" s="1900">
        <f>SUM(F244:F252)</f>
        <v>39.50139999999999</v>
      </c>
      <c r="G253" s="1900">
        <f>SUM(G244:G252)</f>
        <v>126.00168999999998</v>
      </c>
      <c r="H253" s="1902">
        <f>SUM(H244:H252)</f>
        <v>996.9289</v>
      </c>
      <c r="I253" s="1903"/>
      <c r="J253" s="1680"/>
      <c r="K253" s="31"/>
      <c r="L253" s="121"/>
      <c r="M253" s="3141"/>
      <c r="N253" s="3139"/>
      <c r="O253" s="116"/>
      <c r="P253" s="330"/>
      <c r="Q253" s="116"/>
      <c r="R253" s="3144"/>
      <c r="S253" s="113"/>
      <c r="T253" s="3144"/>
      <c r="U253" s="3145"/>
      <c r="V253" s="3144"/>
      <c r="W253" s="3144"/>
      <c r="X253" s="3144"/>
      <c r="Y253" s="3144"/>
      <c r="Z253" s="121"/>
      <c r="AA253" s="121"/>
      <c r="AB253" s="121"/>
      <c r="AC253" s="121"/>
      <c r="AD253" s="121"/>
      <c r="AE253" s="3144"/>
      <c r="AF253" s="3144"/>
      <c r="AG253" s="3144"/>
      <c r="AH253" s="113"/>
      <c r="AI253" s="159"/>
      <c r="AJ253" s="3144"/>
      <c r="AK253" s="3144"/>
      <c r="AL253" s="3144"/>
      <c r="AM253" s="3144"/>
      <c r="AN253" s="3144"/>
      <c r="AO253" s="3144"/>
      <c r="AP253" s="3144"/>
      <c r="AQ253" s="3144"/>
      <c r="AR253" s="3144"/>
      <c r="AS253" s="3144"/>
      <c r="AT253" s="3144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724"/>
      <c r="C254" s="725" t="s">
        <v>10</v>
      </c>
      <c r="D254" s="1714">
        <v>0.35</v>
      </c>
      <c r="E254" s="1905">
        <f>E739</f>
        <v>31.5</v>
      </c>
      <c r="F254" s="1906">
        <f>F739</f>
        <v>32.200000000000003</v>
      </c>
      <c r="G254" s="1906">
        <f>G739</f>
        <v>134.05000000000001</v>
      </c>
      <c r="H254" s="1907">
        <f>H739</f>
        <v>952</v>
      </c>
      <c r="I254" s="1908"/>
      <c r="J254" s="647"/>
      <c r="L254" s="121"/>
      <c r="M254" s="3141"/>
      <c r="N254" s="3139"/>
      <c r="O254" s="3008"/>
      <c r="P254" s="3008"/>
      <c r="Q254" s="3008"/>
      <c r="R254" s="125"/>
      <c r="S254" s="2436"/>
      <c r="T254" s="3139"/>
      <c r="U254" s="3145"/>
      <c r="V254" s="3144"/>
      <c r="W254" s="526"/>
      <c r="X254" s="330"/>
      <c r="Y254" s="330"/>
      <c r="Z254" s="330"/>
      <c r="AA254" s="177"/>
      <c r="AB254" s="517"/>
      <c r="AC254" s="151"/>
      <c r="AD254" s="151"/>
      <c r="AE254" s="151"/>
      <c r="AF254" s="3144"/>
      <c r="AG254" s="125"/>
      <c r="AH254" s="113"/>
      <c r="AI254" s="329"/>
      <c r="AJ254" s="3144"/>
      <c r="AK254" s="3144"/>
      <c r="AL254" s="3144"/>
      <c r="AM254" s="3144"/>
      <c r="AN254" s="3144"/>
      <c r="AO254" s="3144"/>
      <c r="AP254" s="3144"/>
      <c r="AQ254" s="3144"/>
      <c r="AR254" s="3144"/>
      <c r="AS254" s="3144"/>
      <c r="AT254" s="3144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 ht="13.5" customHeight="1" thickBot="1">
      <c r="B255" s="382"/>
      <c r="C255" s="722" t="s">
        <v>319</v>
      </c>
      <c r="D255" s="1716"/>
      <c r="E255" s="1810">
        <f>(E253*100/E733)-35</f>
        <v>2.8651111111111121</v>
      </c>
      <c r="F255" s="1818">
        <f>(F253*100/F733)-35</f>
        <v>7.9363043478260735</v>
      </c>
      <c r="G255" s="1818">
        <f>(G253*100/G733)-35</f>
        <v>-2.1013864229765034</v>
      </c>
      <c r="H255" s="1924">
        <f>(H253*100/H733)-35</f>
        <v>1.6517977941176483</v>
      </c>
      <c r="I255" s="1909"/>
      <c r="J255" s="426"/>
      <c r="K255" s="6"/>
      <c r="L255" s="121"/>
      <c r="M255" s="3141"/>
      <c r="N255" s="3139"/>
      <c r="O255" s="3010"/>
      <c r="P255" s="3010"/>
      <c r="Q255" s="3010"/>
      <c r="R255" s="2083"/>
      <c r="S255" s="3141"/>
      <c r="T255" s="3139"/>
      <c r="U255" s="2434"/>
      <c r="V255" s="3144"/>
      <c r="W255" s="577"/>
      <c r="X255" s="159"/>
      <c r="Y255" s="3144"/>
      <c r="Z255" s="121"/>
      <c r="AA255" s="3144"/>
      <c r="AB255" s="3144"/>
      <c r="AC255" s="3144"/>
      <c r="AD255" s="3144"/>
      <c r="AE255" s="3146"/>
      <c r="AF255" s="3144"/>
      <c r="AG255" s="117"/>
      <c r="AH255" s="3141"/>
      <c r="AI255" s="3139"/>
      <c r="AJ255" s="3144"/>
      <c r="AK255" s="3144"/>
      <c r="AL255" s="3144"/>
      <c r="AM255" s="3144"/>
      <c r="AN255" s="3144"/>
      <c r="AO255" s="3144"/>
      <c r="AP255" s="3144"/>
      <c r="AQ255" s="3144"/>
      <c r="AR255" s="3144"/>
      <c r="AS255" s="3144"/>
      <c r="AT255" s="3144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>
      <c r="B256" s="439" t="s">
        <v>153</v>
      </c>
      <c r="C256" s="678" t="s">
        <v>192</v>
      </c>
      <c r="D256" s="1718"/>
      <c r="E256" s="1962"/>
      <c r="F256" s="1963"/>
      <c r="G256" s="1963"/>
      <c r="H256" s="1964"/>
      <c r="I256" s="3234"/>
      <c r="J256" s="783"/>
      <c r="K256" s="6"/>
      <c r="L256" s="121"/>
      <c r="M256" s="113"/>
      <c r="N256" s="3138"/>
      <c r="O256" s="121"/>
      <c r="P256" s="3144"/>
      <c r="Q256" s="3144"/>
      <c r="R256" s="2083"/>
      <c r="S256" s="3141"/>
      <c r="T256" s="3139"/>
      <c r="U256" s="3145"/>
      <c r="V256" s="3144"/>
      <c r="W256" s="177"/>
      <c r="X256" s="527"/>
      <c r="Y256" s="526"/>
      <c r="Z256" s="121"/>
      <c r="AA256" s="202"/>
      <c r="AB256" s="126"/>
      <c r="AC256" s="126"/>
      <c r="AD256" s="126"/>
      <c r="AE256" s="126"/>
      <c r="AF256" s="3144"/>
      <c r="AG256" s="3146"/>
      <c r="AH256" s="3141"/>
      <c r="AI256" s="3139"/>
      <c r="AJ256" s="3144"/>
      <c r="AK256" s="3144"/>
      <c r="AL256" s="3144"/>
      <c r="AM256" s="3144"/>
      <c r="AN256" s="3144"/>
      <c r="AO256" s="3144"/>
      <c r="AP256" s="3144"/>
      <c r="AQ256" s="3144"/>
      <c r="AR256" s="3144"/>
      <c r="AS256" s="3144"/>
      <c r="AT256" s="3144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2:59">
      <c r="B257" s="85"/>
      <c r="C257" s="240" t="s">
        <v>547</v>
      </c>
      <c r="D257" s="3163"/>
      <c r="E257" s="3235"/>
      <c r="F257" s="3233"/>
      <c r="G257" s="3232"/>
      <c r="H257" s="3236"/>
      <c r="I257" s="3232"/>
      <c r="J257" s="2959"/>
      <c r="K257" s="6"/>
      <c r="L257" s="121"/>
      <c r="M257" s="3145"/>
      <c r="N257" s="216"/>
      <c r="O257" s="121"/>
      <c r="P257" s="121"/>
      <c r="Q257" s="121"/>
      <c r="R257" s="124"/>
      <c r="S257" s="3141"/>
      <c r="T257" s="3139"/>
      <c r="U257" s="3145"/>
      <c r="V257" s="3144"/>
      <c r="W257" s="177"/>
      <c r="X257" s="527"/>
      <c r="Y257" s="526"/>
      <c r="Z257" s="121"/>
      <c r="AA257" s="357"/>
      <c r="AB257" s="357"/>
      <c r="AC257" s="357"/>
      <c r="AD257" s="357"/>
      <c r="AE257" s="357"/>
      <c r="AF257" s="3144"/>
      <c r="AG257" s="3146"/>
      <c r="AH257" s="3141"/>
      <c r="AI257" s="3139"/>
      <c r="AJ257" s="3144"/>
      <c r="AK257" s="3144"/>
      <c r="AL257" s="3144"/>
      <c r="AM257" s="3144"/>
      <c r="AN257" s="3144"/>
      <c r="AO257" s="3144"/>
      <c r="AP257" s="3144"/>
      <c r="AQ257" s="3144"/>
      <c r="AR257" s="3144"/>
      <c r="AS257" s="3144"/>
      <c r="AT257" s="3144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2:59">
      <c r="B258" s="409" t="s">
        <v>154</v>
      </c>
      <c r="C258" s="2602" t="s">
        <v>193</v>
      </c>
      <c r="D258" s="2080">
        <v>200</v>
      </c>
      <c r="E258" s="1659">
        <v>5.8</v>
      </c>
      <c r="F258" s="1538">
        <v>5</v>
      </c>
      <c r="G258" s="1659">
        <v>8</v>
      </c>
      <c r="H258" s="1656">
        <v>101</v>
      </c>
      <c r="I258" s="1960">
        <v>103</v>
      </c>
      <c r="J258" s="2267" t="s">
        <v>353</v>
      </c>
      <c r="K258" s="6"/>
      <c r="L258" s="121"/>
      <c r="M258" s="121"/>
      <c r="N258" s="121"/>
      <c r="O258" s="330"/>
      <c r="P258" s="116"/>
      <c r="Q258" s="177"/>
      <c r="R258" s="3144"/>
      <c r="S258" s="3145"/>
      <c r="T258" s="3144"/>
      <c r="U258" s="2434"/>
      <c r="V258" s="3144"/>
      <c r="W258" s="177"/>
      <c r="X258" s="527"/>
      <c r="Y258" s="526"/>
      <c r="Z258" s="121"/>
      <c r="AA258" s="121"/>
      <c r="AB258" s="121"/>
      <c r="AC258" s="121"/>
      <c r="AD258" s="121"/>
      <c r="AE258" s="3144"/>
      <c r="AF258" s="3144"/>
      <c r="AG258" s="3144"/>
      <c r="AH258" s="3145"/>
      <c r="AI258" s="3144"/>
      <c r="AJ258" s="3144"/>
      <c r="AK258" s="3144"/>
      <c r="AL258" s="3144"/>
      <c r="AM258" s="3144"/>
      <c r="AN258" s="3144"/>
      <c r="AO258" s="3144"/>
      <c r="AP258" s="3144"/>
      <c r="AQ258" s="3144"/>
      <c r="AR258" s="3144"/>
      <c r="AS258" s="3144"/>
      <c r="AT258" s="3144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2:59" ht="15.75">
      <c r="B259" s="410" t="s">
        <v>11</v>
      </c>
      <c r="C259" s="3576" t="s">
        <v>574</v>
      </c>
      <c r="D259" s="3171">
        <v>125</v>
      </c>
      <c r="E259" s="2435">
        <v>1.8067</v>
      </c>
      <c r="F259" s="1538">
        <v>4.14771</v>
      </c>
      <c r="G259" s="1659">
        <v>16.632709999999999</v>
      </c>
      <c r="H259" s="1798">
        <v>111.0865</v>
      </c>
      <c r="I259" s="527">
        <v>45</v>
      </c>
      <c r="J259" s="3230" t="s">
        <v>562</v>
      </c>
      <c r="K259" s="31"/>
      <c r="L259" s="121"/>
      <c r="M259" s="3154"/>
      <c r="N259" s="159"/>
      <c r="O259" s="3141"/>
      <c r="P259" s="121"/>
      <c r="Q259" s="121"/>
      <c r="R259" s="3144"/>
      <c r="S259" s="3145"/>
      <c r="T259" s="3144"/>
      <c r="U259" s="3145"/>
      <c r="V259" s="3144"/>
      <c r="W259" s="177"/>
      <c r="X259" s="527"/>
      <c r="Y259" s="526"/>
      <c r="Z259" s="121"/>
      <c r="AA259" s="116"/>
      <c r="AB259" s="224"/>
      <c r="AC259" s="116"/>
      <c r="AD259" s="116"/>
      <c r="AE259" s="176"/>
      <c r="AF259" s="3144"/>
      <c r="AG259" s="125"/>
      <c r="AH259" s="3154"/>
      <c r="AI259" s="3144"/>
      <c r="AJ259" s="3144"/>
      <c r="AK259" s="3144"/>
      <c r="AL259" s="3144"/>
      <c r="AM259" s="3144"/>
      <c r="AN259" s="3144"/>
      <c r="AO259" s="3144"/>
      <c r="AP259" s="3144"/>
      <c r="AQ259" s="3144"/>
      <c r="AR259" s="3144"/>
      <c r="AS259" s="3144"/>
      <c r="AT259" s="3144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2:59" ht="15.75" thickBot="1">
      <c r="B260" s="675" t="s">
        <v>159</v>
      </c>
      <c r="C260" s="1238" t="s">
        <v>9</v>
      </c>
      <c r="D260" s="1294">
        <v>30</v>
      </c>
      <c r="E260" s="1261">
        <v>0.6018</v>
      </c>
      <c r="F260" s="324">
        <v>0.39</v>
      </c>
      <c r="G260" s="319">
        <v>16.260000000000002</v>
      </c>
      <c r="H260" s="1455">
        <v>70.9572</v>
      </c>
      <c r="I260" s="2453">
        <v>18</v>
      </c>
      <c r="J260" s="2245" t="s">
        <v>8</v>
      </c>
      <c r="L260" s="121"/>
      <c r="M260" s="3141"/>
      <c r="N260" s="3138"/>
      <c r="O260" s="121"/>
      <c r="P260" s="121"/>
      <c r="Q260" s="121"/>
      <c r="R260" s="3144"/>
      <c r="S260" s="3145"/>
      <c r="T260" s="3144"/>
      <c r="U260" s="2434"/>
      <c r="V260" s="3144"/>
      <c r="W260" s="177"/>
      <c r="X260" s="527"/>
      <c r="Y260" s="526"/>
      <c r="Z260" s="121"/>
      <c r="AA260" s="176"/>
      <c r="AB260" s="176"/>
      <c r="AC260" s="176"/>
      <c r="AD260" s="176"/>
      <c r="AE260" s="176"/>
      <c r="AF260" s="3144"/>
      <c r="AG260" s="3146"/>
      <c r="AH260" s="3141"/>
      <c r="AI260" s="3140"/>
      <c r="AJ260" s="3144"/>
      <c r="AK260" s="3144"/>
      <c r="AL260" s="3144"/>
      <c r="AM260" s="3144"/>
      <c r="AN260" s="3144"/>
      <c r="AO260" s="3144"/>
      <c r="AP260" s="3144"/>
      <c r="AQ260" s="3144"/>
      <c r="AR260" s="3144"/>
      <c r="AS260" s="3144"/>
      <c r="AT260" s="3144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2:59">
      <c r="B261" s="417" t="s">
        <v>197</v>
      </c>
      <c r="C261" s="2269"/>
      <c r="D261" s="2270">
        <f>SUM(D258:D260)</f>
        <v>355</v>
      </c>
      <c r="E261" s="1921">
        <f>SUM(E258:E260)</f>
        <v>8.2085000000000008</v>
      </c>
      <c r="F261" s="1922">
        <f>SUM(F258:F260)</f>
        <v>9.5377100000000006</v>
      </c>
      <c r="G261" s="1922">
        <f>SUM(G258:G260)</f>
        <v>40.892710000000001</v>
      </c>
      <c r="H261" s="1923">
        <f>SUM(H258:H260)</f>
        <v>283.0437</v>
      </c>
      <c r="I261" s="1903"/>
      <c r="J261" s="446"/>
      <c r="K261" s="6"/>
      <c r="L261" s="812"/>
      <c r="M261" s="3141"/>
      <c r="N261" s="3144"/>
      <c r="O261" s="121"/>
      <c r="P261" s="121"/>
      <c r="Q261" s="121"/>
      <c r="R261" s="3144"/>
      <c r="S261" s="3145"/>
      <c r="T261" s="3144"/>
      <c r="U261" s="3145"/>
      <c r="V261" s="3144"/>
      <c r="W261" s="582"/>
      <c r="X261" s="203"/>
      <c r="Y261" s="216"/>
      <c r="Z261" s="121"/>
      <c r="AA261" s="116"/>
      <c r="AB261" s="116"/>
      <c r="AC261" s="116"/>
      <c r="AD261" s="116"/>
      <c r="AE261" s="176"/>
      <c r="AF261" s="3144"/>
      <c r="AG261" s="3146"/>
      <c r="AH261" s="3141"/>
      <c r="AI261" s="3141"/>
      <c r="AJ261" s="3144"/>
      <c r="AK261" s="3144"/>
      <c r="AL261" s="3144"/>
      <c r="AM261" s="3144"/>
      <c r="AN261" s="3144"/>
      <c r="AO261" s="3144"/>
      <c r="AP261" s="3144"/>
      <c r="AQ261" s="3144"/>
      <c r="AR261" s="3144"/>
      <c r="AS261" s="3144"/>
      <c r="AT261" s="3144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2:59">
      <c r="B262" s="724"/>
      <c r="C262" s="725" t="s">
        <v>10</v>
      </c>
      <c r="D262" s="1714">
        <v>0.1</v>
      </c>
      <c r="E262" s="1905">
        <f>E743</f>
        <v>9</v>
      </c>
      <c r="F262" s="1906">
        <f>F743</f>
        <v>9.1999999999999993</v>
      </c>
      <c r="G262" s="1906">
        <f>G743</f>
        <v>38.299999999999997</v>
      </c>
      <c r="H262" s="1907">
        <f>H743</f>
        <v>272</v>
      </c>
      <c r="I262" s="1908"/>
      <c r="J262" s="647"/>
      <c r="K262" s="6"/>
      <c r="L262" s="3146"/>
      <c r="M262" s="2436"/>
      <c r="N262" s="3138"/>
      <c r="O262" s="121"/>
      <c r="P262" s="121"/>
      <c r="Q262" s="121"/>
      <c r="R262" s="1560"/>
      <c r="S262" s="3145"/>
      <c r="T262" s="216"/>
      <c r="U262" s="3145"/>
      <c r="V262" s="3144"/>
      <c r="W262" s="3144"/>
      <c r="X262" s="213"/>
      <c r="Y262" s="3154"/>
      <c r="Z262" s="121"/>
      <c r="AA262" s="116"/>
      <c r="AB262" s="116"/>
      <c r="AC262" s="116"/>
      <c r="AD262" s="116"/>
      <c r="AE262" s="176"/>
      <c r="AF262" s="3144"/>
      <c r="AG262" s="3146"/>
      <c r="AH262" s="3141"/>
      <c r="AI262" s="3139"/>
      <c r="AJ262" s="3144"/>
      <c r="AK262" s="3144"/>
      <c r="AL262" s="3144"/>
      <c r="AM262" s="3144"/>
      <c r="AN262" s="3144"/>
      <c r="AO262" s="3144"/>
      <c r="AP262" s="3144"/>
      <c r="AQ262" s="3144"/>
      <c r="AR262" s="3144"/>
      <c r="AS262" s="3144"/>
      <c r="AT262" s="3144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2:59" ht="15.75" thickBot="1">
      <c r="B263" s="230"/>
      <c r="C263" s="722" t="s">
        <v>319</v>
      </c>
      <c r="D263" s="1716"/>
      <c r="E263" s="1810">
        <f>(E261*100/E733)-10</f>
        <v>-0.87944444444444336</v>
      </c>
      <c r="F263" s="1818">
        <f>(F261*100/F733)-10</f>
        <v>0.36707608695652283</v>
      </c>
      <c r="G263" s="1818">
        <f>(G261*100/G733)-10</f>
        <v>0.67694778067885153</v>
      </c>
      <c r="H263" s="1924">
        <f>(H261*100/H733)-10</f>
        <v>0.40601838235293997</v>
      </c>
      <c r="I263" s="1909"/>
      <c r="J263" s="426"/>
      <c r="K263" s="6"/>
      <c r="L263" s="3146"/>
      <c r="M263" s="3141"/>
      <c r="N263" s="3139"/>
      <c r="O263" s="121"/>
      <c r="P263" s="121"/>
      <c r="Q263" s="121"/>
      <c r="R263" s="125"/>
      <c r="S263" s="3154"/>
      <c r="T263" s="159"/>
      <c r="U263" s="3145"/>
      <c r="V263" s="216"/>
      <c r="W263" s="353"/>
      <c r="X263" s="213"/>
      <c r="Y263" s="121"/>
      <c r="Z263" s="121"/>
      <c r="AA263" s="116"/>
      <c r="AB263" s="116"/>
      <c r="AC263" s="116"/>
      <c r="AD263" s="116"/>
      <c r="AE263" s="176"/>
      <c r="AF263" s="3144"/>
      <c r="AG263" s="119"/>
      <c r="AH263" s="3141"/>
      <c r="AI263" s="3139"/>
      <c r="AJ263" s="3144"/>
      <c r="AK263" s="3144"/>
      <c r="AL263" s="3144"/>
      <c r="AM263" s="3144"/>
      <c r="AN263" s="3144"/>
      <c r="AO263" s="3144"/>
      <c r="AP263" s="3144"/>
      <c r="AQ263" s="3144"/>
      <c r="AR263" s="3144"/>
      <c r="AS263" s="3144"/>
      <c r="AT263" s="3144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2:59" ht="15.75" thickBot="1">
      <c r="E264" s="2337"/>
      <c r="F264" s="2337"/>
      <c r="G264" s="2337"/>
      <c r="H264" s="2337"/>
      <c r="K264" s="6"/>
      <c r="L264" s="121"/>
      <c r="M264" s="121"/>
      <c r="N264" s="121"/>
      <c r="O264" s="121"/>
      <c r="P264" s="121"/>
      <c r="Q264" s="121"/>
      <c r="R264" s="3146"/>
      <c r="S264" s="3141"/>
      <c r="T264" s="3138"/>
      <c r="U264" s="3154"/>
      <c r="V264" s="159"/>
      <c r="W264" s="121"/>
      <c r="X264" s="121"/>
      <c r="Y264" s="121"/>
      <c r="Z264" s="121"/>
      <c r="AA264" s="3143"/>
      <c r="AB264" s="218"/>
      <c r="AC264" s="204"/>
      <c r="AD264" s="3143"/>
      <c r="AE264" s="3138"/>
      <c r="AF264" s="3144"/>
      <c r="AG264" s="3146"/>
      <c r="AH264" s="3141"/>
      <c r="AI264" s="3139"/>
      <c r="AJ264" s="3144"/>
      <c r="AK264" s="3144"/>
      <c r="AL264" s="3144"/>
      <c r="AM264" s="3144"/>
      <c r="AN264" s="3144"/>
      <c r="AO264" s="3144"/>
      <c r="AP264" s="3144"/>
      <c r="AQ264" s="3144"/>
      <c r="AR264" s="3144"/>
      <c r="AS264" s="3144"/>
      <c r="AT264" s="3144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2:59">
      <c r="B265" s="649"/>
      <c r="C265" s="42" t="s">
        <v>220</v>
      </c>
      <c r="D265" s="1920"/>
      <c r="E265" s="1921">
        <f>E240+E253</f>
        <v>49.806400000000004</v>
      </c>
      <c r="F265" s="1922">
        <f>F240+F253</f>
        <v>65.656199999999984</v>
      </c>
      <c r="G265" s="1922">
        <f>G240+G253</f>
        <v>211.57889</v>
      </c>
      <c r="H265" s="1923">
        <f>H240+H253</f>
        <v>1640.4285</v>
      </c>
      <c r="I265" s="559"/>
      <c r="K265" s="6"/>
      <c r="L265" s="121"/>
      <c r="M265" s="121"/>
      <c r="N265" s="121"/>
      <c r="O265" s="121"/>
      <c r="P265" s="121"/>
      <c r="Q265" s="121"/>
      <c r="R265" s="3144"/>
      <c r="S265" s="3141"/>
      <c r="T265" s="3144"/>
      <c r="U265" s="3141"/>
      <c r="V265" s="3138"/>
      <c r="W265" s="3144"/>
      <c r="X265" s="3144"/>
      <c r="Y265" s="3144"/>
      <c r="Z265" s="3144"/>
      <c r="AA265" s="121"/>
      <c r="AB265" s="121"/>
      <c r="AC265" s="121"/>
      <c r="AD265" s="121"/>
      <c r="AE265" s="3144"/>
      <c r="AF265" s="3144"/>
      <c r="AG265" s="3146"/>
      <c r="AH265" s="3141"/>
      <c r="AI265" s="3139"/>
      <c r="AJ265" s="3144"/>
      <c r="AK265" s="3144"/>
      <c r="AL265" s="3144"/>
      <c r="AM265" s="3144"/>
      <c r="AN265" s="3144"/>
      <c r="AO265" s="3144"/>
      <c r="AP265" s="3144"/>
      <c r="AQ265" s="3144"/>
      <c r="AR265" s="3144"/>
      <c r="AS265" s="3144"/>
      <c r="AT265" s="3144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2:59">
      <c r="B266" s="382"/>
      <c r="C266" s="674" t="s">
        <v>10</v>
      </c>
      <c r="D266" s="1714">
        <v>0.6</v>
      </c>
      <c r="E266" s="1905">
        <f>E747</f>
        <v>54</v>
      </c>
      <c r="F266" s="1906">
        <f>F747</f>
        <v>55.2</v>
      </c>
      <c r="G266" s="1906">
        <f>G747</f>
        <v>229.8</v>
      </c>
      <c r="H266" s="1907">
        <f>H747</f>
        <v>1632</v>
      </c>
      <c r="I266" s="1925"/>
      <c r="J266" s="31"/>
      <c r="K266" s="6"/>
      <c r="L266" s="121"/>
      <c r="M266" s="121"/>
      <c r="N266" s="121"/>
      <c r="O266" s="121"/>
      <c r="P266" s="121"/>
      <c r="Q266" s="121"/>
      <c r="R266" s="3146"/>
      <c r="S266" s="2436"/>
      <c r="T266" s="3138"/>
      <c r="U266" s="3141"/>
      <c r="V266" s="116"/>
      <c r="W266" s="3144"/>
      <c r="X266" s="3144"/>
      <c r="Y266" s="3144"/>
      <c r="Z266" s="3144"/>
      <c r="AA266" s="328"/>
      <c r="AB266" s="525"/>
      <c r="AC266" s="328"/>
      <c r="AD266" s="328"/>
      <c r="AE266" s="176"/>
      <c r="AF266" s="3144"/>
      <c r="AG266" s="3146"/>
      <c r="AH266" s="3141"/>
      <c r="AI266" s="3139"/>
      <c r="AJ266" s="3144"/>
      <c r="AK266" s="3144"/>
      <c r="AL266" s="3144"/>
      <c r="AM266" s="3144"/>
      <c r="AN266" s="3144"/>
      <c r="AO266" s="3144"/>
      <c r="AP266" s="3144"/>
      <c r="AQ266" s="3144"/>
      <c r="AR266" s="3144"/>
      <c r="AS266" s="3144"/>
      <c r="AT266" s="3144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2:59" ht="15.75" thickBot="1">
      <c r="B267" s="230"/>
      <c r="C267" s="722" t="s">
        <v>319</v>
      </c>
      <c r="D267" s="1716"/>
      <c r="E267" s="1810">
        <f>(E265*100/E733)-60</f>
        <v>-4.6595555555555492</v>
      </c>
      <c r="F267" s="1818">
        <f>(F265*100/F733)-60</f>
        <v>11.365434782608673</v>
      </c>
      <c r="G267" s="1818">
        <f>(G265*100/G733)-60</f>
        <v>-4.7574699738903448</v>
      </c>
      <c r="H267" s="1924">
        <f>(H265*100/H733)-60</f>
        <v>0.30987132352941416</v>
      </c>
      <c r="I267" s="1266"/>
      <c r="J267" s="5"/>
      <c r="K267" s="6"/>
      <c r="L267" s="121"/>
      <c r="M267" s="121"/>
      <c r="N267" s="121"/>
      <c r="O267" s="121"/>
      <c r="P267" s="121"/>
      <c r="Q267" s="121"/>
      <c r="R267" s="3146"/>
      <c r="S267" s="3141"/>
      <c r="T267" s="3139"/>
      <c r="U267" s="3141"/>
      <c r="V267" s="3139"/>
      <c r="W267" s="3144"/>
      <c r="X267" s="3144"/>
      <c r="Y267" s="3144"/>
      <c r="Z267" s="3144"/>
      <c r="AA267" s="116"/>
      <c r="AB267" s="224"/>
      <c r="AC267" s="116"/>
      <c r="AD267" s="116"/>
      <c r="AE267" s="176"/>
      <c r="AF267" s="3144"/>
      <c r="AG267" s="3144"/>
      <c r="AH267" s="3144"/>
      <c r="AI267" s="3144"/>
      <c r="AJ267" s="3144"/>
      <c r="AK267" s="3144"/>
      <c r="AL267" s="3144"/>
      <c r="AM267" s="3144"/>
      <c r="AN267" s="3144"/>
      <c r="AO267" s="3144"/>
      <c r="AP267" s="3144"/>
      <c r="AQ267" s="3144"/>
      <c r="AR267" s="3144"/>
      <c r="AS267" s="3144"/>
      <c r="AT267" s="3144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2:59" ht="15.75" thickBot="1">
      <c r="D268" s="559"/>
      <c r="E268" s="1919"/>
      <c r="F268" s="1919"/>
      <c r="G268" s="1919"/>
      <c r="H268" s="1919"/>
      <c r="I268" s="121"/>
      <c r="J268" s="5"/>
      <c r="L268" s="121"/>
      <c r="M268" s="121"/>
      <c r="N268" s="121"/>
      <c r="O268" s="121"/>
      <c r="P268" s="121"/>
      <c r="Q268" s="121"/>
      <c r="R268" s="3144"/>
      <c r="S268" s="3145"/>
      <c r="T268" s="3144"/>
      <c r="U268" s="3145"/>
      <c r="V268" s="3144"/>
      <c r="W268" s="3144"/>
      <c r="X268" s="3144"/>
      <c r="Y268" s="3144"/>
      <c r="Z268" s="3144"/>
      <c r="AA268" s="116"/>
      <c r="AB268" s="116"/>
      <c r="AC268" s="116"/>
      <c r="AD268" s="116"/>
      <c r="AE268" s="176"/>
      <c r="AF268" s="3144"/>
      <c r="AG268" s="3144"/>
      <c r="AH268" s="3144"/>
      <c r="AI268" s="3144"/>
      <c r="AJ268" s="3144"/>
      <c r="AK268" s="3144"/>
      <c r="AL268" s="3144"/>
      <c r="AM268" s="3144"/>
      <c r="AN268" s="3144"/>
      <c r="AO268" s="3144"/>
      <c r="AP268" s="3144"/>
      <c r="AQ268" s="3144"/>
      <c r="AR268" s="3144"/>
      <c r="AS268" s="3144"/>
      <c r="AT268" s="3144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2:59">
      <c r="B269" s="649"/>
      <c r="C269" s="42" t="s">
        <v>219</v>
      </c>
      <c r="D269" s="1920"/>
      <c r="E269" s="1921">
        <f>E253+E261</f>
        <v>42.287100000000002</v>
      </c>
      <c r="F269" s="1922">
        <f>F253+F261</f>
        <v>49.039109999999994</v>
      </c>
      <c r="G269" s="1922">
        <f>G253+G261</f>
        <v>166.89439999999999</v>
      </c>
      <c r="H269" s="1923">
        <f>H253+H261</f>
        <v>1279.9726000000001</v>
      </c>
      <c r="I269" s="121"/>
      <c r="J269" s="5"/>
      <c r="L269" s="3141"/>
      <c r="M269" s="121"/>
      <c r="N269" s="576"/>
      <c r="O269" s="576"/>
      <c r="P269" s="576"/>
      <c r="Q269" s="572"/>
      <c r="R269" s="3144"/>
      <c r="S269" s="3145"/>
      <c r="T269" s="3144"/>
      <c r="U269" s="3145"/>
      <c r="V269" s="3144"/>
      <c r="W269" s="3144"/>
      <c r="X269" s="3144"/>
      <c r="Y269" s="3144"/>
      <c r="Z269" s="3144"/>
      <c r="AA269" s="116"/>
      <c r="AB269" s="116"/>
      <c r="AC269" s="116"/>
      <c r="AD269" s="116"/>
      <c r="AE269" s="176"/>
      <c r="AF269" s="3144"/>
      <c r="AG269" s="3144"/>
      <c r="AH269" s="3144"/>
      <c r="AI269" s="3144"/>
      <c r="AJ269" s="3144"/>
      <c r="AK269" s="3144"/>
      <c r="AL269" s="3144"/>
      <c r="AM269" s="3144"/>
      <c r="AN269" s="3144"/>
      <c r="AO269" s="3144"/>
      <c r="AP269" s="3144"/>
      <c r="AQ269" s="3144"/>
      <c r="AR269" s="3144"/>
      <c r="AS269" s="3144"/>
      <c r="AT269" s="3144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2:59">
      <c r="B270" s="382"/>
      <c r="C270" s="674" t="s">
        <v>10</v>
      </c>
      <c r="D270" s="1714">
        <v>0.45</v>
      </c>
      <c r="E270" s="1905">
        <f>E751</f>
        <v>40.5</v>
      </c>
      <c r="F270" s="1906">
        <f>F751</f>
        <v>41.4</v>
      </c>
      <c r="G270" s="1906">
        <f>G751</f>
        <v>172.35</v>
      </c>
      <c r="H270" s="1907">
        <f>H751</f>
        <v>1224</v>
      </c>
      <c r="I270" s="1925"/>
      <c r="J270" s="31"/>
      <c r="K270" s="6"/>
      <c r="L270" s="121"/>
      <c r="M270" s="3139"/>
      <c r="N270" s="151"/>
      <c r="O270" s="151"/>
      <c r="P270" s="151"/>
      <c r="Q270" s="177"/>
      <c r="R270" s="1560"/>
      <c r="S270" s="3145"/>
      <c r="T270" s="1561"/>
      <c r="U270" s="3145"/>
      <c r="V270" s="3144"/>
      <c r="W270" s="3144"/>
      <c r="X270" s="3144"/>
      <c r="Y270" s="3144"/>
      <c r="Z270" s="3144"/>
      <c r="AA270" s="116"/>
      <c r="AB270" s="116"/>
      <c r="AC270" s="116"/>
      <c r="AD270" s="116"/>
      <c r="AE270" s="176"/>
      <c r="AF270" s="3144"/>
      <c r="AG270" s="3144"/>
      <c r="AH270" s="3144"/>
      <c r="AI270" s="3144"/>
      <c r="AJ270" s="3144"/>
      <c r="AK270" s="3144"/>
      <c r="AL270" s="3144"/>
      <c r="AM270" s="3144"/>
      <c r="AN270" s="3144"/>
      <c r="AO270" s="3144"/>
      <c r="AP270" s="3144"/>
      <c r="AQ270" s="3144"/>
      <c r="AR270" s="3144"/>
      <c r="AS270" s="3144"/>
      <c r="AT270" s="3144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2:59" ht="15.75" thickBot="1">
      <c r="B271" s="230"/>
      <c r="C271" s="722" t="s">
        <v>319</v>
      </c>
      <c r="D271" s="1716"/>
      <c r="E271" s="1810">
        <f>(E269*100/E733)-45</f>
        <v>1.9856666666666669</v>
      </c>
      <c r="F271" s="1818">
        <f>(F269*100/F733)-45</f>
        <v>8.3033804347825964</v>
      </c>
      <c r="G271" s="1818">
        <f>(G269*100/G733)-45</f>
        <v>-1.4244386422976518</v>
      </c>
      <c r="H271" s="1924">
        <f>(H269*100/H733)-45</f>
        <v>2.0578161764705882</v>
      </c>
      <c r="I271" s="1266"/>
      <c r="J271" s="5"/>
      <c r="L271" s="121"/>
      <c r="M271" s="496"/>
      <c r="N271" s="121"/>
      <c r="O271" s="121"/>
      <c r="P271" s="121"/>
      <c r="Q271" s="121"/>
      <c r="R271" s="3144"/>
      <c r="S271" s="3144"/>
      <c r="T271" s="3144"/>
      <c r="U271" s="3145"/>
      <c r="V271" s="3144"/>
      <c r="W271" s="3144"/>
      <c r="X271" s="3144"/>
      <c r="Y271" s="3144"/>
      <c r="Z271" s="3144"/>
      <c r="AA271" s="116"/>
      <c r="AB271" s="116"/>
      <c r="AC271" s="224"/>
      <c r="AD271" s="116"/>
      <c r="AE271" s="176"/>
      <c r="AF271" s="3144"/>
      <c r="AG271" s="3144"/>
      <c r="AH271" s="3144"/>
      <c r="AI271" s="3144"/>
      <c r="AJ271" s="3144"/>
      <c r="AK271" s="3144"/>
      <c r="AL271" s="3144"/>
      <c r="AM271" s="3144"/>
      <c r="AN271" s="3144"/>
      <c r="AO271" s="3144"/>
      <c r="AP271" s="3144"/>
      <c r="AQ271" s="3144"/>
      <c r="AR271" s="3144"/>
      <c r="AS271" s="3144"/>
      <c r="AT271" s="3144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2:59" ht="15.75" thickBot="1">
      <c r="D272" s="559"/>
      <c r="E272" s="1919"/>
      <c r="F272" s="1919"/>
      <c r="G272" s="1919"/>
      <c r="H272" s="1919"/>
      <c r="I272" s="121"/>
      <c r="J272" s="5"/>
      <c r="K272" s="6"/>
      <c r="L272" s="3144"/>
      <c r="M272" s="3145"/>
      <c r="N272" s="496"/>
      <c r="O272" s="496"/>
      <c r="P272" s="496"/>
      <c r="Q272" s="496"/>
      <c r="R272" s="3144"/>
      <c r="S272" s="3144"/>
      <c r="T272" s="1560"/>
      <c r="U272" s="3145"/>
      <c r="V272" s="2315"/>
      <c r="W272" s="3144"/>
      <c r="X272" s="3144"/>
      <c r="Y272" s="3144"/>
      <c r="Z272" s="3144"/>
      <c r="AA272" s="3143"/>
      <c r="AB272" s="218"/>
      <c r="AC272" s="3143"/>
      <c r="AD272" s="3143"/>
      <c r="AE272" s="3138"/>
      <c r="AF272" s="3144"/>
      <c r="AG272" s="3144"/>
      <c r="AH272" s="3144"/>
      <c r="AI272" s="3144"/>
      <c r="AJ272" s="3144"/>
      <c r="AK272" s="3144"/>
      <c r="AL272" s="3144"/>
      <c r="AM272" s="3144"/>
      <c r="AN272" s="3144"/>
      <c r="AO272" s="3144"/>
      <c r="AP272" s="3144"/>
      <c r="AQ272" s="3144"/>
      <c r="AR272" s="3144"/>
      <c r="AS272" s="3144"/>
      <c r="AT272" s="3144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>
      <c r="B273" s="649"/>
      <c r="C273" s="42" t="s">
        <v>198</v>
      </c>
      <c r="D273" s="1920"/>
      <c r="E273" s="1812">
        <f>E240+E253+E261</f>
        <v>58.014900000000004</v>
      </c>
      <c r="F273" s="1816">
        <f>F240+F253+F261</f>
        <v>75.193909999999988</v>
      </c>
      <c r="G273" s="1816">
        <f>G240+G253+G261</f>
        <v>252.4716</v>
      </c>
      <c r="H273" s="1953">
        <f>H240+H253+H261</f>
        <v>1923.4721999999999</v>
      </c>
      <c r="I273" s="121"/>
      <c r="J273" s="5"/>
      <c r="K273" s="6"/>
      <c r="L273" s="3144"/>
      <c r="M273" s="2434"/>
      <c r="N273" s="3144"/>
      <c r="O273" s="121"/>
      <c r="P273" s="3144"/>
      <c r="Q273" s="3145"/>
      <c r="R273" s="3144"/>
      <c r="S273" s="3144"/>
      <c r="T273" s="3144"/>
      <c r="U273" s="3144"/>
      <c r="V273" s="3144"/>
      <c r="W273" s="3144"/>
      <c r="X273" s="3144"/>
      <c r="Y273" s="3144"/>
      <c r="Z273" s="3144"/>
      <c r="AA273" s="519"/>
      <c r="AB273" s="349"/>
      <c r="AC273" s="349"/>
      <c r="AD273" s="350"/>
      <c r="AE273" s="350"/>
      <c r="AF273" s="3144"/>
      <c r="AG273" s="3144"/>
      <c r="AH273" s="3144"/>
      <c r="AI273" s="3144"/>
      <c r="AJ273" s="3144"/>
      <c r="AK273" s="3144"/>
      <c r="AL273" s="3144"/>
      <c r="AM273" s="3144"/>
      <c r="AN273" s="3144"/>
      <c r="AO273" s="3144"/>
      <c r="AP273" s="3144"/>
      <c r="AQ273" s="3144"/>
      <c r="AR273" s="3144"/>
      <c r="AS273" s="3144"/>
      <c r="AT273" s="3144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B274" s="724"/>
      <c r="C274" s="725" t="s">
        <v>10</v>
      </c>
      <c r="D274" s="1714">
        <v>0.7</v>
      </c>
      <c r="E274" s="1905">
        <f>E755</f>
        <v>63</v>
      </c>
      <c r="F274" s="1906">
        <f>F755</f>
        <v>64.400000000000006</v>
      </c>
      <c r="G274" s="1906">
        <f>G755</f>
        <v>268.10000000000002</v>
      </c>
      <c r="H274" s="1907">
        <f>H755</f>
        <v>1904</v>
      </c>
      <c r="I274" s="1925"/>
      <c r="J274" s="31"/>
      <c r="K274" s="6"/>
      <c r="L274" s="3144"/>
      <c r="M274" s="3145"/>
      <c r="N274" s="3144"/>
      <c r="O274" s="121"/>
      <c r="P274" s="3144"/>
      <c r="Q274" s="3145"/>
      <c r="R274" s="3144"/>
      <c r="S274" s="3144"/>
      <c r="T274" s="3144"/>
      <c r="U274" s="3144"/>
      <c r="V274" s="3144"/>
      <c r="W274" s="3144"/>
      <c r="X274" s="3144"/>
      <c r="Y274" s="3144"/>
      <c r="Z274" s="3144"/>
      <c r="AA274" s="347"/>
      <c r="AB274" s="347"/>
      <c r="AC274" s="352"/>
      <c r="AD274" s="352"/>
      <c r="AE274" s="353"/>
      <c r="AF274" s="3144"/>
      <c r="AG274" s="3144"/>
      <c r="AH274" s="3144"/>
      <c r="AI274" s="3144"/>
      <c r="AJ274" s="3144"/>
      <c r="AK274" s="3144"/>
      <c r="AL274" s="3144"/>
      <c r="AM274" s="3144"/>
      <c r="AN274" s="3144"/>
      <c r="AO274" s="3144"/>
      <c r="AP274" s="3144"/>
      <c r="AQ274" s="3144"/>
      <c r="AR274" s="3144"/>
      <c r="AS274" s="3144"/>
      <c r="AT274" s="3144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 ht="15.75" thickBot="1">
      <c r="B275" s="230"/>
      <c r="C275" s="722" t="s">
        <v>319</v>
      </c>
      <c r="D275" s="1716"/>
      <c r="E275" s="1810">
        <f>(E273*100/E733)-70</f>
        <v>-5.5389999999999873</v>
      </c>
      <c r="F275" s="1818">
        <f>(F273*100/F733)-70</f>
        <v>11.732510869565203</v>
      </c>
      <c r="G275" s="1818">
        <f>(G273*100/G733)-70</f>
        <v>-4.0805221932114932</v>
      </c>
      <c r="H275" s="1924">
        <f>(H273*100/H733)-70</f>
        <v>0.71588970588234702</v>
      </c>
      <c r="I275" s="1266"/>
      <c r="J275" s="5"/>
      <c r="K275" s="6"/>
      <c r="L275" s="3144"/>
      <c r="M275" s="3145"/>
      <c r="N275" s="3144"/>
      <c r="O275" s="121"/>
      <c r="P275" s="121"/>
      <c r="Q275" s="3144"/>
      <c r="R275" s="3144"/>
      <c r="S275" s="3144"/>
      <c r="T275" s="3144"/>
      <c r="U275" s="3144"/>
      <c r="V275" s="3144"/>
      <c r="W275" s="3144"/>
      <c r="X275" s="3144"/>
      <c r="Y275" s="3144"/>
      <c r="Z275" s="3144"/>
      <c r="AA275" s="121"/>
      <c r="AB275" s="121"/>
      <c r="AC275" s="121"/>
      <c r="AD275" s="121"/>
      <c r="AE275" s="3144"/>
      <c r="AF275" s="3144"/>
      <c r="AG275" s="3144"/>
      <c r="AH275" s="3144"/>
      <c r="AI275" s="3144"/>
      <c r="AJ275" s="3144"/>
      <c r="AK275" s="3144"/>
      <c r="AL275" s="3144"/>
      <c r="AM275" s="3144"/>
      <c r="AN275" s="3144"/>
      <c r="AO275" s="3144"/>
      <c r="AP275" s="3144"/>
      <c r="AQ275" s="3144"/>
      <c r="AR275" s="3144"/>
      <c r="AS275" s="3144"/>
      <c r="AT275" s="3144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 ht="13.5" customHeight="1">
      <c r="B276" s="752"/>
      <c r="D276" s="559"/>
      <c r="E276" s="1919"/>
      <c r="F276" s="1919"/>
      <c r="G276" s="1919"/>
      <c r="H276" s="1919"/>
      <c r="I276" s="559"/>
      <c r="K276" s="6"/>
      <c r="L276" s="121"/>
      <c r="M276" s="3145"/>
      <c r="N276" s="3144"/>
      <c r="O276" s="121"/>
      <c r="P276" s="121"/>
      <c r="Q276" s="3144"/>
      <c r="R276" s="3144"/>
      <c r="S276" s="3144"/>
      <c r="T276" s="3144"/>
      <c r="U276" s="3144"/>
      <c r="V276" s="3144"/>
      <c r="W276" s="3144"/>
      <c r="X276" s="3144"/>
      <c r="Y276" s="3144"/>
      <c r="Z276" s="3144"/>
      <c r="AA276" s="121"/>
      <c r="AB276" s="121"/>
      <c r="AC276" s="121"/>
      <c r="AD276" s="121"/>
      <c r="AE276" s="3144"/>
      <c r="AF276" s="3144"/>
      <c r="AG276" s="3144"/>
      <c r="AH276" s="3144"/>
      <c r="AI276" s="3144"/>
      <c r="AJ276" s="3144"/>
      <c r="AK276" s="3144"/>
      <c r="AL276" s="3144"/>
      <c r="AM276" s="3144"/>
      <c r="AN276" s="3144"/>
      <c r="AO276" s="3144"/>
      <c r="AP276" s="3144"/>
      <c r="AQ276" s="3144"/>
      <c r="AR276" s="3144"/>
      <c r="AS276" s="3144"/>
      <c r="AT276" s="3144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2.75" customHeight="1">
      <c r="B277" s="1"/>
      <c r="K277" s="6"/>
      <c r="L277" s="121"/>
      <c r="M277" s="3145"/>
      <c r="N277" s="216"/>
      <c r="O277" s="121"/>
      <c r="P277" s="121"/>
      <c r="Q277" s="3144"/>
      <c r="R277" s="3144"/>
      <c r="S277" s="3144"/>
      <c r="T277" s="3144"/>
      <c r="U277" s="3144"/>
      <c r="V277" s="3144"/>
      <c r="W277" s="3144"/>
      <c r="X277" s="3144"/>
      <c r="Y277" s="3144"/>
      <c r="Z277" s="3144"/>
      <c r="AA277" s="121"/>
      <c r="AB277" s="121"/>
      <c r="AC277" s="121"/>
      <c r="AD277" s="121"/>
      <c r="AE277" s="3144"/>
      <c r="AF277" s="3144"/>
      <c r="AG277" s="196"/>
      <c r="AH277" s="196"/>
      <c r="AI277" s="196"/>
      <c r="AJ277" s="183"/>
      <c r="AK277" s="487"/>
      <c r="AL277" s="196"/>
      <c r="AM277" s="183"/>
      <c r="AN277" s="183"/>
      <c r="AO277" s="196"/>
      <c r="AP277" s="488"/>
      <c r="AQ277" s="196"/>
      <c r="AR277" s="196"/>
      <c r="AS277" s="3144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 ht="14.25" customHeight="1">
      <c r="B278" s="1"/>
      <c r="L278" s="121"/>
      <c r="M278" s="121"/>
      <c r="N278" s="121"/>
      <c r="O278" s="121"/>
      <c r="P278" s="121"/>
      <c r="Q278" s="3144"/>
      <c r="R278" s="3144"/>
      <c r="S278" s="3144"/>
      <c r="T278" s="3144"/>
      <c r="U278" s="3144"/>
      <c r="V278" s="3144"/>
      <c r="W278" s="3144"/>
      <c r="X278" s="3144"/>
      <c r="Y278" s="3144"/>
      <c r="Z278" s="3144"/>
      <c r="AA278" s="121"/>
      <c r="AB278" s="121"/>
      <c r="AC278" s="121"/>
      <c r="AD278" s="121"/>
      <c r="AE278" s="3144"/>
      <c r="AF278" s="3144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6"/>
      <c r="AR278" s="196"/>
      <c r="AS278" s="3144"/>
      <c r="AT278" s="3144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15.75">
      <c r="K279" s="6"/>
      <c r="L279" s="121"/>
      <c r="M279" s="121"/>
      <c r="N279" s="121"/>
      <c r="O279" s="121"/>
      <c r="P279" s="3144"/>
      <c r="Q279" s="3145"/>
      <c r="R279" s="3144"/>
      <c r="S279" s="3144"/>
      <c r="T279" s="3144"/>
      <c r="U279" s="3144"/>
      <c r="V279" s="3144"/>
      <c r="W279" s="3144"/>
      <c r="X279" s="3144"/>
      <c r="Y279" s="3144"/>
      <c r="Z279" s="3144"/>
      <c r="AA279" s="121"/>
      <c r="AB279" s="121"/>
      <c r="AC279" s="121"/>
      <c r="AD279" s="121"/>
      <c r="AE279" s="3144"/>
      <c r="AF279" s="3144"/>
      <c r="AG279" s="3144"/>
      <c r="AH279" s="3144"/>
      <c r="AI279" s="3144"/>
      <c r="AJ279" s="183"/>
      <c r="AK279" s="183"/>
      <c r="AL279" s="3144"/>
      <c r="AM279" s="183"/>
      <c r="AN279" s="183"/>
      <c r="AO279" s="3144"/>
      <c r="AP279" s="3141"/>
      <c r="AQ279" s="3144"/>
      <c r="AR279" s="3144"/>
      <c r="AS279" s="3144"/>
      <c r="AT279" s="3144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15.75">
      <c r="D280" s="1927" t="str">
        <f>D58</f>
        <v xml:space="preserve">Россия Краснодарский край </v>
      </c>
      <c r="E280" s="559"/>
      <c r="F280" s="559"/>
      <c r="G280" s="559"/>
      <c r="H280" s="559"/>
      <c r="I280" s="559"/>
      <c r="K280" s="6"/>
      <c r="L280" s="121"/>
      <c r="M280" s="121"/>
      <c r="N280" s="121"/>
      <c r="O280" s="121"/>
      <c r="P280" s="3144"/>
      <c r="Q280" s="3145"/>
      <c r="R280" s="3144"/>
      <c r="S280" s="3144"/>
      <c r="T280" s="3144"/>
      <c r="U280" s="3144"/>
      <c r="V280" s="3144"/>
      <c r="W280" s="3144"/>
      <c r="X280" s="3144"/>
      <c r="Y280" s="3144"/>
      <c r="Z280" s="3144"/>
      <c r="AA280" s="121"/>
      <c r="AB280" s="121"/>
      <c r="AC280" s="121"/>
      <c r="AD280" s="121"/>
      <c r="AE280" s="3144"/>
      <c r="AF280" s="3144"/>
      <c r="AG280" s="492"/>
      <c r="AH280" s="493"/>
      <c r="AI280" s="494"/>
      <c r="AJ280" s="495"/>
      <c r="AK280" s="496"/>
      <c r="AL280" s="496"/>
      <c r="AM280" s="496"/>
      <c r="AN280" s="496"/>
      <c r="AO280" s="496"/>
      <c r="AP280" s="496"/>
      <c r="AQ280" s="492"/>
      <c r="AR280" s="492"/>
      <c r="AS280" s="497"/>
      <c r="AT280" s="3144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>
      <c r="B281" s="25" t="str">
        <f>B59</f>
        <v xml:space="preserve">     12 - ТИДНЕВНОЕ  МЕНЮ  ПРИГОТОВЛЯЕМЫХ  БЛЮД ШКОЛЬНЫХ    З А В Т Р А К О В - О Б Е Д О В - П О Л Д Н И К О В</v>
      </c>
      <c r="D281" s="92"/>
      <c r="E281" s="92"/>
      <c r="F281" s="559"/>
      <c r="G281" s="559"/>
      <c r="H281" s="559"/>
      <c r="I281" s="92"/>
      <c r="J281"/>
      <c r="K281" s="6"/>
      <c r="L281" s="121"/>
      <c r="M281" s="121"/>
      <c r="N281" s="121"/>
      <c r="O281" s="1256"/>
      <c r="P281" s="3144"/>
      <c r="Q281" s="3145"/>
      <c r="R281" s="3144"/>
      <c r="S281" s="3144"/>
      <c r="T281" s="3144"/>
      <c r="U281" s="3144"/>
      <c r="V281" s="3144"/>
      <c r="W281" s="3144"/>
      <c r="X281" s="3144"/>
      <c r="Y281" s="3144"/>
      <c r="Z281" s="3144"/>
      <c r="AA281" s="121"/>
      <c r="AB281" s="121"/>
      <c r="AC281" s="121"/>
      <c r="AD281" s="121"/>
      <c r="AE281" s="3144"/>
      <c r="AF281" s="3144"/>
      <c r="AG281" s="207"/>
      <c r="AH281" s="207"/>
      <c r="AI281" s="207"/>
      <c r="AJ281" s="498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3144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>
      <c r="C282" s="25" t="str">
        <f>C60</f>
        <v xml:space="preserve">                            ДЛЯ  УЧАЩИХСЯ  В ОБЩЕОБРАЗОВАТЕЛЬНОМ УЧРЕЖДЕНИЕ</v>
      </c>
      <c r="D282" s="559"/>
      <c r="E282" s="92"/>
      <c r="F282" s="92"/>
      <c r="G282" s="1928"/>
      <c r="H282" s="1928"/>
      <c r="I282" s="1630"/>
      <c r="J282" s="26"/>
      <c r="K282" s="6"/>
      <c r="L282" s="121"/>
      <c r="M282" s="121"/>
      <c r="N282" s="121"/>
      <c r="O282" s="121"/>
      <c r="P282" s="3144"/>
      <c r="Q282" s="3145"/>
      <c r="R282" s="3144"/>
      <c r="S282" s="3144"/>
      <c r="T282" s="3144"/>
      <c r="U282" s="3144"/>
      <c r="V282" s="3144"/>
      <c r="W282" s="3144"/>
      <c r="X282" s="3144"/>
      <c r="Y282" s="3144"/>
      <c r="Z282" s="3144"/>
      <c r="AA282" s="3144"/>
      <c r="AB282" s="3144"/>
      <c r="AC282" s="3144"/>
      <c r="AD282" s="3144"/>
      <c r="AE282" s="3144"/>
      <c r="AF282" s="3144"/>
      <c r="AG282" s="116"/>
      <c r="AH282" s="116"/>
      <c r="AI282" s="330"/>
      <c r="AJ282" s="177"/>
      <c r="AK282" s="116"/>
      <c r="AL282" s="176"/>
      <c r="AM282" s="176"/>
      <c r="AN282" s="176"/>
      <c r="AO282" s="176"/>
      <c r="AP282" s="176"/>
      <c r="AQ282" s="176"/>
      <c r="AR282" s="176"/>
      <c r="AS282" s="176"/>
      <c r="AT282" s="3144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 ht="15.75">
      <c r="B283" s="654" t="str">
        <f>B61</f>
        <v xml:space="preserve">   Возрастная категория:   с   12  лет  и старше                 Сезон:    ЗИМА  -  ВЕСНА  2025 -____г.г.</v>
      </c>
      <c r="C283" s="26"/>
      <c r="D283" s="92"/>
      <c r="E283" s="1929"/>
      <c r="F283" s="92"/>
      <c r="G283" s="2"/>
      <c r="H283" s="1630"/>
      <c r="I283" s="1630"/>
      <c r="J283" s="33"/>
      <c r="K283" s="6"/>
      <c r="L283" s="576"/>
      <c r="M283" s="576"/>
      <c r="N283" s="576"/>
      <c r="O283" s="206"/>
      <c r="P283" s="3144"/>
      <c r="Q283" s="3145"/>
      <c r="R283" s="3144"/>
      <c r="S283" s="3144"/>
      <c r="T283" s="3144"/>
      <c r="U283" s="3144"/>
      <c r="V283" s="3144"/>
      <c r="W283" s="3144"/>
      <c r="X283" s="3144"/>
      <c r="Y283" s="3144"/>
      <c r="Z283" s="3144"/>
      <c r="AA283" s="3144"/>
      <c r="AB283" s="3144"/>
      <c r="AC283" s="3144"/>
      <c r="AD283" s="3144"/>
      <c r="AE283" s="3144"/>
      <c r="AF283" s="3144"/>
      <c r="AG283" s="509"/>
      <c r="AH283" s="509"/>
      <c r="AI283" s="509"/>
      <c r="AJ283" s="518"/>
      <c r="AK283" s="509"/>
      <c r="AL283" s="509"/>
      <c r="AM283" s="509"/>
      <c r="AN283" s="509"/>
      <c r="AO283" s="510"/>
      <c r="AP283" s="510"/>
      <c r="AQ283" s="509"/>
      <c r="AR283" s="509"/>
      <c r="AS283" s="509"/>
      <c r="AT283" s="3144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20.25" customHeight="1" thickBot="1">
      <c r="D284" s="1930" t="s">
        <v>0</v>
      </c>
      <c r="E284" s="559"/>
      <c r="F284" s="559"/>
      <c r="G284" s="559"/>
      <c r="H284" s="559"/>
      <c r="I284" s="559"/>
      <c r="K284" s="6"/>
      <c r="L284" s="330"/>
      <c r="M284" s="330"/>
      <c r="N284" s="330"/>
      <c r="O284" s="4339"/>
      <c r="P284" s="3144"/>
      <c r="Q284" s="3145"/>
      <c r="R284" s="749"/>
      <c r="S284" s="3144"/>
      <c r="T284" s="3144"/>
      <c r="U284" s="3144"/>
      <c r="V284" s="3144"/>
      <c r="W284" s="3144"/>
      <c r="X284" s="3144"/>
      <c r="Y284" s="3144"/>
      <c r="Z284" s="3144"/>
      <c r="AA284" s="126"/>
      <c r="AB284" s="3144"/>
      <c r="AC284" s="3144"/>
      <c r="AD284" s="514"/>
      <c r="AE284" s="119"/>
      <c r="AF284" s="3144"/>
      <c r="AG284" s="3144"/>
      <c r="AH284" s="3144"/>
      <c r="AI284" s="3144"/>
      <c r="AJ284" s="3144"/>
      <c r="AK284" s="3144"/>
      <c r="AL284" s="3144"/>
      <c r="AM284" s="3144"/>
      <c r="AN284" s="3144"/>
      <c r="AO284" s="3144"/>
      <c r="AP284" s="3144"/>
      <c r="AQ284" s="3144"/>
      <c r="AR284" s="3144"/>
      <c r="AS284" s="3144"/>
      <c r="AT284" s="3144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4.25" customHeight="1" thickBot="1">
      <c r="B285" s="1154" t="s">
        <v>139</v>
      </c>
      <c r="C285" s="88"/>
      <c r="D285" s="1931" t="s">
        <v>140</v>
      </c>
      <c r="E285" s="1932" t="s">
        <v>141</v>
      </c>
      <c r="F285" s="1932"/>
      <c r="G285" s="1932"/>
      <c r="H285" s="1933" t="s">
        <v>142</v>
      </c>
      <c r="I285" s="1934" t="s">
        <v>143</v>
      </c>
      <c r="J285" s="388" t="s">
        <v>144</v>
      </c>
      <c r="K285" s="6"/>
      <c r="L285" s="749"/>
      <c r="M285" s="3144"/>
      <c r="N285" s="3144"/>
      <c r="O285" s="121"/>
      <c r="P285" s="3144"/>
      <c r="Q285" s="3145"/>
      <c r="R285" s="3144"/>
      <c r="S285" s="3154"/>
      <c r="T285" s="3144"/>
      <c r="U285" s="3144"/>
      <c r="V285" s="3144"/>
      <c r="W285" s="3144"/>
      <c r="X285" s="3144"/>
      <c r="Y285" s="3144"/>
      <c r="Z285" s="3144"/>
      <c r="AA285" s="3144"/>
      <c r="AB285" s="206"/>
      <c r="AC285" s="3144"/>
      <c r="AD285" s="160"/>
      <c r="AE285" s="3146"/>
      <c r="AF285" s="3144"/>
      <c r="AG285" s="3144"/>
      <c r="AH285" s="3144"/>
      <c r="AI285" s="3144"/>
      <c r="AJ285" s="3144"/>
      <c r="AK285" s="3144"/>
      <c r="AL285" s="3144"/>
      <c r="AM285" s="3144"/>
      <c r="AN285" s="3144"/>
      <c r="AO285" s="3144"/>
      <c r="AP285" s="488"/>
      <c r="AQ285" s="3144"/>
      <c r="AR285" s="488"/>
      <c r="AS285" s="3144"/>
      <c r="AT285" s="3144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5.75" customHeight="1">
      <c r="B286" s="393" t="s">
        <v>145</v>
      </c>
      <c r="C286" s="390" t="s">
        <v>146</v>
      </c>
      <c r="D286" s="1935" t="s">
        <v>147</v>
      </c>
      <c r="E286" s="1936" t="s">
        <v>148</v>
      </c>
      <c r="F286" s="1936" t="s">
        <v>53</v>
      </c>
      <c r="G286" s="1936" t="s">
        <v>54</v>
      </c>
      <c r="H286" s="1937" t="s">
        <v>149</v>
      </c>
      <c r="I286" s="1938" t="s">
        <v>150</v>
      </c>
      <c r="J286" s="395" t="s">
        <v>251</v>
      </c>
      <c r="K286" s="6"/>
      <c r="L286" s="3281"/>
      <c r="M286" s="351"/>
      <c r="N286" s="351"/>
      <c r="O286" s="351"/>
      <c r="P286" s="351"/>
      <c r="Q286" s="3145"/>
      <c r="R286" s="3146"/>
      <c r="S286" s="3141"/>
      <c r="T286" s="3138"/>
      <c r="U286" s="3144"/>
      <c r="V286" s="3144"/>
      <c r="W286" s="3144"/>
      <c r="X286" s="3144"/>
      <c r="Y286" s="3144"/>
      <c r="Z286" s="3144"/>
      <c r="AA286" s="477"/>
      <c r="AB286" s="468"/>
      <c r="AC286" s="468"/>
      <c r="AD286" s="468"/>
      <c r="AE286" s="468"/>
      <c r="AF286" s="3144"/>
      <c r="AG286" s="3144"/>
      <c r="AH286" s="3144"/>
      <c r="AI286" s="3144"/>
      <c r="AJ286" s="520"/>
      <c r="AK286" s="3144"/>
      <c r="AL286" s="3144"/>
      <c r="AM286" s="3144"/>
      <c r="AN286" s="3144"/>
      <c r="AO286" s="3144"/>
      <c r="AP286" s="3144"/>
      <c r="AQ286" s="3144"/>
      <c r="AR286" s="488"/>
      <c r="AS286" s="3144"/>
      <c r="AT286" s="3144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 thickBot="1">
      <c r="B287" s="1155"/>
      <c r="C287" s="427"/>
      <c r="D287" s="1939"/>
      <c r="E287" s="1940" t="s">
        <v>5</v>
      </c>
      <c r="F287" s="1940" t="s">
        <v>6</v>
      </c>
      <c r="G287" s="1940" t="s">
        <v>7</v>
      </c>
      <c r="H287" s="1941" t="s">
        <v>151</v>
      </c>
      <c r="I287" s="1942" t="s">
        <v>152</v>
      </c>
      <c r="J287" s="401" t="s">
        <v>250</v>
      </c>
      <c r="K287" s="6"/>
      <c r="L287" s="151"/>
      <c r="M287" s="116"/>
      <c r="N287" s="116"/>
      <c r="O287" s="116"/>
      <c r="P287" s="2947"/>
      <c r="Q287" s="3145"/>
      <c r="R287" s="3144"/>
      <c r="S287" s="113"/>
      <c r="T287" s="3144"/>
      <c r="U287" s="3144"/>
      <c r="V287" s="3144"/>
      <c r="W287" s="526"/>
      <c r="X287" s="3144"/>
      <c r="Y287" s="3144"/>
      <c r="Z287" s="3144"/>
      <c r="AA287" s="478"/>
      <c r="AB287" s="478"/>
      <c r="AC287" s="478"/>
      <c r="AD287" s="478"/>
      <c r="AE287" s="478"/>
      <c r="AF287" s="3144"/>
      <c r="AG287" s="358"/>
      <c r="AH287" s="3145"/>
      <c r="AI287" s="3144"/>
      <c r="AJ287" s="3144"/>
      <c r="AK287" s="3144"/>
      <c r="AL287" s="3144"/>
      <c r="AM287" s="3144"/>
      <c r="AN287" s="3144"/>
      <c r="AO287" s="3144"/>
      <c r="AP287" s="3144"/>
      <c r="AQ287" s="3144"/>
      <c r="AR287" s="3144"/>
      <c r="AS287" s="3144"/>
      <c r="AT287" s="3144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3082" t="s">
        <v>153</v>
      </c>
      <c r="C288" s="402" t="s">
        <v>128</v>
      </c>
      <c r="D288" s="1943"/>
      <c r="E288" s="1954"/>
      <c r="F288" s="1955"/>
      <c r="G288" s="1955"/>
      <c r="H288" s="2254"/>
      <c r="I288" s="3246"/>
      <c r="J288" s="407"/>
      <c r="K288" s="6"/>
      <c r="L288" s="269"/>
      <c r="M288" s="3154"/>
      <c r="N288" s="3154"/>
      <c r="O288" s="3154"/>
      <c r="P288" s="3154"/>
      <c r="Q288" s="3145"/>
      <c r="R288" s="3146"/>
      <c r="S288" s="3141"/>
      <c r="T288" s="3138"/>
      <c r="U288" s="3144"/>
      <c r="V288" s="3144"/>
      <c r="W288" s="541"/>
      <c r="X288" s="3144"/>
      <c r="Y288" s="3144"/>
      <c r="Z288" s="3144"/>
      <c r="AA288" s="121"/>
      <c r="AB288" s="121"/>
      <c r="AC288" s="121"/>
      <c r="AD288" s="121"/>
      <c r="AE288" s="3144"/>
      <c r="AF288" s="3144"/>
      <c r="AG288" s="3144"/>
      <c r="AH288" s="3145"/>
      <c r="AI288" s="3144"/>
      <c r="AJ288" s="3144"/>
      <c r="AK288" s="3144"/>
      <c r="AL288" s="3144"/>
      <c r="AM288" s="3144"/>
      <c r="AN288" s="3144"/>
      <c r="AO288" s="3144"/>
      <c r="AP288" s="3144"/>
      <c r="AQ288" s="3144"/>
      <c r="AR288" s="3144"/>
      <c r="AS288" s="3144"/>
      <c r="AT288" s="3144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3083" t="s">
        <v>154</v>
      </c>
      <c r="C289" s="2027" t="s">
        <v>406</v>
      </c>
      <c r="D289" s="3163"/>
      <c r="E289" s="1159"/>
      <c r="F289" s="739"/>
      <c r="G289" s="1159"/>
      <c r="H289" s="2324"/>
      <c r="I289" s="3635"/>
      <c r="J289" s="2252"/>
      <c r="K289" s="6"/>
      <c r="L289" s="121"/>
      <c r="M289" s="2326"/>
      <c r="N289" s="2326"/>
      <c r="O289" s="2326"/>
      <c r="P289" s="2326"/>
      <c r="Q289" s="3145"/>
      <c r="R289" s="3146"/>
      <c r="S289" s="3141"/>
      <c r="T289" s="3139"/>
      <c r="U289" s="3144"/>
      <c r="V289" s="3144"/>
      <c r="W289" s="526"/>
      <c r="X289" s="3144"/>
      <c r="Y289" s="3144"/>
      <c r="Z289" s="3144"/>
      <c r="AA289" s="116"/>
      <c r="AB289" s="224"/>
      <c r="AC289" s="116"/>
      <c r="AD289" s="116"/>
      <c r="AE289" s="176"/>
      <c r="AF289" s="3144"/>
      <c r="AG289" s="160"/>
      <c r="AH289" s="3145"/>
      <c r="AI289" s="3144"/>
      <c r="AJ289" s="3144"/>
      <c r="AK289" s="3144"/>
      <c r="AL289" s="3144"/>
      <c r="AM289" s="3144"/>
      <c r="AN289" s="3144"/>
      <c r="AO289" s="3144"/>
      <c r="AP289" s="3144"/>
      <c r="AQ289" s="3144"/>
      <c r="AR289" s="3144"/>
      <c r="AS289" s="3144"/>
      <c r="AT289" s="3144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 ht="14.25" customHeight="1">
      <c r="B290" s="3084" t="s">
        <v>11</v>
      </c>
      <c r="C290" s="4010" t="s">
        <v>696</v>
      </c>
      <c r="D290" s="2951">
        <v>100</v>
      </c>
      <c r="E290" s="1659">
        <v>1.7067000000000001</v>
      </c>
      <c r="F290" s="1538">
        <v>5.0033000000000003</v>
      </c>
      <c r="G290" s="1538">
        <v>8.24</v>
      </c>
      <c r="H290" s="1798">
        <v>84.816999999999993</v>
      </c>
      <c r="I290" s="4217">
        <v>4</v>
      </c>
      <c r="J290" s="2262" t="s">
        <v>508</v>
      </c>
      <c r="K290" s="6"/>
      <c r="L290" s="3154"/>
      <c r="M290" s="121"/>
      <c r="N290" s="121"/>
      <c r="O290" s="121"/>
      <c r="P290" s="121"/>
      <c r="Q290" s="3145"/>
      <c r="R290" s="3146"/>
      <c r="S290" s="3141"/>
      <c r="T290" s="3139"/>
      <c r="U290" s="3144"/>
      <c r="V290" s="3144"/>
      <c r="W290" s="526"/>
      <c r="X290" s="3144"/>
      <c r="Y290" s="3144"/>
      <c r="Z290" s="3144"/>
      <c r="AA290" s="176"/>
      <c r="AB290" s="151"/>
      <c r="AC290" s="176"/>
      <c r="AD290" s="176"/>
      <c r="AE290" s="176"/>
      <c r="AF290" s="3144"/>
      <c r="AG290" s="3146"/>
      <c r="AH290" s="3141"/>
      <c r="AI290" s="3140"/>
      <c r="AJ290" s="3144"/>
      <c r="AK290" s="3144"/>
      <c r="AL290" s="3144"/>
      <c r="AM290" s="3144"/>
      <c r="AN290" s="3144"/>
      <c r="AO290" s="3144"/>
      <c r="AP290" s="3144"/>
      <c r="AQ290" s="3144"/>
      <c r="AR290" s="3144"/>
      <c r="AS290" s="3144"/>
      <c r="AT290" s="3144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7.25" customHeight="1">
      <c r="B291" s="1350"/>
      <c r="C291" s="233" t="s">
        <v>1145</v>
      </c>
      <c r="D291" s="3163">
        <v>110</v>
      </c>
      <c r="E291" s="1657">
        <v>15.154999999999999</v>
      </c>
      <c r="F291" s="1171">
        <v>5.6951700000000001</v>
      </c>
      <c r="G291" s="2258">
        <v>13.05138</v>
      </c>
      <c r="H291" s="694">
        <v>149.08080000000001</v>
      </c>
      <c r="I291" s="415">
        <v>78</v>
      </c>
      <c r="J291" s="2267" t="s">
        <v>443</v>
      </c>
      <c r="K291" s="31"/>
      <c r="L291" s="3283"/>
      <c r="M291" s="351"/>
      <c r="N291" s="351"/>
      <c r="O291" s="351"/>
      <c r="P291" s="351"/>
      <c r="Q291" s="3145"/>
      <c r="R291" s="2083"/>
      <c r="S291" s="3141"/>
      <c r="T291" s="3139"/>
      <c r="U291" s="3144"/>
      <c r="V291" s="3144"/>
      <c r="W291" s="526"/>
      <c r="X291" s="3144"/>
      <c r="Y291" s="3144"/>
      <c r="Z291" s="3144"/>
      <c r="AA291" s="176"/>
      <c r="AB291" s="176"/>
      <c r="AC291" s="176"/>
      <c r="AD291" s="176"/>
      <c r="AE291" s="176"/>
      <c r="AF291" s="3144"/>
      <c r="AG291" s="3146"/>
      <c r="AH291" s="126"/>
      <c r="AI291" s="3140"/>
      <c r="AJ291" s="3144"/>
      <c r="AK291" s="3144"/>
      <c r="AL291" s="3144"/>
      <c r="AM291" s="3144"/>
      <c r="AN291" s="3144"/>
      <c r="AO291" s="3144"/>
      <c r="AP291" s="3144"/>
      <c r="AQ291" s="3144"/>
      <c r="AR291" s="3144"/>
      <c r="AS291" s="3144"/>
      <c r="AT291" s="3144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6.5" customHeight="1">
      <c r="B292" s="3085" t="s">
        <v>160</v>
      </c>
      <c r="C292" s="2027" t="s">
        <v>389</v>
      </c>
      <c r="D292" s="3158">
        <v>180</v>
      </c>
      <c r="E292" s="1261">
        <v>3.0005000000000002</v>
      </c>
      <c r="F292" s="324">
        <v>4.0190999999999999</v>
      </c>
      <c r="G292" s="324">
        <v>28.977900000000002</v>
      </c>
      <c r="H292" s="1455">
        <v>164.08600000000001</v>
      </c>
      <c r="I292" s="415">
        <v>39</v>
      </c>
      <c r="J292" s="2252" t="s">
        <v>445</v>
      </c>
      <c r="L292" s="151"/>
      <c r="M292" s="330"/>
      <c r="N292" s="116"/>
      <c r="O292" s="116"/>
      <c r="P292" s="2947"/>
      <c r="Q292" s="3145"/>
      <c r="R292" s="2083"/>
      <c r="S292" s="3141"/>
      <c r="T292" s="3139"/>
      <c r="U292" s="3144"/>
      <c r="V292" s="3144"/>
      <c r="W292" s="526"/>
      <c r="X292" s="3144"/>
      <c r="Y292" s="3144"/>
      <c r="Z292" s="3144"/>
      <c r="AA292" s="116"/>
      <c r="AB292" s="116"/>
      <c r="AC292" s="116"/>
      <c r="AD292" s="116"/>
      <c r="AE292" s="176"/>
      <c r="AF292" s="3144"/>
      <c r="AG292" s="122"/>
      <c r="AH292" s="3144"/>
      <c r="AI292" s="3144"/>
      <c r="AJ292" s="3144"/>
      <c r="AK292" s="3144"/>
      <c r="AL292" s="3144"/>
      <c r="AM292" s="3144"/>
      <c r="AN292" s="3144"/>
      <c r="AO292" s="3144"/>
      <c r="AP292" s="3144"/>
      <c r="AQ292" s="3144"/>
      <c r="AR292" s="3144"/>
      <c r="AS292" s="3144"/>
      <c r="AT292" s="3144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>
      <c r="B293" s="1350"/>
      <c r="C293" s="2026" t="s">
        <v>105</v>
      </c>
      <c r="D293" s="3157">
        <v>200</v>
      </c>
      <c r="E293" s="1325">
        <v>1</v>
      </c>
      <c r="F293" s="2258">
        <v>0.2</v>
      </c>
      <c r="G293" s="1171">
        <v>20.2</v>
      </c>
      <c r="H293" s="1455">
        <v>86</v>
      </c>
      <c r="I293" s="1416">
        <v>104</v>
      </c>
      <c r="J293" s="2242" t="s">
        <v>333</v>
      </c>
      <c r="K293" s="6"/>
      <c r="L293" s="269"/>
      <c r="M293" s="3154"/>
      <c r="N293" s="3154"/>
      <c r="O293" s="3154"/>
      <c r="P293" s="3154"/>
      <c r="Q293" s="3145"/>
      <c r="R293" s="3144"/>
      <c r="S293" s="3145"/>
      <c r="T293" s="3144"/>
      <c r="U293" s="3144"/>
      <c r="V293" s="3144"/>
      <c r="W293" s="3144"/>
      <c r="X293" s="3144"/>
      <c r="Y293" s="3144"/>
      <c r="Z293" s="3144"/>
      <c r="AA293" s="176"/>
      <c r="AB293" s="176"/>
      <c r="AC293" s="176"/>
      <c r="AD293" s="176"/>
      <c r="AE293" s="176"/>
      <c r="AF293" s="3144"/>
      <c r="AG293" s="3144"/>
      <c r="AH293" s="3154"/>
      <c r="AI293" s="3144"/>
      <c r="AJ293" s="3144"/>
      <c r="AK293" s="3144"/>
      <c r="AL293" s="3144"/>
      <c r="AM293" s="3144"/>
      <c r="AN293" s="3144"/>
      <c r="AO293" s="3144"/>
      <c r="AP293" s="3144"/>
      <c r="AQ293" s="3144"/>
      <c r="AR293" s="3144"/>
      <c r="AS293" s="3144"/>
      <c r="AT293" s="3144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>
      <c r="B294" s="1350"/>
      <c r="C294" s="2181" t="s">
        <v>9</v>
      </c>
      <c r="D294" s="3162">
        <v>50</v>
      </c>
      <c r="E294" s="1261">
        <v>1.0029999999999999</v>
      </c>
      <c r="F294" s="319">
        <v>0.65</v>
      </c>
      <c r="G294" s="319">
        <v>27.1</v>
      </c>
      <c r="H294" s="1455">
        <v>118.262</v>
      </c>
      <c r="I294" s="412">
        <v>18</v>
      </c>
      <c r="J294" s="2937" t="s">
        <v>8</v>
      </c>
      <c r="K294" s="6"/>
      <c r="L294" s="121"/>
      <c r="M294" s="2312"/>
      <c r="N294" s="2312"/>
      <c r="O294" s="2312"/>
      <c r="P294" s="2327"/>
      <c r="Q294" s="3145"/>
      <c r="R294" s="3144"/>
      <c r="S294" s="3145"/>
      <c r="T294" s="3144"/>
      <c r="U294" s="3144"/>
      <c r="V294" s="3144"/>
      <c r="W294" s="3144"/>
      <c r="X294" s="3144"/>
      <c r="Y294" s="3144"/>
      <c r="Z294" s="3144"/>
      <c r="AA294" s="116"/>
      <c r="AB294" s="116"/>
      <c r="AC294" s="116"/>
      <c r="AD294" s="116"/>
      <c r="AE294" s="176"/>
      <c r="AF294" s="3144"/>
      <c r="AG294" s="3144"/>
      <c r="AH294" s="3144"/>
      <c r="AI294" s="3144"/>
      <c r="AJ294" s="3144"/>
      <c r="AK294" s="3144"/>
      <c r="AL294" s="3144"/>
      <c r="AM294" s="3144"/>
      <c r="AN294" s="3144"/>
      <c r="AO294" s="3144"/>
      <c r="AP294" s="3144"/>
      <c r="AQ294" s="3144"/>
      <c r="AR294" s="3144"/>
      <c r="AS294" s="3144"/>
      <c r="AT294" s="3144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 thickBot="1">
      <c r="B295" s="677"/>
      <c r="C295" s="2176" t="s">
        <v>294</v>
      </c>
      <c r="D295" s="341">
        <v>30</v>
      </c>
      <c r="E295" s="1655">
        <v>1.4</v>
      </c>
      <c r="F295" s="1440">
        <v>0.495</v>
      </c>
      <c r="G295" s="1440">
        <v>13.031000000000001</v>
      </c>
      <c r="H295" s="2455">
        <v>62.174999999999997</v>
      </c>
      <c r="I295" s="1438">
        <v>19</v>
      </c>
      <c r="J295" s="2243" t="s">
        <v>8</v>
      </c>
      <c r="K295" s="6"/>
      <c r="L295" s="121"/>
      <c r="M295" s="121"/>
      <c r="N295" s="121"/>
      <c r="O295" s="121"/>
      <c r="P295" s="121"/>
      <c r="Q295" s="3144"/>
      <c r="R295" s="3144"/>
      <c r="S295" s="3145"/>
      <c r="T295" s="3144"/>
      <c r="U295" s="3144"/>
      <c r="V295" s="3144"/>
      <c r="W295" s="526"/>
      <c r="X295" s="330"/>
      <c r="Y295" s="330"/>
      <c r="Z295" s="330"/>
      <c r="AA295" s="177"/>
      <c r="AB295" s="517"/>
      <c r="AC295" s="2084"/>
      <c r="AD295" s="151"/>
      <c r="AE295" s="151"/>
      <c r="AF295" s="3144"/>
      <c r="AG295" s="3144"/>
      <c r="AH295" s="3144"/>
      <c r="AI295" s="3144"/>
      <c r="AJ295" s="3144"/>
      <c r="AK295" s="3144"/>
      <c r="AL295" s="3144"/>
      <c r="AM295" s="3144"/>
      <c r="AN295" s="3144"/>
      <c r="AO295" s="3144"/>
      <c r="AP295" s="3144"/>
      <c r="AQ295" s="3144"/>
      <c r="AR295" s="3144"/>
      <c r="AS295" s="3144"/>
      <c r="AT295" s="3144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723" t="s">
        <v>167</v>
      </c>
      <c r="C296" s="73"/>
      <c r="D296" s="2053">
        <f>SUM(D289:D295)</f>
        <v>670</v>
      </c>
      <c r="E296" s="1901">
        <f>SUM(E289:E295)</f>
        <v>23.265199999999997</v>
      </c>
      <c r="F296" s="1900">
        <f>SUM(F289:F295)</f>
        <v>16.062570000000001</v>
      </c>
      <c r="G296" s="1901">
        <f>SUM(G289:G295)</f>
        <v>110.60028</v>
      </c>
      <c r="H296" s="1902">
        <f>SUM(H289:H295)</f>
        <v>664.42079999999999</v>
      </c>
      <c r="I296" s="1903"/>
      <c r="J296" s="446"/>
      <c r="K296" s="6"/>
      <c r="L296" s="3144"/>
      <c r="M296" s="3154"/>
      <c r="N296" s="3144"/>
      <c r="O296" s="121"/>
      <c r="P296" s="121"/>
      <c r="Q296" s="3144"/>
      <c r="R296" s="3144"/>
      <c r="S296" s="3145"/>
      <c r="T296" s="3144"/>
      <c r="U296" s="3144"/>
      <c r="V296" s="3144"/>
      <c r="W296" s="526"/>
      <c r="X296" s="151"/>
      <c r="Y296" s="151"/>
      <c r="Z296" s="151"/>
      <c r="AA296" s="177"/>
      <c r="AB296" s="151"/>
      <c r="AC296" s="151"/>
      <c r="AD296" s="151"/>
      <c r="AE296" s="151"/>
      <c r="AF296" s="3144"/>
      <c r="AG296" s="3144"/>
      <c r="AH296" s="3144"/>
      <c r="AI296" s="3144"/>
      <c r="AJ296" s="3144"/>
      <c r="AK296" s="3144"/>
      <c r="AL296" s="3144"/>
      <c r="AM296" s="3144"/>
      <c r="AN296" s="3144"/>
      <c r="AO296" s="3144"/>
      <c r="AP296" s="3144"/>
      <c r="AQ296" s="3144"/>
      <c r="AR296" s="3144"/>
      <c r="AS296" s="3144"/>
      <c r="AT296" s="3144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 ht="15.75" customHeight="1">
      <c r="B297" s="382"/>
      <c r="C297" s="674" t="s">
        <v>10</v>
      </c>
      <c r="D297" s="2054">
        <v>0.25</v>
      </c>
      <c r="E297" s="2052">
        <f>E735</f>
        <v>22.5</v>
      </c>
      <c r="F297" s="2052">
        <f>F735</f>
        <v>23</v>
      </c>
      <c r="G297" s="2052">
        <f>G735</f>
        <v>95.75</v>
      </c>
      <c r="H297" s="2052">
        <f>H735</f>
        <v>680</v>
      </c>
      <c r="I297" s="1908"/>
      <c r="J297" s="647"/>
      <c r="K297" s="6"/>
      <c r="L297" s="3139"/>
      <c r="M297" s="330"/>
      <c r="N297" s="330"/>
      <c r="O297" s="116"/>
      <c r="P297" s="177"/>
      <c r="Q297" s="3144"/>
      <c r="R297" s="3144"/>
      <c r="S297" s="3145"/>
      <c r="T297" s="3144"/>
      <c r="U297" s="3144"/>
      <c r="V297" s="3144"/>
      <c r="W297" s="3144"/>
      <c r="X297" s="3144"/>
      <c r="Y297" s="3144"/>
      <c r="Z297" s="3144"/>
      <c r="AA297" s="121"/>
      <c r="AB297" s="121"/>
      <c r="AC297" s="121"/>
      <c r="AD297" s="121"/>
      <c r="AE297" s="3144"/>
      <c r="AF297" s="3144"/>
      <c r="AG297" s="118"/>
      <c r="AH297" s="3141"/>
      <c r="AI297" s="3143"/>
      <c r="AJ297" s="3144"/>
      <c r="AK297" s="3144"/>
      <c r="AL297" s="3144"/>
      <c r="AM297" s="3144"/>
      <c r="AN297" s="3144"/>
      <c r="AO297" s="3144"/>
      <c r="AP297" s="3144"/>
      <c r="AQ297" s="3144"/>
      <c r="AR297" s="3144"/>
      <c r="AS297" s="3144"/>
      <c r="AT297" s="3144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4.25" customHeight="1" thickBot="1">
      <c r="B298" s="382"/>
      <c r="C298" s="722" t="s">
        <v>319</v>
      </c>
      <c r="D298" s="2055"/>
      <c r="E298" s="1898">
        <f>(E296*100/E733)-25</f>
        <v>0.85022222222221799</v>
      </c>
      <c r="F298" s="1818">
        <f>(F296*100/F733)-25</f>
        <v>-7.5406847826086967</v>
      </c>
      <c r="G298" s="1818">
        <f>(G296*100/G733)-25</f>
        <v>3.8773577023498689</v>
      </c>
      <c r="H298" s="1924">
        <f>(H296*100/H733)-25</f>
        <v>-0.57276470588235284</v>
      </c>
      <c r="I298" s="1909"/>
      <c r="J298" s="426"/>
      <c r="K298" s="6"/>
      <c r="L298" s="3139"/>
      <c r="M298" s="330"/>
      <c r="N298" s="330"/>
      <c r="O298" s="330"/>
      <c r="P298" s="177"/>
      <c r="Q298" s="3144"/>
      <c r="R298" s="3144"/>
      <c r="S298" s="2428"/>
      <c r="T298" s="3144"/>
      <c r="U298" s="3144"/>
      <c r="V298" s="3144"/>
      <c r="W298" s="527"/>
      <c r="X298" s="577"/>
      <c r="Y298" s="3144"/>
      <c r="Z298" s="3144"/>
      <c r="AA298" s="328"/>
      <c r="AB298" s="525"/>
      <c r="AC298" s="328"/>
      <c r="AD298" s="328"/>
      <c r="AE298" s="176"/>
      <c r="AF298" s="3144"/>
      <c r="AG298" s="356"/>
      <c r="AH298" s="3141"/>
      <c r="AI298" s="3143"/>
      <c r="AJ298" s="3144"/>
      <c r="AK298" s="3144"/>
      <c r="AL298" s="3144"/>
      <c r="AM298" s="3144"/>
      <c r="AN298" s="3144"/>
      <c r="AO298" s="3144"/>
      <c r="AP298" s="3144"/>
      <c r="AQ298" s="3144"/>
      <c r="AR298" s="3144"/>
      <c r="AS298" s="3144"/>
      <c r="AT298" s="3144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88"/>
      <c r="C299" s="402" t="s">
        <v>106</v>
      </c>
      <c r="D299" s="1718"/>
      <c r="E299" s="1962"/>
      <c r="F299" s="1963"/>
      <c r="G299" s="1963"/>
      <c r="H299" s="1964"/>
      <c r="I299" s="4280"/>
      <c r="J299" s="422"/>
      <c r="L299" s="3146"/>
      <c r="M299" s="3141"/>
      <c r="N299" s="3138"/>
      <c r="O299" s="121"/>
      <c r="P299" s="3144"/>
      <c r="Q299" s="3144"/>
      <c r="R299" s="1560"/>
      <c r="S299" s="3145"/>
      <c r="T299" s="1561"/>
      <c r="U299" s="3144"/>
      <c r="V299" s="3144"/>
      <c r="W299" s="527"/>
      <c r="X299" s="541"/>
      <c r="Y299" s="3144"/>
      <c r="Z299" s="3144"/>
      <c r="AA299" s="116"/>
      <c r="AB299" s="116"/>
      <c r="AC299" s="116"/>
      <c r="AD299" s="116"/>
      <c r="AE299" s="124"/>
      <c r="AF299" s="3144"/>
      <c r="AG299" s="116"/>
      <c r="AH299" s="3141"/>
      <c r="AI299" s="3140"/>
      <c r="AJ299" s="3144"/>
      <c r="AK299" s="3144"/>
      <c r="AL299" s="3144"/>
      <c r="AM299" s="3144"/>
      <c r="AN299" s="3144"/>
      <c r="AO299" s="3144"/>
      <c r="AP299" s="3144"/>
      <c r="AQ299" s="3144"/>
      <c r="AR299" s="3144"/>
      <c r="AS299" s="3144"/>
      <c r="AT299" s="3144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4.25" customHeight="1">
      <c r="B300" s="408" t="s">
        <v>153</v>
      </c>
      <c r="C300" s="4293" t="s">
        <v>700</v>
      </c>
      <c r="D300" s="340">
        <v>100</v>
      </c>
      <c r="E300" s="1261">
        <v>0.97299999999999998</v>
      </c>
      <c r="F300" s="324">
        <v>4.8170000000000002</v>
      </c>
      <c r="G300" s="324">
        <v>8.1969999999999992</v>
      </c>
      <c r="H300" s="1455">
        <v>78.292000000000002</v>
      </c>
      <c r="I300" s="3057">
        <v>7</v>
      </c>
      <c r="J300" s="2247" t="s">
        <v>519</v>
      </c>
      <c r="K300" s="6"/>
      <c r="L300" s="121"/>
      <c r="M300" s="3141"/>
      <c r="N300" s="3139"/>
      <c r="O300" s="121"/>
      <c r="P300" s="3144"/>
      <c r="Q300" s="3144"/>
      <c r="R300" s="125"/>
      <c r="S300" s="3296"/>
      <c r="T300" s="3144"/>
      <c r="U300" s="3144"/>
      <c r="V300" s="3144"/>
      <c r="W300" s="121"/>
      <c r="X300" s="121"/>
      <c r="Y300" s="3144"/>
      <c r="Z300" s="3144"/>
      <c r="AA300" s="480"/>
      <c r="AB300" s="480"/>
      <c r="AC300" s="481"/>
      <c r="AD300" s="479"/>
      <c r="AE300" s="345"/>
      <c r="AF300" s="3144"/>
      <c r="AG300" s="116"/>
      <c r="AH300" s="3141"/>
      <c r="AI300" s="3140"/>
      <c r="AJ300" s="3144"/>
      <c r="AK300" s="3144"/>
      <c r="AL300" s="3144"/>
      <c r="AM300" s="3144"/>
      <c r="AN300" s="3144"/>
      <c r="AO300" s="3144"/>
      <c r="AP300" s="3144"/>
      <c r="AQ300" s="3144"/>
      <c r="AR300" s="3144"/>
      <c r="AS300" s="3144"/>
      <c r="AT300" s="3144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>
      <c r="B301" s="409" t="s">
        <v>154</v>
      </c>
      <c r="C301" s="4218" t="s">
        <v>602</v>
      </c>
      <c r="D301" s="2814">
        <v>250</v>
      </c>
      <c r="E301" s="1324">
        <v>4.8784000000000001</v>
      </c>
      <c r="F301" s="325">
        <v>3.84463</v>
      </c>
      <c r="G301" s="325">
        <v>12.055249999999999</v>
      </c>
      <c r="H301" s="2324">
        <v>102.336</v>
      </c>
      <c r="I301" s="3057">
        <v>31</v>
      </c>
      <c r="J301" s="2247" t="s">
        <v>603</v>
      </c>
      <c r="K301" s="6"/>
      <c r="L301" s="121"/>
      <c r="M301" s="3141"/>
      <c r="N301" s="3139"/>
      <c r="O301" s="121"/>
      <c r="P301" s="3144"/>
      <c r="Q301" s="3144"/>
      <c r="R301" s="125"/>
      <c r="S301" s="113"/>
      <c r="T301" s="329"/>
      <c r="U301" s="3144"/>
      <c r="V301" s="3144"/>
      <c r="W301" s="588"/>
      <c r="X301" s="526"/>
      <c r="Y301" s="3144"/>
      <c r="Z301" s="3144"/>
      <c r="AA301" s="116"/>
      <c r="AB301" s="116"/>
      <c r="AC301" s="116"/>
      <c r="AD301" s="116"/>
      <c r="AE301" s="176"/>
      <c r="AF301" s="3144"/>
      <c r="AG301" s="150"/>
      <c r="AH301" s="3141"/>
      <c r="AI301" s="3140"/>
      <c r="AJ301" s="3144"/>
      <c r="AK301" s="3144"/>
      <c r="AL301" s="3144"/>
      <c r="AM301" s="3144"/>
      <c r="AN301" s="3144"/>
      <c r="AO301" s="3144"/>
      <c r="AP301" s="3144"/>
      <c r="AQ301" s="3144"/>
      <c r="AR301" s="3144"/>
      <c r="AS301" s="3144"/>
      <c r="AT301" s="3144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>
      <c r="B302" s="410" t="s">
        <v>11</v>
      </c>
      <c r="C302" s="2027" t="s">
        <v>806</v>
      </c>
      <c r="D302" s="3163">
        <v>230</v>
      </c>
      <c r="E302" s="2454">
        <v>28.668700000000001</v>
      </c>
      <c r="F302" s="739">
        <v>10.81155</v>
      </c>
      <c r="G302" s="1159">
        <v>35.174169999999997</v>
      </c>
      <c r="H302" s="2324">
        <v>370.7176</v>
      </c>
      <c r="I302" s="3048">
        <v>54</v>
      </c>
      <c r="J302" s="2252" t="s">
        <v>807</v>
      </c>
      <c r="K302" s="6"/>
      <c r="L302" s="121"/>
      <c r="M302" s="3141"/>
      <c r="N302" s="3139"/>
      <c r="O302" s="121"/>
      <c r="P302" s="3144"/>
      <c r="Q302" s="3144"/>
      <c r="R302" s="125"/>
      <c r="S302" s="2443"/>
      <c r="T302" s="329"/>
      <c r="U302" s="3144"/>
      <c r="V302" s="3144"/>
      <c r="W302" s="526"/>
      <c r="X302" s="526"/>
      <c r="Y302" s="3144"/>
      <c r="Z302" s="3144"/>
      <c r="AA302" s="116"/>
      <c r="AB302" s="116"/>
      <c r="AC302" s="116"/>
      <c r="AD302" s="116"/>
      <c r="AE302" s="176"/>
      <c r="AF302" s="3144"/>
      <c r="AG302" s="3144"/>
      <c r="AH302" s="3145"/>
      <c r="AI302" s="3144"/>
      <c r="AJ302" s="3144"/>
      <c r="AK302" s="3144"/>
      <c r="AL302" s="3144"/>
      <c r="AM302" s="3144"/>
      <c r="AN302" s="3144"/>
      <c r="AO302" s="3144"/>
      <c r="AP302" s="3144"/>
      <c r="AQ302" s="3144"/>
      <c r="AR302" s="3144"/>
      <c r="AS302" s="3144"/>
      <c r="AT302" s="3144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2.75" customHeight="1">
      <c r="B303" s="413" t="s">
        <v>160</v>
      </c>
      <c r="C303" s="2181" t="s">
        <v>715</v>
      </c>
      <c r="D303" s="3182">
        <v>20</v>
      </c>
      <c r="E303" s="2435">
        <v>0.255</v>
      </c>
      <c r="F303" s="1538">
        <v>0</v>
      </c>
      <c r="G303" s="1659">
        <v>6.7845000000000004</v>
      </c>
      <c r="H303" s="1798">
        <v>31.158000000000001</v>
      </c>
      <c r="I303" s="2080">
        <v>54</v>
      </c>
      <c r="J303" s="2259" t="s">
        <v>431</v>
      </c>
      <c r="K303" s="31"/>
      <c r="L303" s="121"/>
      <c r="M303" s="3141"/>
      <c r="N303" s="3139"/>
      <c r="O303" s="121"/>
      <c r="P303" s="3144"/>
      <c r="Q303" s="3144"/>
      <c r="R303" s="3146"/>
      <c r="S303" s="3141"/>
      <c r="T303" s="3138"/>
      <c r="U303" s="3144"/>
      <c r="V303" s="3144"/>
      <c r="W303" s="526"/>
      <c r="X303" s="3145"/>
      <c r="Y303" s="3144"/>
      <c r="Z303" s="3144"/>
      <c r="AA303" s="116"/>
      <c r="AB303" s="116"/>
      <c r="AC303" s="116"/>
      <c r="AD303" s="116"/>
      <c r="AE303" s="176"/>
      <c r="AF303" s="3144"/>
      <c r="AG303" s="3144"/>
      <c r="AH303" s="3145"/>
      <c r="AI303" s="3144"/>
      <c r="AJ303" s="3144"/>
      <c r="AK303" s="3144"/>
      <c r="AL303" s="3144"/>
      <c r="AM303" s="3144"/>
      <c r="AN303" s="3144"/>
      <c r="AO303" s="3144"/>
      <c r="AP303" s="3144"/>
      <c r="AQ303" s="3144"/>
      <c r="AR303" s="3144"/>
      <c r="AS303" s="3144"/>
      <c r="AT303" s="3144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5" customHeight="1">
      <c r="B304" s="410"/>
      <c r="C304" s="4219" t="s">
        <v>652</v>
      </c>
      <c r="D304" s="3158">
        <v>200</v>
      </c>
      <c r="E304" s="1325">
        <v>5.8</v>
      </c>
      <c r="F304" s="1171">
        <v>5.3</v>
      </c>
      <c r="G304" s="1171">
        <v>9.1</v>
      </c>
      <c r="H304" s="694">
        <v>107</v>
      </c>
      <c r="I304" s="1896">
        <v>102</v>
      </c>
      <c r="J304" s="2247" t="s">
        <v>651</v>
      </c>
      <c r="L304" s="121"/>
      <c r="M304" s="3145"/>
      <c r="N304" s="1561"/>
      <c r="O304" s="121"/>
      <c r="P304" s="3144"/>
      <c r="Q304" s="3144"/>
      <c r="R304" s="125"/>
      <c r="S304" s="3141"/>
      <c r="T304" s="3138"/>
      <c r="U304" s="3144"/>
      <c r="V304" s="3144"/>
      <c r="W304" s="527"/>
      <c r="X304" s="577"/>
      <c r="Y304" s="3144"/>
      <c r="Z304" s="3144"/>
      <c r="AA304" s="116"/>
      <c r="AB304" s="116"/>
      <c r="AC304" s="224"/>
      <c r="AD304" s="116"/>
      <c r="AE304" s="176"/>
      <c r="AF304" s="3144"/>
      <c r="AG304" s="125"/>
      <c r="AH304" s="3154"/>
      <c r="AI304" s="3144"/>
      <c r="AJ304" s="3144"/>
      <c r="AK304" s="3144"/>
      <c r="AL304" s="3144"/>
      <c r="AM304" s="3144"/>
      <c r="AN304" s="3144"/>
      <c r="AO304" s="3144"/>
      <c r="AP304" s="3144"/>
      <c r="AQ304" s="3144"/>
      <c r="AR304" s="3144"/>
      <c r="AS304" s="3144"/>
      <c r="AT304" s="3144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>
      <c r="B305" s="413"/>
      <c r="C305" s="4294" t="s">
        <v>9</v>
      </c>
      <c r="D305" s="3162">
        <v>50</v>
      </c>
      <c r="E305" s="1261">
        <v>1.0029999999999999</v>
      </c>
      <c r="F305" s="319">
        <v>0.65</v>
      </c>
      <c r="G305" s="319">
        <v>27.1</v>
      </c>
      <c r="H305" s="1455">
        <v>118.262</v>
      </c>
      <c r="I305" s="3057">
        <v>18</v>
      </c>
      <c r="J305" s="2253" t="s">
        <v>8</v>
      </c>
      <c r="K305" s="6"/>
      <c r="L305" s="121"/>
      <c r="M305" s="3296"/>
      <c r="N305" s="3144"/>
      <c r="O305" s="121"/>
      <c r="P305" s="3144"/>
      <c r="Q305" s="3144"/>
      <c r="R305" s="125"/>
      <c r="S305" s="3141"/>
      <c r="T305" s="3139"/>
      <c r="U305" s="3144"/>
      <c r="V305" s="3144"/>
      <c r="W305" s="527"/>
      <c r="X305" s="526"/>
      <c r="Y305" s="3144"/>
      <c r="Z305" s="3144"/>
      <c r="AA305" s="3143"/>
      <c r="AB305" s="218"/>
      <c r="AC305" s="3143"/>
      <c r="AD305" s="3143"/>
      <c r="AE305" s="3138"/>
      <c r="AF305" s="3144"/>
      <c r="AG305" s="125"/>
      <c r="AH305" s="3141"/>
      <c r="AI305" s="113"/>
      <c r="AJ305" s="3144"/>
      <c r="AK305" s="3144"/>
      <c r="AL305" s="3144"/>
      <c r="AM305" s="3144"/>
      <c r="AN305" s="3144"/>
      <c r="AO305" s="3144"/>
      <c r="AP305" s="3144"/>
      <c r="AQ305" s="3144"/>
      <c r="AR305" s="3144"/>
      <c r="AS305" s="3144"/>
      <c r="AT305" s="3144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>
      <c r="B306" s="85"/>
      <c r="C306" s="4294" t="s">
        <v>294</v>
      </c>
      <c r="D306" s="3157">
        <v>40</v>
      </c>
      <c r="E306" s="1261">
        <v>1.8660000000000001</v>
      </c>
      <c r="F306" s="326">
        <v>0.66</v>
      </c>
      <c r="G306" s="324">
        <v>17.373999999999999</v>
      </c>
      <c r="H306" s="1455">
        <v>82.9</v>
      </c>
      <c r="I306" s="4273">
        <v>19</v>
      </c>
      <c r="J306" s="2253" t="s">
        <v>8</v>
      </c>
      <c r="K306" s="6"/>
      <c r="L306" s="121"/>
      <c r="M306" s="113"/>
      <c r="N306" s="329"/>
      <c r="O306" s="121"/>
      <c r="P306" s="3144"/>
      <c r="Q306" s="3144"/>
      <c r="R306" s="2083"/>
      <c r="S306" s="3141"/>
      <c r="T306" s="3139"/>
      <c r="U306" s="3144"/>
      <c r="V306" s="3144"/>
      <c r="W306" s="527"/>
      <c r="X306" s="526"/>
      <c r="Y306" s="3144"/>
      <c r="Z306" s="3144"/>
      <c r="AA306" s="519"/>
      <c r="AB306" s="349"/>
      <c r="AC306" s="349"/>
      <c r="AD306" s="350"/>
      <c r="AE306" s="350"/>
      <c r="AF306" s="3144"/>
      <c r="AG306" s="3144"/>
      <c r="AH306" s="3154"/>
      <c r="AI306" s="3144"/>
      <c r="AJ306" s="3144"/>
      <c r="AK306" s="3144"/>
      <c r="AL306" s="3144"/>
      <c r="AM306" s="3144"/>
      <c r="AN306" s="3144"/>
      <c r="AO306" s="3144"/>
      <c r="AP306" s="3144"/>
      <c r="AQ306" s="3144"/>
      <c r="AR306" s="3144"/>
      <c r="AS306" s="3144"/>
      <c r="AT306" s="3144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5.75" thickBot="1">
      <c r="B307" s="677"/>
      <c r="C307" s="2176" t="s">
        <v>695</v>
      </c>
      <c r="D307" s="341">
        <v>100</v>
      </c>
      <c r="E307" s="1469">
        <v>0.4</v>
      </c>
      <c r="F307" s="431">
        <v>0.4</v>
      </c>
      <c r="G307" s="431">
        <v>9.8000000000000007</v>
      </c>
      <c r="H307" s="2256">
        <v>47</v>
      </c>
      <c r="I307" s="598">
        <v>105</v>
      </c>
      <c r="J307" s="2247" t="s">
        <v>718</v>
      </c>
      <c r="K307" s="655"/>
      <c r="L307" s="125"/>
      <c r="M307" s="2443"/>
      <c r="N307" s="329"/>
      <c r="O307" s="121"/>
      <c r="P307" s="3144"/>
      <c r="Q307" s="3144"/>
      <c r="R307" s="2083"/>
      <c r="S307" s="3141"/>
      <c r="T307" s="3139"/>
      <c r="U307" s="3144"/>
      <c r="V307" s="3144"/>
      <c r="W307" s="3144"/>
      <c r="X307" s="3144"/>
      <c r="Y307" s="3144"/>
      <c r="Z307" s="3144"/>
      <c r="AA307" s="347"/>
      <c r="AB307" s="347"/>
      <c r="AC307" s="352"/>
      <c r="AD307" s="352"/>
      <c r="AE307" s="353"/>
      <c r="AF307" s="3144"/>
      <c r="AG307" s="124"/>
      <c r="AH307" s="3141"/>
      <c r="AI307" s="3139"/>
      <c r="AJ307" s="3144"/>
      <c r="AK307" s="3144"/>
      <c r="AL307" s="3144"/>
      <c r="AM307" s="3144"/>
      <c r="AN307" s="3144"/>
      <c r="AO307" s="3144"/>
      <c r="AP307" s="3144"/>
      <c r="AQ307" s="3144"/>
      <c r="AR307" s="3144"/>
      <c r="AS307" s="3144"/>
      <c r="AT307" s="3144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2.75" customHeight="1">
      <c r="B308" s="417" t="s">
        <v>156</v>
      </c>
      <c r="C308" s="706"/>
      <c r="D308" s="216">
        <f>SUM(D300:D307)</f>
        <v>990</v>
      </c>
      <c r="E308" s="1914">
        <f>SUM(E300:E307)</f>
        <v>43.844099999999997</v>
      </c>
      <c r="F308" s="1900">
        <f>SUM(F300:F307)</f>
        <v>26.483179999999997</v>
      </c>
      <c r="G308" s="1900">
        <f>SUM(G300:G307)</f>
        <v>125.58492</v>
      </c>
      <c r="H308" s="1902">
        <f>SUM(H300:H307)</f>
        <v>937.66559999999993</v>
      </c>
      <c r="I308" s="1903"/>
      <c r="J308" s="1680"/>
      <c r="K308" s="6"/>
      <c r="L308" s="3146"/>
      <c r="M308" s="3141"/>
      <c r="N308" s="3138"/>
      <c r="O308" s="121"/>
      <c r="P308" s="121"/>
      <c r="Q308" s="3144"/>
      <c r="R308" s="124"/>
      <c r="S308" s="3141"/>
      <c r="T308" s="3139"/>
      <c r="U308" s="3144"/>
      <c r="V308" s="3144"/>
      <c r="W308" s="121"/>
      <c r="X308" s="121"/>
      <c r="Y308" s="121"/>
      <c r="Z308" s="121"/>
      <c r="AA308" s="121"/>
      <c r="AB308" s="121"/>
      <c r="AC308" s="121"/>
      <c r="AD308" s="121"/>
      <c r="AE308" s="3144"/>
      <c r="AF308" s="3144"/>
      <c r="AG308" s="117"/>
      <c r="AH308" s="3141"/>
      <c r="AI308" s="3139"/>
      <c r="AJ308" s="3144"/>
      <c r="AK308" s="3144"/>
      <c r="AL308" s="3144"/>
      <c r="AM308" s="3144"/>
      <c r="AN308" s="3144"/>
      <c r="AO308" s="3144"/>
      <c r="AP308" s="3144"/>
      <c r="AQ308" s="3144"/>
      <c r="AR308" s="3144"/>
      <c r="AS308" s="3144"/>
      <c r="AT308" s="3144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8" customHeight="1">
      <c r="B309" s="724"/>
      <c r="C309" s="725" t="s">
        <v>10</v>
      </c>
      <c r="D309" s="1714">
        <v>0.35</v>
      </c>
      <c r="E309" s="1905">
        <f>E739</f>
        <v>31.5</v>
      </c>
      <c r="F309" s="1906">
        <f>F739</f>
        <v>32.200000000000003</v>
      </c>
      <c r="G309" s="1906">
        <f>G739</f>
        <v>134.05000000000001</v>
      </c>
      <c r="H309" s="1907">
        <f>H739</f>
        <v>952</v>
      </c>
      <c r="I309" s="1908"/>
      <c r="J309" s="647"/>
      <c r="K309" s="31"/>
      <c r="L309" s="125"/>
      <c r="M309" s="3141"/>
      <c r="N309" s="3138"/>
      <c r="O309" s="121"/>
      <c r="P309" s="121"/>
      <c r="Q309" s="3144"/>
      <c r="R309" s="3144"/>
      <c r="S309" s="3145"/>
      <c r="T309" s="3144"/>
      <c r="U309" s="3144"/>
      <c r="V309" s="3144"/>
      <c r="W309" s="3144"/>
      <c r="X309" s="3144"/>
      <c r="Y309" s="3144"/>
      <c r="Z309" s="527"/>
      <c r="AA309" s="477"/>
      <c r="AB309" s="468"/>
      <c r="AC309" s="468"/>
      <c r="AD309" s="468"/>
      <c r="AE309" s="468"/>
      <c r="AF309" s="3144"/>
      <c r="AG309" s="356"/>
      <c r="AH309" s="220"/>
      <c r="AI309" s="329"/>
      <c r="AJ309" s="3144"/>
      <c r="AK309" s="3144"/>
      <c r="AL309" s="3144"/>
      <c r="AM309" s="3144"/>
      <c r="AN309" s="3144"/>
      <c r="AO309" s="3144"/>
      <c r="AP309" s="3144"/>
      <c r="AQ309" s="3144"/>
      <c r="AR309" s="3144"/>
      <c r="AS309" s="3144"/>
      <c r="AT309" s="3144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7.25" customHeight="1" thickBot="1">
      <c r="B310" s="230"/>
      <c r="C310" s="722" t="s">
        <v>319</v>
      </c>
      <c r="D310" s="1716"/>
      <c r="E310" s="1810">
        <f>(E308*100/E733)-35</f>
        <v>13.715666666666664</v>
      </c>
      <c r="F310" s="1818">
        <f>(F308*100/F733)-35</f>
        <v>-6.2139347826086997</v>
      </c>
      <c r="G310" s="1818">
        <f>(G308*100/G733)-35</f>
        <v>-2.2102036553524798</v>
      </c>
      <c r="H310" s="1924">
        <f>(H308*100/H733)-35</f>
        <v>-0.52700000000000102</v>
      </c>
      <c r="I310" s="1909"/>
      <c r="J310" s="426"/>
      <c r="L310" s="125"/>
      <c r="M310" s="3141"/>
      <c r="N310" s="3138"/>
      <c r="O310" s="121"/>
      <c r="P310" s="121"/>
      <c r="Q310" s="3144"/>
      <c r="R310" s="3144"/>
      <c r="S310" s="3145"/>
      <c r="T310" s="3144"/>
      <c r="U310" s="3144"/>
      <c r="V310" s="3144"/>
      <c r="W310" s="3144"/>
      <c r="X310" s="3144"/>
      <c r="Y310" s="3144"/>
      <c r="Z310" s="3144"/>
      <c r="AA310" s="478"/>
      <c r="AB310" s="478"/>
      <c r="AC310" s="478"/>
      <c r="AD310" s="478"/>
      <c r="AE310" s="478"/>
      <c r="AF310" s="3144"/>
      <c r="AG310" s="3146"/>
      <c r="AH310" s="3141"/>
      <c r="AI310" s="3139"/>
      <c r="AJ310" s="3144"/>
      <c r="AK310" s="3144"/>
      <c r="AL310" s="3144"/>
      <c r="AM310" s="3144"/>
      <c r="AN310" s="3144"/>
      <c r="AO310" s="3144"/>
      <c r="AP310" s="3144"/>
      <c r="AQ310" s="3144"/>
      <c r="AR310" s="3144"/>
      <c r="AS310" s="3144"/>
      <c r="AT310" s="3144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5" customHeight="1">
      <c r="B311" s="439" t="s">
        <v>153</v>
      </c>
      <c r="C311" s="2325" t="s">
        <v>192</v>
      </c>
      <c r="D311" s="1961"/>
      <c r="E311" s="1962"/>
      <c r="F311" s="1963"/>
      <c r="G311" s="1963"/>
      <c r="H311" s="1963"/>
      <c r="I311" s="2936"/>
      <c r="J311" s="422"/>
      <c r="K311" s="6"/>
      <c r="L311" s="3634"/>
      <c r="M311" s="3141"/>
      <c r="N311" s="3139"/>
      <c r="O311" s="121"/>
      <c r="P311" s="121"/>
      <c r="Q311" s="3144"/>
      <c r="R311" s="3144"/>
      <c r="S311" s="741"/>
      <c r="T311" s="3144"/>
      <c r="U311" s="3144"/>
      <c r="V311" s="3144"/>
      <c r="W311" s="3144"/>
      <c r="X311" s="3144"/>
      <c r="Y311" s="3144"/>
      <c r="Z311" s="3144"/>
      <c r="AA311" s="121"/>
      <c r="AB311" s="121"/>
      <c r="AC311" s="121"/>
      <c r="AD311" s="121"/>
      <c r="AE311" s="3144"/>
      <c r="AF311" s="3144"/>
      <c r="AG311" s="3146"/>
      <c r="AH311" s="3141"/>
      <c r="AI311" s="3139"/>
      <c r="AJ311" s="3144"/>
      <c r="AK311" s="3144"/>
      <c r="AL311" s="3144"/>
      <c r="AM311" s="3144"/>
      <c r="AN311" s="3144"/>
      <c r="AO311" s="3144"/>
      <c r="AP311" s="3144"/>
      <c r="AQ311" s="3144"/>
      <c r="AR311" s="3144"/>
      <c r="AS311" s="3144"/>
      <c r="AT311" s="3144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5.75" customHeight="1">
      <c r="B312" s="409" t="s">
        <v>154</v>
      </c>
      <c r="C312" s="2376" t="s">
        <v>582</v>
      </c>
      <c r="D312" s="2506">
        <v>200</v>
      </c>
      <c r="E312" s="1261">
        <v>0.28999999999999998</v>
      </c>
      <c r="F312" s="324">
        <v>0.22</v>
      </c>
      <c r="G312" s="324">
        <v>9.2799999999999994</v>
      </c>
      <c r="H312" s="1455">
        <v>39.15</v>
      </c>
      <c r="I312" s="4273">
        <v>93</v>
      </c>
      <c r="J312" s="2242" t="s">
        <v>583</v>
      </c>
      <c r="K312" s="6"/>
      <c r="L312" s="3634"/>
      <c r="M312" s="3141"/>
      <c r="N312" s="3139"/>
      <c r="O312" s="121"/>
      <c r="P312" s="121"/>
      <c r="Q312" s="3144"/>
      <c r="R312" s="4334"/>
      <c r="S312" s="3145"/>
      <c r="T312" s="3144"/>
      <c r="U312" s="3144"/>
      <c r="V312" s="3144"/>
      <c r="W312" s="3144"/>
      <c r="X312" s="3144"/>
      <c r="Y312" s="3144"/>
      <c r="Z312" s="3144"/>
      <c r="AA312" s="480"/>
      <c r="AB312" s="480"/>
      <c r="AC312" s="481"/>
      <c r="AD312" s="481"/>
      <c r="AE312" s="176"/>
      <c r="AF312" s="3144"/>
      <c r="AG312" s="125"/>
      <c r="AH312" s="3154"/>
      <c r="AI312" s="3144"/>
      <c r="AJ312" s="3144"/>
      <c r="AK312" s="3144"/>
      <c r="AL312" s="3144"/>
      <c r="AM312" s="3144"/>
      <c r="AN312" s="3144"/>
      <c r="AO312" s="3144"/>
      <c r="AP312" s="3144"/>
      <c r="AQ312" s="3144"/>
      <c r="AR312" s="3144"/>
      <c r="AS312" s="3144"/>
      <c r="AT312" s="3144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>
      <c r="B313" s="410" t="s">
        <v>11</v>
      </c>
      <c r="C313" s="2379" t="s">
        <v>572</v>
      </c>
      <c r="D313" s="2382">
        <v>140</v>
      </c>
      <c r="E313" s="1324">
        <v>15.3118</v>
      </c>
      <c r="F313" s="325">
        <v>7.1712999999999996</v>
      </c>
      <c r="G313" s="325">
        <v>7.1505000000000001</v>
      </c>
      <c r="H313" s="2324">
        <v>170.22370000000001</v>
      </c>
      <c r="I313" s="2935">
        <v>77</v>
      </c>
      <c r="J313" s="2234" t="s">
        <v>571</v>
      </c>
      <c r="K313" s="6"/>
      <c r="L313" s="3634"/>
      <c r="M313" s="3141"/>
      <c r="N313" s="3139"/>
      <c r="O313" s="121"/>
      <c r="P313" s="121"/>
      <c r="Q313" s="3144"/>
      <c r="R313" s="3144"/>
      <c r="S313" s="741"/>
      <c r="T313" s="3144"/>
      <c r="U313" s="3144"/>
      <c r="V313" s="3144"/>
      <c r="W313" s="3144"/>
      <c r="X313" s="3144"/>
      <c r="Y313" s="3144"/>
      <c r="Z313" s="3144"/>
      <c r="AA313" s="116"/>
      <c r="AB313" s="224"/>
      <c r="AC313" s="116"/>
      <c r="AD313" s="116"/>
      <c r="AE313" s="176"/>
      <c r="AF313" s="3144"/>
      <c r="AG313" s="125"/>
      <c r="AH313" s="3141"/>
      <c r="AI313" s="329"/>
      <c r="AJ313" s="3144"/>
      <c r="AK313" s="3144"/>
      <c r="AL313" s="3144"/>
      <c r="AM313" s="3144"/>
      <c r="AN313" s="3144"/>
      <c r="AO313" s="3144"/>
      <c r="AP313" s="3144"/>
      <c r="AQ313" s="3144"/>
      <c r="AR313" s="3144"/>
      <c r="AS313" s="3144"/>
      <c r="AT313" s="3144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 thickBot="1">
      <c r="B314" s="675" t="s">
        <v>160</v>
      </c>
      <c r="C314" s="2379" t="s">
        <v>9</v>
      </c>
      <c r="D314" s="3162">
        <v>20</v>
      </c>
      <c r="E314" s="1261">
        <v>0.4012</v>
      </c>
      <c r="F314" s="324">
        <v>0.26</v>
      </c>
      <c r="G314" s="319">
        <v>10.84</v>
      </c>
      <c r="H314" s="1455">
        <v>47.3048</v>
      </c>
      <c r="I314" s="1896">
        <v>18</v>
      </c>
      <c r="J314" s="2242" t="s">
        <v>8</v>
      </c>
      <c r="K314" s="6"/>
      <c r="L314" s="121"/>
      <c r="M314" s="3145"/>
      <c r="N314" s="3144"/>
      <c r="O314" s="121"/>
      <c r="P314" s="121"/>
      <c r="Q314" s="3144"/>
      <c r="R314" s="3144"/>
      <c r="S314" s="741"/>
      <c r="T314" s="3144"/>
      <c r="U314" s="3144"/>
      <c r="V314" s="3144"/>
      <c r="W314" s="3144"/>
      <c r="X314" s="3144"/>
      <c r="Y314" s="3144"/>
      <c r="Z314" s="3144"/>
      <c r="AA314" s="116"/>
      <c r="AB314" s="224"/>
      <c r="AC314" s="116"/>
      <c r="AD314" s="116"/>
      <c r="AE314" s="124"/>
      <c r="AF314" s="3144"/>
      <c r="AG314" s="3146"/>
      <c r="AH314" s="113"/>
      <c r="AI314" s="3138"/>
      <c r="AJ314" s="3144"/>
      <c r="AK314" s="3144"/>
      <c r="AL314" s="3144"/>
      <c r="AM314" s="3144"/>
      <c r="AN314" s="3144"/>
      <c r="AO314" s="3144"/>
      <c r="AP314" s="3144"/>
      <c r="AQ314" s="3144"/>
      <c r="AR314" s="3144"/>
      <c r="AS314" s="3144"/>
      <c r="AT314" s="3144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>
      <c r="B315" s="736" t="s">
        <v>197</v>
      </c>
      <c r="C315" s="42"/>
      <c r="D315" s="1967">
        <f>SUM(D312:D314)</f>
        <v>360</v>
      </c>
      <c r="E315" s="1914">
        <f>SUM(E312:E314)</f>
        <v>16.003</v>
      </c>
      <c r="F315" s="1900">
        <f>SUM(F312:F314)</f>
        <v>7.6512999999999991</v>
      </c>
      <c r="G315" s="1900">
        <f>SUM(G312:G314)</f>
        <v>27.270499999999998</v>
      </c>
      <c r="H315" s="1917">
        <f>SUM(H312:H314)</f>
        <v>256.67849999999999</v>
      </c>
      <c r="I315" s="1903"/>
      <c r="J315" s="446"/>
      <c r="K315" s="6"/>
      <c r="L315" s="121"/>
      <c r="M315" s="3145"/>
      <c r="N315" s="3144"/>
      <c r="O315" s="121"/>
      <c r="P315" s="121"/>
      <c r="Q315" s="3144"/>
      <c r="R315" s="1560"/>
      <c r="S315" s="3145"/>
      <c r="T315" s="216"/>
      <c r="U315" s="3144"/>
      <c r="V315" s="3144"/>
      <c r="W315" s="3144"/>
      <c r="X315" s="3144"/>
      <c r="Y315" s="3144"/>
      <c r="Z315" s="3144"/>
      <c r="AA315" s="116"/>
      <c r="AB315" s="116"/>
      <c r="AC315" s="116"/>
      <c r="AD315" s="116"/>
      <c r="AE315" s="176"/>
      <c r="AF315" s="3144"/>
      <c r="AG315" s="3144"/>
      <c r="AH315" s="3144"/>
      <c r="AI315" s="3144"/>
      <c r="AJ315" s="3144"/>
      <c r="AK315" s="3144"/>
      <c r="AL315" s="3144"/>
      <c r="AM315" s="3144"/>
      <c r="AN315" s="3144"/>
      <c r="AO315" s="3144"/>
      <c r="AP315" s="3144"/>
      <c r="AQ315" s="3144"/>
      <c r="AR315" s="3144"/>
      <c r="AS315" s="3144"/>
      <c r="AT315" s="3144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>
      <c r="B316" s="724"/>
      <c r="C316" s="725" t="s">
        <v>10</v>
      </c>
      <c r="D316" s="1714">
        <v>0.1</v>
      </c>
      <c r="E316" s="1905">
        <f>E743</f>
        <v>9</v>
      </c>
      <c r="F316" s="1906">
        <f>F743</f>
        <v>9.1999999999999993</v>
      </c>
      <c r="G316" s="1906">
        <f>G743</f>
        <v>38.299999999999997</v>
      </c>
      <c r="H316" s="1815">
        <f>H743</f>
        <v>272</v>
      </c>
      <c r="I316" s="1908"/>
      <c r="J316" s="647"/>
      <c r="K316" s="6"/>
      <c r="L316" s="121"/>
      <c r="M316" s="741"/>
      <c r="N316" s="3144"/>
      <c r="O316" s="121"/>
      <c r="P316" s="121"/>
      <c r="Q316" s="3144"/>
      <c r="R316" s="125"/>
      <c r="S316" s="3154"/>
      <c r="T316" s="159"/>
      <c r="U316" s="3144"/>
      <c r="V316" s="3144"/>
      <c r="W316" s="3144"/>
      <c r="X316" s="3144"/>
      <c r="Y316" s="3144"/>
      <c r="Z316" s="3144"/>
      <c r="AA316" s="116"/>
      <c r="AB316" s="116"/>
      <c r="AC316" s="116"/>
      <c r="AD316" s="116"/>
      <c r="AE316" s="176"/>
      <c r="AF316" s="3144"/>
      <c r="AG316" s="3146"/>
      <c r="AH316" s="3141"/>
      <c r="AI316" s="3139"/>
      <c r="AJ316" s="3144"/>
      <c r="AK316" s="3144"/>
      <c r="AL316" s="3144"/>
      <c r="AM316" s="3144"/>
      <c r="AN316" s="3144"/>
      <c r="AO316" s="3144"/>
      <c r="AP316" s="3144"/>
      <c r="AQ316" s="3144"/>
      <c r="AR316" s="3144"/>
      <c r="AS316" s="3144"/>
      <c r="AT316" s="3144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 ht="15.75" thickBot="1">
      <c r="B317" s="230"/>
      <c r="C317" s="722" t="s">
        <v>319</v>
      </c>
      <c r="D317" s="1716"/>
      <c r="E317" s="1810">
        <f>(E315*100/E733)-10</f>
        <v>7.7811111111111089</v>
      </c>
      <c r="F317" s="1818">
        <f>(F315*100/F733)-10</f>
        <v>-1.6833695652173919</v>
      </c>
      <c r="G317" s="1818">
        <f>(G315*100/G733)-10</f>
        <v>-2.8797650130548309</v>
      </c>
      <c r="H317" s="3252">
        <f>(H315*100/H733)-10</f>
        <v>-0.56329044117647165</v>
      </c>
      <c r="I317" s="1909"/>
      <c r="J317" s="426"/>
      <c r="K317" s="6"/>
      <c r="L317" s="121"/>
      <c r="M317" s="3145"/>
      <c r="N317" s="3144"/>
      <c r="O317" s="121"/>
      <c r="P317" s="121"/>
      <c r="Q317" s="3144"/>
      <c r="R317" s="3146"/>
      <c r="S317" s="3141"/>
      <c r="T317" s="3138"/>
      <c r="U317" s="3144"/>
      <c r="V317" s="3144"/>
      <c r="W317" s="3144"/>
      <c r="X317" s="3144"/>
      <c r="Y317" s="3144"/>
      <c r="Z317" s="3144"/>
      <c r="AA317" s="369"/>
      <c r="AB317" s="218"/>
      <c r="AC317" s="204"/>
      <c r="AD317" s="204"/>
      <c r="AE317" s="3138"/>
      <c r="AF317" s="3144"/>
      <c r="AG317" s="3146"/>
      <c r="AH317" s="3141"/>
      <c r="AI317" s="3139"/>
      <c r="AJ317" s="3144"/>
      <c r="AK317" s="3144"/>
      <c r="AL317" s="3144"/>
      <c r="AM317" s="3144"/>
      <c r="AN317" s="3144"/>
      <c r="AO317" s="3144"/>
      <c r="AP317" s="3144"/>
      <c r="AQ317" s="3144"/>
      <c r="AR317" s="3144"/>
      <c r="AS317" s="3144"/>
      <c r="AT317" s="3144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 thickBot="1">
      <c r="D318" s="559"/>
      <c r="E318" s="4220"/>
      <c r="F318" s="4220"/>
      <c r="G318" s="4220"/>
      <c r="H318" s="4220"/>
      <c r="I318" s="559"/>
      <c r="K318" s="6"/>
      <c r="L318" s="121"/>
      <c r="M318" s="741"/>
      <c r="N318" s="3144"/>
      <c r="O318" s="121"/>
      <c r="P318" s="121"/>
      <c r="Q318" s="3144"/>
      <c r="R318" s="125"/>
      <c r="S318" s="2427"/>
      <c r="T318" s="3138"/>
      <c r="U318" s="3144"/>
      <c r="V318" s="3144"/>
      <c r="W318" s="3144"/>
      <c r="X318" s="3144"/>
      <c r="Y318" s="3144"/>
      <c r="Z318" s="3144"/>
      <c r="AA318" s="121"/>
      <c r="AB318" s="121"/>
      <c r="AC318" s="121"/>
      <c r="AD318" s="121"/>
      <c r="AE318" s="3144"/>
      <c r="AF318" s="3144"/>
      <c r="AG318" s="3146"/>
      <c r="AH318" s="3141"/>
      <c r="AI318" s="3139"/>
      <c r="AJ318" s="3144"/>
      <c r="AK318" s="3144"/>
      <c r="AL318" s="3144"/>
      <c r="AM318" s="3144"/>
      <c r="AN318" s="3144"/>
      <c r="AO318" s="3144"/>
      <c r="AP318" s="3144"/>
      <c r="AQ318" s="3144"/>
      <c r="AR318" s="3144"/>
      <c r="AS318" s="3144"/>
      <c r="AT318" s="3144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>
      <c r="B319" s="649"/>
      <c r="C319" s="42" t="s">
        <v>220</v>
      </c>
      <c r="D319" s="1920"/>
      <c r="E319" s="1921">
        <f>E296+E308</f>
        <v>67.10929999999999</v>
      </c>
      <c r="F319" s="1922">
        <f>F296+F308</f>
        <v>42.545749999999998</v>
      </c>
      <c r="G319" s="1922">
        <f>G296+G308</f>
        <v>236.18520000000001</v>
      </c>
      <c r="H319" s="1923">
        <f>H296+H308</f>
        <v>1602.0863999999999</v>
      </c>
      <c r="I319" s="213"/>
      <c r="J319" s="31"/>
      <c r="K319" s="6"/>
      <c r="L319" s="121"/>
      <c r="M319" s="741"/>
      <c r="N319" s="3144"/>
      <c r="O319" s="121"/>
      <c r="P319" s="121"/>
      <c r="Q319" s="3144"/>
      <c r="R319" s="3146"/>
      <c r="S319" s="3141"/>
      <c r="T319" s="3139"/>
      <c r="U319" s="3144"/>
      <c r="V319" s="3144"/>
      <c r="W319" s="3144"/>
      <c r="X319" s="3144"/>
      <c r="Y319" s="3144"/>
      <c r="Z319" s="3144"/>
      <c r="AA319" s="517"/>
      <c r="AB319" s="151"/>
      <c r="AC319" s="176"/>
      <c r="AD319" s="176"/>
      <c r="AE319" s="176"/>
      <c r="AF319" s="3144"/>
      <c r="AG319" s="119"/>
      <c r="AH319" s="3141"/>
      <c r="AI319" s="3139"/>
      <c r="AJ319" s="3144"/>
      <c r="AK319" s="3144"/>
      <c r="AL319" s="3144"/>
      <c r="AM319" s="3144"/>
      <c r="AN319" s="3144"/>
      <c r="AO319" s="3144"/>
      <c r="AP319" s="3144"/>
      <c r="AQ319" s="3144"/>
      <c r="AR319" s="3144"/>
      <c r="AS319" s="3144"/>
      <c r="AT319" s="3144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>
      <c r="B320" s="724"/>
      <c r="C320" s="725" t="s">
        <v>10</v>
      </c>
      <c r="D320" s="1714">
        <v>0.6</v>
      </c>
      <c r="E320" s="1905">
        <f>E747</f>
        <v>54</v>
      </c>
      <c r="F320" s="1906">
        <f>F747</f>
        <v>55.2</v>
      </c>
      <c r="G320" s="1906">
        <f>G747</f>
        <v>229.8</v>
      </c>
      <c r="H320" s="1907">
        <f>H747</f>
        <v>1632</v>
      </c>
      <c r="I320" s="1266"/>
      <c r="J320" s="5"/>
      <c r="K320" s="6"/>
      <c r="L320" s="357"/>
      <c r="M320" s="3145"/>
      <c r="N320" s="216"/>
      <c r="O320" s="121"/>
      <c r="P320" s="3144"/>
      <c r="Q320" s="3144"/>
      <c r="R320" s="3144"/>
      <c r="S320" s="3145"/>
      <c r="T320" s="3144"/>
      <c r="U320" s="3144"/>
      <c r="V320" s="3144"/>
      <c r="W320" s="3144"/>
      <c r="X320" s="3144"/>
      <c r="Y320" s="3144"/>
      <c r="Z320" s="3144"/>
      <c r="AA320" s="176"/>
      <c r="AB320" s="176"/>
      <c r="AC320" s="176"/>
      <c r="AD320" s="176"/>
      <c r="AE320" s="176"/>
      <c r="AF320" s="3144"/>
      <c r="AG320" s="3144"/>
      <c r="AH320" s="3144"/>
      <c r="AI320" s="3144"/>
      <c r="AJ320" s="3144"/>
      <c r="AK320" s="3144"/>
      <c r="AL320" s="3144"/>
      <c r="AM320" s="3144"/>
      <c r="AN320" s="3144"/>
      <c r="AO320" s="3144"/>
      <c r="AP320" s="3144"/>
      <c r="AQ320" s="3144"/>
      <c r="AR320" s="3144"/>
      <c r="AS320" s="3144"/>
      <c r="AT320" s="3144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 thickBot="1">
      <c r="B321" s="230"/>
      <c r="C321" s="722" t="s">
        <v>319</v>
      </c>
      <c r="D321" s="1716"/>
      <c r="E321" s="1810">
        <f>(E319*100/E733)-60</f>
        <v>14.565888888888878</v>
      </c>
      <c r="F321" s="1818">
        <f>(F319*100/F733)-60</f>
        <v>-13.754619565217396</v>
      </c>
      <c r="G321" s="1818">
        <f>(G319*100/G733)-60</f>
        <v>1.6671540469973891</v>
      </c>
      <c r="H321" s="1924">
        <f>(H319*100/H733)-60</f>
        <v>-1.0997647058823574</v>
      </c>
      <c r="I321" s="121"/>
      <c r="J321" s="5"/>
      <c r="K321" s="6"/>
      <c r="L321" s="125"/>
      <c r="M321" s="3154"/>
      <c r="N321" s="159"/>
      <c r="O321" s="121"/>
      <c r="P321" s="3144"/>
      <c r="Q321" s="3144"/>
      <c r="R321" s="3144"/>
      <c r="S321" s="3145"/>
      <c r="T321" s="3144"/>
      <c r="U321" s="3144"/>
      <c r="V321" s="3144"/>
      <c r="W321" s="3144"/>
      <c r="X321" s="3144"/>
      <c r="Y321" s="3144"/>
      <c r="Z321" s="3144"/>
      <c r="AA321" s="116"/>
      <c r="AB321" s="116"/>
      <c r="AC321" s="116"/>
      <c r="AD321" s="116"/>
      <c r="AE321" s="176"/>
      <c r="AF321" s="3144"/>
      <c r="AG321" s="3144"/>
      <c r="AH321" s="3144"/>
      <c r="AI321" s="3144"/>
      <c r="AJ321" s="3144"/>
      <c r="AK321" s="3144"/>
      <c r="AL321" s="3144"/>
      <c r="AM321" s="3144"/>
      <c r="AN321" s="3144"/>
      <c r="AO321" s="3144"/>
      <c r="AP321" s="3144"/>
      <c r="AQ321" s="3144"/>
      <c r="AR321" s="3144"/>
      <c r="AS321" s="3144"/>
      <c r="AT321" s="3144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 ht="15.75" thickBot="1">
      <c r="D322" s="559"/>
      <c r="E322" s="1919"/>
      <c r="F322" s="1919"/>
      <c r="G322" s="1919"/>
      <c r="H322" s="1919"/>
      <c r="I322" s="121"/>
      <c r="J322" s="5"/>
      <c r="K322" s="6"/>
      <c r="L322" s="3146"/>
      <c r="M322" s="3141"/>
      <c r="N322" s="3138"/>
      <c r="O322" s="121"/>
      <c r="P322" s="3144"/>
      <c r="Q322" s="3144"/>
      <c r="R322" s="1560"/>
      <c r="S322" s="3145"/>
      <c r="T322" s="2315"/>
      <c r="U322" s="3144"/>
      <c r="V322" s="3144"/>
      <c r="W322" s="3144"/>
      <c r="X322" s="3144"/>
      <c r="Y322" s="3144"/>
      <c r="Z322" s="3144"/>
      <c r="AA322" s="330"/>
      <c r="AB322" s="330"/>
      <c r="AC322" s="330"/>
      <c r="AD322" s="330"/>
      <c r="AE322" s="176"/>
      <c r="AF322" s="3144"/>
      <c r="AG322" s="3144"/>
      <c r="AH322" s="3144"/>
      <c r="AI322" s="3144"/>
      <c r="AJ322" s="3144"/>
      <c r="AK322" s="3144"/>
      <c r="AL322" s="3144"/>
      <c r="AM322" s="3144"/>
      <c r="AN322" s="3144"/>
      <c r="AO322" s="3144"/>
      <c r="AP322" s="3144"/>
      <c r="AQ322" s="3144"/>
      <c r="AR322" s="3144"/>
      <c r="AS322" s="3144"/>
      <c r="AT322" s="3144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>
      <c r="B323" s="649"/>
      <c r="C323" s="42" t="s">
        <v>219</v>
      </c>
      <c r="D323" s="1920"/>
      <c r="E323" s="1921">
        <f>E308+E315</f>
        <v>59.847099999999998</v>
      </c>
      <c r="F323" s="1922">
        <f>F308+F315</f>
        <v>34.134479999999996</v>
      </c>
      <c r="G323" s="1922">
        <f>G308+G315</f>
        <v>152.85541999999998</v>
      </c>
      <c r="H323" s="1923">
        <f>H308+H315</f>
        <v>1194.3440999999998</v>
      </c>
      <c r="I323" s="213"/>
      <c r="J323" s="31"/>
      <c r="K323" s="6"/>
      <c r="L323" s="125"/>
      <c r="M323" s="2427"/>
      <c r="N323" s="3138"/>
      <c r="O323" s="121"/>
      <c r="P323" s="3144"/>
      <c r="Q323" s="3144"/>
      <c r="R323" s="3144"/>
      <c r="S323" s="3145"/>
      <c r="T323" s="3144"/>
      <c r="U323" s="3144"/>
      <c r="V323" s="3144"/>
      <c r="W323" s="3144"/>
      <c r="X323" s="3144"/>
      <c r="Y323" s="3144"/>
      <c r="Z323" s="3144"/>
      <c r="AA323" s="116"/>
      <c r="AB323" s="116"/>
      <c r="AC323" s="116"/>
      <c r="AD323" s="116"/>
      <c r="AE323" s="176"/>
      <c r="AF323" s="3144"/>
      <c r="AG323" s="196"/>
      <c r="AH323" s="196"/>
      <c r="AI323" s="196"/>
      <c r="AJ323" s="183"/>
      <c r="AK323" s="487"/>
      <c r="AL323" s="196"/>
      <c r="AM323" s="183"/>
      <c r="AN323" s="183"/>
      <c r="AO323" s="196"/>
      <c r="AP323" s="488"/>
      <c r="AQ323" s="196"/>
      <c r="AR323" s="196"/>
      <c r="AS323" s="3144"/>
      <c r="AT323" s="3144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>
      <c r="B324" s="382"/>
      <c r="C324" s="674" t="s">
        <v>10</v>
      </c>
      <c r="D324" s="1714">
        <v>0.45</v>
      </c>
      <c r="E324" s="1905">
        <f>E751</f>
        <v>40.5</v>
      </c>
      <c r="F324" s="1906">
        <f>F751</f>
        <v>41.4</v>
      </c>
      <c r="G324" s="1906">
        <f>G751</f>
        <v>172.35</v>
      </c>
      <c r="H324" s="1907">
        <f>H751</f>
        <v>1224</v>
      </c>
      <c r="I324" s="1266"/>
      <c r="J324" s="5"/>
      <c r="K324" s="6"/>
      <c r="L324" s="3146"/>
      <c r="M324" s="3141"/>
      <c r="N324" s="3139"/>
      <c r="O324" s="121"/>
      <c r="P324" s="3144"/>
      <c r="Q324" s="3144"/>
      <c r="R324" s="1560"/>
      <c r="S324" s="3145"/>
      <c r="T324" s="2315"/>
      <c r="U324" s="3144"/>
      <c r="V324" s="3144"/>
      <c r="W324" s="3144"/>
      <c r="X324" s="3144"/>
      <c r="Y324" s="3144"/>
      <c r="Z324" s="3144"/>
      <c r="AA324" s="116"/>
      <c r="AB324" s="116"/>
      <c r="AC324" s="116"/>
      <c r="AD324" s="116"/>
      <c r="AE324" s="176"/>
      <c r="AF324" s="3144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6"/>
      <c r="AR324" s="196"/>
      <c r="AS324" s="3144"/>
      <c r="AT324" s="3144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 thickBot="1">
      <c r="B325" s="230"/>
      <c r="C325" s="722" t="s">
        <v>319</v>
      </c>
      <c r="D325" s="1716"/>
      <c r="E325" s="1810">
        <f>(E323*100/E733)-45</f>
        <v>21.49677777777778</v>
      </c>
      <c r="F325" s="1818">
        <f>(F323*100/F733)-45</f>
        <v>-7.8973043478260934</v>
      </c>
      <c r="G325" s="1818">
        <f>(G323*100/G733)-45</f>
        <v>-5.089968668407316</v>
      </c>
      <c r="H325" s="1924">
        <f>(H323*100/H733)-45</f>
        <v>-1.090290441176478</v>
      </c>
      <c r="I325" s="121"/>
      <c r="J325" s="5"/>
      <c r="K325" s="6"/>
      <c r="L325" s="3144"/>
      <c r="M325" s="3145"/>
      <c r="N325" s="3144"/>
      <c r="O325" s="121"/>
      <c r="P325" s="3144"/>
      <c r="Q325" s="3144"/>
      <c r="R325" s="3144"/>
      <c r="S325" s="3144"/>
      <c r="T325" s="3144"/>
      <c r="U325" s="3144"/>
      <c r="V325" s="3144"/>
      <c r="W325" s="3144"/>
      <c r="X325" s="3144"/>
      <c r="Y325" s="3144"/>
      <c r="Z325" s="3144"/>
      <c r="AA325" s="116"/>
      <c r="AB325" s="116"/>
      <c r="AC325" s="224"/>
      <c r="AD325" s="116"/>
      <c r="AE325" s="176"/>
      <c r="AF325" s="3144"/>
      <c r="AG325" s="3144"/>
      <c r="AH325" s="3144"/>
      <c r="AI325" s="3144"/>
      <c r="AJ325" s="183"/>
      <c r="AK325" s="183"/>
      <c r="AL325" s="3144"/>
      <c r="AM325" s="183"/>
      <c r="AN325" s="183"/>
      <c r="AO325" s="3144"/>
      <c r="AP325" s="3141"/>
      <c r="AQ325" s="3144"/>
      <c r="AR325" s="3144"/>
      <c r="AS325" s="3144"/>
      <c r="AT325" s="3144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 thickBot="1">
      <c r="D326" s="559"/>
      <c r="E326" s="1919"/>
      <c r="F326" s="1919"/>
      <c r="G326" s="1919"/>
      <c r="H326" s="1919"/>
      <c r="I326" s="121"/>
      <c r="J326" s="5"/>
      <c r="K326" s="6"/>
      <c r="L326" s="3144"/>
      <c r="M326" s="3145"/>
      <c r="N326" s="3144"/>
      <c r="O326" s="121"/>
      <c r="P326" s="3144"/>
      <c r="Q326" s="3144"/>
      <c r="R326" s="3144"/>
      <c r="S326" s="3144"/>
      <c r="T326" s="3144"/>
      <c r="U326" s="3144"/>
      <c r="V326" s="3144"/>
      <c r="W326" s="3144"/>
      <c r="X326" s="3144"/>
      <c r="Y326" s="3144"/>
      <c r="Z326" s="3144"/>
      <c r="AA326" s="369"/>
      <c r="AB326" s="218"/>
      <c r="AC326" s="3143"/>
      <c r="AD326" s="3143"/>
      <c r="AE326" s="3138"/>
      <c r="AF326" s="3144"/>
      <c r="AG326" s="492"/>
      <c r="AH326" s="493"/>
      <c r="AI326" s="494"/>
      <c r="AJ326" s="495"/>
      <c r="AK326" s="496"/>
      <c r="AL326" s="496"/>
      <c r="AM326" s="496"/>
      <c r="AN326" s="496"/>
      <c r="AO326" s="496"/>
      <c r="AP326" s="496"/>
      <c r="AQ326" s="492"/>
      <c r="AR326" s="492"/>
      <c r="AS326" s="497"/>
      <c r="AT326" s="3144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 ht="15.75">
      <c r="B327" s="649"/>
      <c r="C327" s="42" t="s">
        <v>198</v>
      </c>
      <c r="D327" s="1920"/>
      <c r="E327" s="1812">
        <f>E296+E308+E315</f>
        <v>83.112299999999991</v>
      </c>
      <c r="F327" s="1816">
        <f>F296+F308+F315</f>
        <v>50.197049999999997</v>
      </c>
      <c r="G327" s="1816">
        <f>G296+G308+G315</f>
        <v>263.45569999999998</v>
      </c>
      <c r="H327" s="1953">
        <f>H296+H308+H315</f>
        <v>1858.7648999999999</v>
      </c>
      <c r="I327" s="121"/>
      <c r="J327" s="5"/>
      <c r="K327" s="6"/>
      <c r="L327" s="1560"/>
      <c r="M327" s="3145"/>
      <c r="N327" s="2315"/>
      <c r="O327" s="121"/>
      <c r="P327" s="3144"/>
      <c r="Q327" s="3144"/>
      <c r="R327" s="749"/>
      <c r="S327" s="3144"/>
      <c r="T327" s="3145"/>
      <c r="U327" s="3144"/>
      <c r="V327" s="3144"/>
      <c r="W327" s="3144"/>
      <c r="X327" s="3144"/>
      <c r="Y327" s="3144"/>
      <c r="Z327" s="3144"/>
      <c r="AA327" s="519"/>
      <c r="AB327" s="349"/>
      <c r="AC327" s="349"/>
      <c r="AD327" s="350"/>
      <c r="AE327" s="350"/>
      <c r="AF327" s="3144"/>
      <c r="AG327" s="207"/>
      <c r="AH327" s="207"/>
      <c r="AI327" s="207"/>
      <c r="AJ327" s="498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3144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B328" s="724"/>
      <c r="C328" s="725" t="s">
        <v>10</v>
      </c>
      <c r="D328" s="1714">
        <v>0.7</v>
      </c>
      <c r="E328" s="1905">
        <f>E755</f>
        <v>63</v>
      </c>
      <c r="F328" s="1906">
        <f>F755</f>
        <v>64.400000000000006</v>
      </c>
      <c r="G328" s="1906">
        <f>G755</f>
        <v>268.10000000000002</v>
      </c>
      <c r="H328" s="1907">
        <f>H755</f>
        <v>1904</v>
      </c>
      <c r="I328" s="213"/>
      <c r="J328" s="31"/>
      <c r="K328" s="6"/>
      <c r="L328" s="121"/>
      <c r="M328" s="121"/>
      <c r="N328" s="121"/>
      <c r="O328" s="121"/>
      <c r="P328" s="3144"/>
      <c r="Q328" s="3144"/>
      <c r="R328" s="3144"/>
      <c r="S328" s="3154"/>
      <c r="T328" s="3144"/>
      <c r="U328" s="3144"/>
      <c r="V328" s="3144"/>
      <c r="W328" s="3144"/>
      <c r="X328" s="3144"/>
      <c r="Y328" s="3144"/>
      <c r="Z328" s="3144"/>
      <c r="AA328" s="347"/>
      <c r="AB328" s="347"/>
      <c r="AC328" s="352"/>
      <c r="AD328" s="352"/>
      <c r="AE328" s="353"/>
      <c r="AF328" s="3144"/>
      <c r="AG328" s="116"/>
      <c r="AH328" s="116"/>
      <c r="AI328" s="116"/>
      <c r="AJ328" s="177"/>
      <c r="AK328" s="328"/>
      <c r="AL328" s="328"/>
      <c r="AM328" s="328"/>
      <c r="AN328" s="328"/>
      <c r="AO328" s="116"/>
      <c r="AP328" s="224"/>
      <c r="AQ328" s="116"/>
      <c r="AR328" s="116"/>
      <c r="AS328" s="176"/>
      <c r="AT328" s="3144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 ht="15.75" thickBot="1">
      <c r="B329" s="230"/>
      <c r="C329" s="722" t="s">
        <v>319</v>
      </c>
      <c r="D329" s="1716"/>
      <c r="E329" s="1810">
        <f>(E327*100/E733)-70</f>
        <v>22.346999999999994</v>
      </c>
      <c r="F329" s="1818">
        <f>(F327*100/F733)-70</f>
        <v>-15.437989130434786</v>
      </c>
      <c r="G329" s="1818">
        <f>(G327*100/G733)-70</f>
        <v>-1.21261096605744</v>
      </c>
      <c r="H329" s="1924">
        <f>(H327*100/H733)-70</f>
        <v>-1.6630551470588273</v>
      </c>
      <c r="I329" s="1266"/>
      <c r="J329" s="5"/>
      <c r="L329" s="121"/>
      <c r="M329" s="121"/>
      <c r="N329" s="121"/>
      <c r="O329" s="121"/>
      <c r="P329" s="121"/>
      <c r="Q329" s="3144"/>
      <c r="R329" s="125"/>
      <c r="S329" s="117"/>
      <c r="T329" s="3139"/>
      <c r="U329" s="3144"/>
      <c r="V329" s="3144"/>
      <c r="W329" s="3144"/>
      <c r="X329" s="3144"/>
      <c r="Y329" s="3144"/>
      <c r="Z329" s="3144"/>
      <c r="AA329" s="121"/>
      <c r="AB329" s="121"/>
      <c r="AC329" s="121"/>
      <c r="AD329" s="121"/>
      <c r="AE329" s="3144"/>
      <c r="AF329" s="3144"/>
      <c r="AG329" s="509"/>
      <c r="AH329" s="509"/>
      <c r="AI329" s="509"/>
      <c r="AJ329" s="518"/>
      <c r="AK329" s="509"/>
      <c r="AL329" s="509"/>
      <c r="AM329" s="509"/>
      <c r="AN329" s="509"/>
      <c r="AO329" s="510"/>
      <c r="AP329" s="510"/>
      <c r="AQ329" s="509"/>
      <c r="AR329" s="509"/>
      <c r="AS329" s="509"/>
      <c r="AT329" s="3144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B330" s="2481"/>
      <c r="L330" s="121"/>
      <c r="M330" s="121"/>
      <c r="N330" s="121"/>
      <c r="O330" s="121"/>
      <c r="P330" s="121"/>
      <c r="Q330" s="3144"/>
      <c r="R330" s="125"/>
      <c r="S330" s="3143"/>
      <c r="T330" s="3138"/>
      <c r="U330" s="3144"/>
      <c r="V330" s="3144"/>
      <c r="W330" s="3144"/>
      <c r="X330" s="3144"/>
      <c r="Y330" s="3144"/>
      <c r="Z330" s="3144"/>
      <c r="AA330" s="121"/>
      <c r="AB330" s="121"/>
      <c r="AC330" s="121"/>
      <c r="AD330" s="121"/>
      <c r="AE330" s="3144"/>
      <c r="AF330" s="3144"/>
      <c r="AG330" s="3144"/>
      <c r="AH330" s="3144"/>
      <c r="AI330" s="3144"/>
      <c r="AJ330" s="3144"/>
      <c r="AK330" s="3144"/>
      <c r="AL330" s="3144"/>
      <c r="AM330" s="3144"/>
      <c r="AN330" s="3144"/>
      <c r="AO330" s="3144"/>
      <c r="AP330" s="3144"/>
      <c r="AQ330" s="3144"/>
      <c r="AR330" s="3144"/>
      <c r="AS330" s="3144"/>
      <c r="AT330" s="3144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5" customHeight="1">
      <c r="B331" s="2396"/>
      <c r="D331" s="559"/>
      <c r="E331" s="559"/>
      <c r="F331" s="559"/>
      <c r="G331" s="559"/>
      <c r="H331" s="559"/>
      <c r="I331" s="559"/>
      <c r="L331" s="121"/>
      <c r="M331" s="121"/>
      <c r="N331" s="121"/>
      <c r="O331" s="121"/>
      <c r="P331" s="121"/>
      <c r="Q331" s="3144"/>
      <c r="R331" s="3144"/>
      <c r="S331" s="3144"/>
      <c r="T331" s="3144"/>
      <c r="U331" s="3144"/>
      <c r="V331" s="3144"/>
      <c r="W331" s="3144"/>
      <c r="X331" s="3144"/>
      <c r="Y331" s="3144"/>
      <c r="Z331" s="3144"/>
      <c r="AA331" s="202"/>
      <c r="AB331" s="126"/>
      <c r="AC331" s="126"/>
      <c r="AD331" s="126"/>
      <c r="AE331" s="3144"/>
      <c r="AF331" s="3144"/>
      <c r="AG331" s="3144"/>
      <c r="AH331" s="3144"/>
      <c r="AI331" s="3144"/>
      <c r="AJ331" s="3144"/>
      <c r="AK331" s="3144"/>
      <c r="AL331" s="3144"/>
      <c r="AM331" s="3144"/>
      <c r="AN331" s="3144"/>
      <c r="AO331" s="3144"/>
      <c r="AP331" s="3144"/>
      <c r="AQ331" s="3144"/>
      <c r="AR331" s="3144"/>
      <c r="AS331" s="3144"/>
      <c r="AT331" s="3144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B332" s="1"/>
      <c r="D332" s="559"/>
      <c r="E332" s="1950"/>
      <c r="F332" s="1950"/>
      <c r="G332" s="1950"/>
      <c r="H332" s="1950"/>
      <c r="I332" s="559"/>
      <c r="K332" s="6"/>
      <c r="L332" s="121"/>
      <c r="M332" s="121"/>
      <c r="N332" s="121"/>
      <c r="O332" s="121"/>
      <c r="P332" s="121"/>
      <c r="Q332" s="3144"/>
      <c r="R332" s="3144"/>
      <c r="S332" s="3144"/>
      <c r="T332" s="3144"/>
      <c r="U332" s="3144"/>
      <c r="V332" s="3144"/>
      <c r="W332" s="3144"/>
      <c r="X332" s="3144"/>
      <c r="Y332" s="3144"/>
      <c r="Z332" s="3144"/>
      <c r="AA332" s="357"/>
      <c r="AB332" s="357"/>
      <c r="AC332" s="357"/>
      <c r="AD332" s="357"/>
      <c r="AE332" s="357"/>
      <c r="AF332" s="3144"/>
      <c r="AG332" s="3144"/>
      <c r="AH332" s="3144"/>
      <c r="AI332" s="3144"/>
      <c r="AJ332" s="3144"/>
      <c r="AK332" s="3144"/>
      <c r="AL332" s="3144"/>
      <c r="AM332" s="3144"/>
      <c r="AN332" s="3144"/>
      <c r="AO332" s="3144"/>
      <c r="AP332" s="3144"/>
      <c r="AQ332" s="3144"/>
      <c r="AR332" s="3144"/>
      <c r="AS332" s="3144"/>
      <c r="AT332" s="3144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>
      <c r="K333" s="6"/>
      <c r="L333" s="121"/>
      <c r="M333" s="121"/>
      <c r="N333" s="121"/>
      <c r="O333" s="121"/>
      <c r="P333" s="121"/>
      <c r="Q333" s="3144"/>
      <c r="R333" s="3144"/>
      <c r="S333" s="3144"/>
      <c r="T333" s="3144"/>
      <c r="U333" s="3144"/>
      <c r="V333" s="3144"/>
      <c r="W333" s="3144"/>
      <c r="X333" s="3144"/>
      <c r="Y333" s="3144"/>
      <c r="Z333" s="3144"/>
      <c r="AA333" s="529"/>
      <c r="AB333" s="529"/>
      <c r="AC333" s="529"/>
      <c r="AD333" s="529"/>
      <c r="AE333" s="528"/>
      <c r="AF333" s="3144"/>
      <c r="AG333" s="3144"/>
      <c r="AH333" s="3144"/>
      <c r="AI333" s="3144"/>
      <c r="AJ333" s="3144"/>
      <c r="AK333" s="3144"/>
      <c r="AL333" s="3144"/>
      <c r="AM333" s="3144"/>
      <c r="AN333" s="3144"/>
      <c r="AO333" s="3144"/>
      <c r="AP333" s="3144"/>
      <c r="AQ333" s="3144"/>
      <c r="AR333" s="3144"/>
      <c r="AS333" s="3144"/>
      <c r="AT333" s="3144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D334" s="559"/>
      <c r="E334" s="559"/>
      <c r="F334" s="559"/>
      <c r="G334" s="559"/>
      <c r="H334" s="559"/>
      <c r="I334" s="559"/>
      <c r="K334" s="730"/>
      <c r="L334" s="121"/>
      <c r="M334" s="121"/>
      <c r="N334" s="121"/>
      <c r="O334" s="121"/>
      <c r="P334" s="121"/>
      <c r="Q334" s="3144"/>
      <c r="R334" s="3144"/>
      <c r="S334" s="3144"/>
      <c r="T334" s="3144"/>
      <c r="U334" s="3144"/>
      <c r="V334" s="3144"/>
      <c r="W334" s="3144"/>
      <c r="X334" s="3144"/>
      <c r="Y334" s="3144"/>
      <c r="Z334" s="3144"/>
      <c r="AA334" s="530"/>
      <c r="AB334" s="530"/>
      <c r="AC334" s="530"/>
      <c r="AD334" s="530"/>
      <c r="AE334" s="530"/>
      <c r="AF334" s="3144"/>
      <c r="AG334" s="3144"/>
      <c r="AH334" s="3144"/>
      <c r="AI334" s="3144"/>
      <c r="AJ334" s="3144"/>
      <c r="AK334" s="3144"/>
      <c r="AL334" s="3144"/>
      <c r="AM334" s="3144"/>
      <c r="AN334" s="3144"/>
      <c r="AO334" s="3144"/>
      <c r="AP334" s="3144"/>
      <c r="AQ334" s="3144"/>
      <c r="AR334" s="3144"/>
      <c r="AS334" s="3144"/>
      <c r="AT334" s="3144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>
      <c r="C335" s="79"/>
      <c r="D335" s="12" t="str">
        <f>D58</f>
        <v xml:space="preserve">Россия Краснодарский край </v>
      </c>
      <c r="H335" s="1678"/>
      <c r="I335" s="1678"/>
      <c r="J335" s="1678"/>
      <c r="L335" s="121"/>
      <c r="M335" s="121"/>
      <c r="N335" s="121"/>
      <c r="O335" s="121"/>
      <c r="P335" s="3281"/>
      <c r="Q335" s="351"/>
      <c r="R335" s="351"/>
      <c r="S335" s="351"/>
      <c r="T335" s="351"/>
      <c r="U335" s="3144"/>
      <c r="V335" s="3144"/>
      <c r="W335" s="3144"/>
      <c r="X335" s="3144"/>
      <c r="Y335" s="3144"/>
      <c r="Z335" s="3144"/>
      <c r="AA335" s="347"/>
      <c r="AB335" s="347"/>
      <c r="AC335" s="347"/>
      <c r="AD335" s="353"/>
      <c r="AE335" s="532"/>
      <c r="AF335" s="3144"/>
      <c r="AG335" s="3144"/>
      <c r="AH335" s="3144"/>
      <c r="AI335" s="3144"/>
      <c r="AJ335" s="3144"/>
      <c r="AK335" s="3144"/>
      <c r="AL335" s="3144"/>
      <c r="AM335" s="3144"/>
      <c r="AN335" s="3144"/>
      <c r="AO335" s="3144"/>
      <c r="AP335" s="3144"/>
      <c r="AQ335" s="3144"/>
      <c r="AR335" s="3144"/>
      <c r="AS335" s="3144"/>
      <c r="AT335" s="3144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4.25" customHeight="1">
      <c r="B336" s="25" t="str">
        <f>B59</f>
        <v xml:space="preserve">     12 - ТИДНЕВНОЕ  МЕНЮ  ПРИГОТОВЛЯЕМЫХ  БЛЮД ШКОЛЬНЫХ    З А В Т Р А К О В - О Б Е Д О В - П О Л Д Н И К О В</v>
      </c>
      <c r="D336"/>
      <c r="E336"/>
      <c r="I336"/>
      <c r="J336"/>
      <c r="L336" s="121"/>
      <c r="M336" s="121"/>
      <c r="N336" s="121"/>
      <c r="O336" s="121"/>
      <c r="P336" s="151"/>
      <c r="Q336" s="116"/>
      <c r="R336" s="116"/>
      <c r="S336" s="116"/>
      <c r="T336" s="2947"/>
      <c r="U336" s="3144"/>
      <c r="V336" s="3144"/>
      <c r="W336" s="3144"/>
      <c r="X336" s="3144"/>
      <c r="Y336" s="3144"/>
      <c r="Z336" s="3144"/>
      <c r="AA336" s="527"/>
      <c r="AB336" s="527"/>
      <c r="AC336" s="527"/>
      <c r="AD336" s="527"/>
      <c r="AE336" s="3144"/>
      <c r="AF336" s="3144"/>
      <c r="AG336" s="3144"/>
      <c r="AH336" s="3144"/>
      <c r="AI336" s="3144"/>
      <c r="AJ336" s="3144"/>
      <c r="AK336" s="3144"/>
      <c r="AL336" s="3144"/>
      <c r="AM336" s="3144"/>
      <c r="AN336" s="3144"/>
      <c r="AO336" s="3144"/>
      <c r="AP336" s="3144"/>
      <c r="AQ336" s="3144"/>
      <c r="AR336" s="3144"/>
      <c r="AS336" s="3144"/>
      <c r="AT336" s="3144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>
      <c r="C337" s="25" t="str">
        <f>C60</f>
        <v xml:space="preserve">                            ДЛЯ  УЧАЩИХСЯ  В ОБЩЕОБРАЗОВАТЕЛЬНОМ УЧРЕЖДЕНИЕ</v>
      </c>
      <c r="E337"/>
      <c r="F337"/>
      <c r="G337" s="25"/>
      <c r="H337" s="25"/>
      <c r="I337" s="26"/>
      <c r="J337" s="26"/>
      <c r="L337" s="121"/>
      <c r="M337" s="121"/>
      <c r="N337" s="121"/>
      <c r="O337" s="121"/>
      <c r="P337" s="269"/>
      <c r="Q337" s="3154"/>
      <c r="R337" s="3154"/>
      <c r="S337" s="3154"/>
      <c r="T337" s="3154"/>
      <c r="U337" s="3144"/>
      <c r="V337" s="3144"/>
      <c r="W337" s="3144"/>
      <c r="X337" s="3144"/>
      <c r="Y337" s="3144"/>
      <c r="Z337" s="3144"/>
      <c r="AA337" s="529"/>
      <c r="AB337" s="528"/>
      <c r="AC337" s="528"/>
      <c r="AD337" s="533"/>
      <c r="AE337" s="534"/>
      <c r="AF337" s="3144"/>
      <c r="AG337" s="3144"/>
      <c r="AH337" s="3144"/>
      <c r="AI337" s="3144"/>
      <c r="AJ337" s="3144"/>
      <c r="AK337" s="3144"/>
      <c r="AL337" s="3144"/>
      <c r="AM337" s="3144"/>
      <c r="AN337" s="3144"/>
      <c r="AO337" s="3144"/>
      <c r="AP337" s="3144"/>
      <c r="AQ337" s="3144"/>
      <c r="AR337" s="3144"/>
      <c r="AS337" s="3144"/>
      <c r="AT337" s="3144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 ht="15.75">
      <c r="B338" s="654" t="str">
        <f>B61</f>
        <v xml:space="preserve">   Возрастная категория:   с   12  лет  и старше                 Сезон:    ЗИМА  -  ВЕСНА  2025 -____г.г.</v>
      </c>
      <c r="C338" s="26"/>
      <c r="D338"/>
      <c r="E338" s="28"/>
      <c r="F338"/>
      <c r="G338" s="2"/>
      <c r="H338" s="26"/>
      <c r="I338" s="26"/>
      <c r="J338" s="33"/>
      <c r="L338" s="121"/>
      <c r="M338" s="121"/>
      <c r="N338" s="121"/>
      <c r="O338" s="121"/>
      <c r="P338" s="121"/>
      <c r="Q338" s="2326"/>
      <c r="R338" s="2326"/>
      <c r="S338" s="2326"/>
      <c r="T338" s="2326"/>
      <c r="U338" s="3144"/>
      <c r="V338" s="3144"/>
      <c r="W338" s="3144"/>
      <c r="X338" s="3144"/>
      <c r="Y338" s="3144"/>
      <c r="Z338" s="3144"/>
      <c r="AA338" s="121"/>
      <c r="AB338" s="121"/>
      <c r="AC338" s="121"/>
      <c r="AD338" s="121"/>
      <c r="AE338" s="3144"/>
      <c r="AF338" s="3144"/>
      <c r="AG338" s="3144"/>
      <c r="AH338" s="3144"/>
      <c r="AI338" s="3144"/>
      <c r="AJ338" s="3144"/>
      <c r="AK338" s="3144"/>
      <c r="AL338" s="3144"/>
      <c r="AM338" s="3144"/>
      <c r="AN338" s="3144"/>
      <c r="AO338" s="3144"/>
      <c r="AP338" s="3144"/>
      <c r="AQ338" s="3144"/>
      <c r="AR338" s="3144"/>
      <c r="AS338" s="3144"/>
      <c r="AT338" s="3144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4.25" customHeight="1" thickBot="1">
      <c r="C339" s="1"/>
      <c r="D339" s="1136" t="s">
        <v>408</v>
      </c>
      <c r="E339" s="2479"/>
      <c r="F339" s="2479"/>
      <c r="G339" s="2479"/>
      <c r="H339" s="2479"/>
      <c r="L339" s="121"/>
      <c r="M339" s="121"/>
      <c r="N339" s="121"/>
      <c r="O339" s="121"/>
      <c r="P339" s="3154"/>
      <c r="Q339" s="121"/>
      <c r="R339" s="121"/>
      <c r="S339" s="121"/>
      <c r="T339" s="121"/>
      <c r="U339" s="3144"/>
      <c r="V339" s="3144"/>
      <c r="W339" s="3144"/>
      <c r="X339" s="3144"/>
      <c r="Y339" s="3144"/>
      <c r="Z339" s="3144"/>
      <c r="AA339" s="485"/>
      <c r="AB339" s="485"/>
      <c r="AC339" s="483"/>
      <c r="AD339" s="483"/>
      <c r="AE339" s="484"/>
      <c r="AF339" s="3144"/>
      <c r="AG339" s="3144"/>
      <c r="AH339" s="3144"/>
      <c r="AI339" s="3144"/>
      <c r="AJ339" s="3144"/>
      <c r="AK339" s="3144"/>
      <c r="AL339" s="3144"/>
      <c r="AM339" s="3144"/>
      <c r="AN339" s="3144"/>
      <c r="AO339" s="3144"/>
      <c r="AP339" s="3144"/>
      <c r="AQ339" s="3144"/>
      <c r="AR339" s="3144"/>
      <c r="AS339" s="3144"/>
      <c r="AT339" s="3144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8" customHeight="1" thickBot="1">
      <c r="B340" s="3580" t="s">
        <v>139</v>
      </c>
      <c r="C340" s="1626"/>
      <c r="D340" s="1931" t="s">
        <v>140</v>
      </c>
      <c r="E340" s="1932" t="s">
        <v>141</v>
      </c>
      <c r="F340" s="1932"/>
      <c r="G340" s="1932"/>
      <c r="H340" s="1933" t="s">
        <v>142</v>
      </c>
      <c r="I340" s="1934" t="s">
        <v>143</v>
      </c>
      <c r="J340" s="3581" t="s">
        <v>144</v>
      </c>
      <c r="L340" s="576"/>
      <c r="M340" s="576"/>
      <c r="N340" s="576"/>
      <c r="O340" s="206"/>
      <c r="P340" s="3283"/>
      <c r="Q340" s="351"/>
      <c r="R340" s="351"/>
      <c r="S340" s="351"/>
      <c r="T340" s="351"/>
      <c r="U340" s="3144"/>
      <c r="V340" s="3144"/>
      <c r="W340" s="3144"/>
      <c r="X340" s="3144"/>
      <c r="Y340" s="3144"/>
      <c r="Z340" s="3144"/>
      <c r="AA340" s="121"/>
      <c r="AB340" s="121"/>
      <c r="AC340" s="121"/>
      <c r="AD340" s="121"/>
      <c r="AE340" s="3144"/>
      <c r="AF340" s="3144"/>
      <c r="AG340" s="3144"/>
      <c r="AH340" s="3144"/>
      <c r="AI340" s="3144"/>
      <c r="AJ340" s="3144"/>
      <c r="AK340" s="3144"/>
      <c r="AL340" s="3144"/>
      <c r="AM340" s="3144"/>
      <c r="AN340" s="3144"/>
      <c r="AO340" s="3144"/>
      <c r="AP340" s="3144"/>
      <c r="AQ340" s="3144"/>
      <c r="AR340" s="3144"/>
      <c r="AS340" s="3144"/>
      <c r="AT340" s="3144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2" customHeight="1">
      <c r="B341" s="3582" t="s">
        <v>145</v>
      </c>
      <c r="C341" s="3583" t="s">
        <v>146</v>
      </c>
      <c r="D341" s="1935" t="s">
        <v>147</v>
      </c>
      <c r="E341" s="1936" t="s">
        <v>148</v>
      </c>
      <c r="F341" s="1936" t="s">
        <v>53</v>
      </c>
      <c r="G341" s="1936" t="s">
        <v>54</v>
      </c>
      <c r="H341" s="1937" t="s">
        <v>149</v>
      </c>
      <c r="I341" s="1938" t="s">
        <v>150</v>
      </c>
      <c r="J341" s="3584" t="s">
        <v>251</v>
      </c>
      <c r="L341" s="151"/>
      <c r="M341" s="151"/>
      <c r="N341" s="151"/>
      <c r="O341" s="4339"/>
      <c r="P341" s="151"/>
      <c r="Q341" s="330"/>
      <c r="R341" s="116"/>
      <c r="S341" s="116"/>
      <c r="T341" s="2947"/>
      <c r="U341" s="3144"/>
      <c r="V341" s="3144"/>
      <c r="W341" s="3144"/>
      <c r="X341" s="3144"/>
      <c r="Y341" s="3144"/>
      <c r="Z341" s="3144"/>
      <c r="AA341" s="121"/>
      <c r="AB341" s="121"/>
      <c r="AC341" s="121"/>
      <c r="AD341" s="121"/>
      <c r="AE341" s="3144"/>
      <c r="AF341" s="3144"/>
      <c r="AG341" s="3144"/>
      <c r="AH341" s="3144"/>
      <c r="AI341" s="3144"/>
      <c r="AJ341" s="3144"/>
      <c r="AK341" s="3144"/>
      <c r="AL341" s="3144"/>
      <c r="AM341" s="3144"/>
      <c r="AN341" s="3144"/>
      <c r="AO341" s="3144"/>
      <c r="AP341" s="3144"/>
      <c r="AQ341" s="3144"/>
      <c r="AR341" s="3144"/>
      <c r="AS341" s="3144"/>
      <c r="AT341" s="3144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.75" thickBot="1">
      <c r="B342" s="3585"/>
      <c r="C342" s="3586"/>
      <c r="D342" s="1939"/>
      <c r="E342" s="1940" t="s">
        <v>5</v>
      </c>
      <c r="F342" s="1940" t="s">
        <v>6</v>
      </c>
      <c r="G342" s="1940" t="s">
        <v>7</v>
      </c>
      <c r="H342" s="1941" t="s">
        <v>151</v>
      </c>
      <c r="I342" s="1942" t="s">
        <v>152</v>
      </c>
      <c r="J342" s="3587" t="s">
        <v>250</v>
      </c>
      <c r="L342" s="121"/>
      <c r="M342" s="121"/>
      <c r="N342" s="121"/>
      <c r="O342" s="121"/>
      <c r="P342" s="269"/>
      <c r="Q342" s="3154"/>
      <c r="R342" s="3154"/>
      <c r="S342" s="3154"/>
      <c r="T342" s="3154"/>
      <c r="U342" s="3144"/>
      <c r="V342" s="3144"/>
      <c r="W342" s="3144"/>
      <c r="X342" s="3144"/>
      <c r="Y342" s="3144"/>
      <c r="Z342" s="3144"/>
      <c r="AA342" s="121"/>
      <c r="AB342" s="121"/>
      <c r="AC342" s="121"/>
      <c r="AD342" s="121"/>
      <c r="AE342" s="3144"/>
      <c r="AF342" s="3144"/>
      <c r="AG342" s="3144"/>
      <c r="AH342" s="3144"/>
      <c r="AI342" s="3144"/>
      <c r="AJ342" s="3144"/>
      <c r="AK342" s="3144"/>
      <c r="AL342" s="3144"/>
      <c r="AM342" s="3144"/>
      <c r="AN342" s="3144"/>
      <c r="AO342" s="3144"/>
      <c r="AP342" s="3144"/>
      <c r="AQ342" s="3144"/>
      <c r="AR342" s="3144"/>
      <c r="AS342" s="3144"/>
      <c r="AT342" s="3144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2" customHeight="1">
      <c r="B343" s="1626"/>
      <c r="C343" s="1717" t="s">
        <v>128</v>
      </c>
      <c r="D343" s="1943"/>
      <c r="E343" s="4221"/>
      <c r="F343" s="1945"/>
      <c r="G343" s="1945"/>
      <c r="H343" s="3588"/>
      <c r="I343" s="1946"/>
      <c r="J343" s="3589"/>
      <c r="L343" s="749"/>
      <c r="M343" s="3144"/>
      <c r="N343" s="3145"/>
      <c r="O343" s="121"/>
      <c r="P343" s="121"/>
      <c r="Q343" s="2312"/>
      <c r="R343" s="2312"/>
      <c r="S343" s="2312"/>
      <c r="T343" s="2327"/>
      <c r="U343" s="3144"/>
      <c r="V343" s="3144"/>
      <c r="W343" s="3144"/>
      <c r="X343" s="3144"/>
      <c r="Y343" s="3144"/>
      <c r="Z343" s="3144"/>
      <c r="AA343" s="121"/>
      <c r="AB343" s="121"/>
      <c r="AC343" s="121"/>
      <c r="AD343" s="121"/>
      <c r="AE343" s="3144"/>
      <c r="AF343" s="3144"/>
      <c r="AG343" s="3144"/>
      <c r="AH343" s="3144"/>
      <c r="AI343" s="3144"/>
      <c r="AJ343" s="3144"/>
      <c r="AK343" s="3144"/>
      <c r="AL343" s="3144"/>
      <c r="AM343" s="3144"/>
      <c r="AN343" s="3144"/>
      <c r="AO343" s="3144"/>
      <c r="AP343" s="3144"/>
      <c r="AQ343" s="3144"/>
      <c r="AR343" s="3144"/>
      <c r="AS343" s="3144"/>
      <c r="AT343" s="3144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>
      <c r="B344" s="3272" t="s">
        <v>153</v>
      </c>
      <c r="C344" s="2372" t="s">
        <v>927</v>
      </c>
      <c r="D344" s="2057">
        <v>200</v>
      </c>
      <c r="E344" s="1911">
        <v>11.183999999999999</v>
      </c>
      <c r="F344" s="1445">
        <v>12.779400000000001</v>
      </c>
      <c r="G344" s="1445">
        <v>25.0137</v>
      </c>
      <c r="H344" s="1446">
        <v>259.80500000000001</v>
      </c>
      <c r="I344" s="2935">
        <v>60</v>
      </c>
      <c r="J344" s="3617" t="s">
        <v>928</v>
      </c>
      <c r="L344" s="3144"/>
      <c r="M344" s="178"/>
      <c r="N344" s="3144"/>
      <c r="O344" s="121"/>
      <c r="P344" s="121"/>
      <c r="Q344" s="3144"/>
      <c r="R344" s="3144"/>
      <c r="S344" s="3144"/>
      <c r="T344" s="3144"/>
      <c r="U344" s="3144"/>
      <c r="V344" s="3144"/>
      <c r="W344" s="3144"/>
      <c r="X344" s="3144"/>
      <c r="Y344" s="3144"/>
      <c r="Z344" s="3144"/>
      <c r="AA344" s="121"/>
      <c r="AB344" s="121"/>
      <c r="AC344" s="121"/>
      <c r="AD344" s="121"/>
      <c r="AE344" s="3144"/>
      <c r="AF344" s="3144"/>
      <c r="AG344" s="3144"/>
      <c r="AH344" s="3144"/>
      <c r="AI344" s="3144"/>
      <c r="AJ344" s="3144"/>
      <c r="AK344" s="3144"/>
      <c r="AL344" s="3144"/>
      <c r="AM344" s="3144"/>
      <c r="AN344" s="3144"/>
      <c r="AO344" s="3144"/>
      <c r="AP344" s="3144"/>
      <c r="AQ344" s="3144"/>
      <c r="AR344" s="3144"/>
      <c r="AS344" s="3144"/>
      <c r="AT344" s="3144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1350"/>
      <c r="C345" s="2384" t="s">
        <v>929</v>
      </c>
      <c r="D345" s="2373">
        <v>60</v>
      </c>
      <c r="E345" s="1864">
        <v>2.3639999999999999</v>
      </c>
      <c r="F345" s="1447">
        <v>6.3029999999999999</v>
      </c>
      <c r="G345" s="1864">
        <v>15.065799999999999</v>
      </c>
      <c r="H345" s="1446">
        <v>113.83159999999999</v>
      </c>
      <c r="I345" s="2935">
        <v>82</v>
      </c>
      <c r="J345" s="2945" t="s">
        <v>1087</v>
      </c>
      <c r="L345" s="125"/>
      <c r="M345" s="126"/>
      <c r="N345" s="3138"/>
      <c r="O345" s="121"/>
      <c r="P345" s="121"/>
      <c r="Q345" s="3144"/>
      <c r="R345" s="3144"/>
      <c r="S345" s="3144"/>
      <c r="T345" s="3144"/>
      <c r="U345" s="3144"/>
      <c r="V345" s="3144"/>
      <c r="W345" s="3144"/>
      <c r="X345" s="3144"/>
      <c r="Y345" s="3144"/>
      <c r="Z345" s="3144"/>
      <c r="AA345" s="121"/>
      <c r="AB345" s="121"/>
      <c r="AC345" s="121"/>
      <c r="AD345" s="121"/>
      <c r="AE345" s="3144"/>
      <c r="AF345" s="3144"/>
      <c r="AG345" s="3144"/>
      <c r="AH345" s="3144"/>
      <c r="AI345" s="3144"/>
      <c r="AJ345" s="3144"/>
      <c r="AK345" s="3144"/>
      <c r="AL345" s="3144"/>
      <c r="AM345" s="3144"/>
      <c r="AN345" s="3144"/>
      <c r="AO345" s="3144"/>
      <c r="AP345" s="3144"/>
      <c r="AQ345" s="3144"/>
      <c r="AR345" s="3144"/>
      <c r="AS345" s="3144"/>
      <c r="AT345" s="3144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3083" t="s">
        <v>154</v>
      </c>
      <c r="C346" s="2969" t="s">
        <v>930</v>
      </c>
      <c r="D346" s="1675">
        <v>25</v>
      </c>
      <c r="E346" s="1867">
        <v>0.64190000000000003</v>
      </c>
      <c r="F346" s="1441">
        <v>0.50312999999999997</v>
      </c>
      <c r="G346" s="1867">
        <v>7.1706250000000002</v>
      </c>
      <c r="H346" s="1866">
        <v>35.777999999999999</v>
      </c>
      <c r="I346" s="4222">
        <v>82</v>
      </c>
      <c r="J346" s="3623" t="s">
        <v>931</v>
      </c>
      <c r="L346" s="3144"/>
      <c r="M346" s="113"/>
      <c r="N346" s="3144"/>
      <c r="O346" s="121"/>
      <c r="P346" s="121"/>
      <c r="Q346" s="3144"/>
      <c r="R346" s="3144"/>
      <c r="S346" s="3144"/>
      <c r="T346" s="3144"/>
      <c r="U346" s="3144"/>
      <c r="V346" s="3144"/>
      <c r="W346" s="3144"/>
      <c r="X346" s="3144"/>
      <c r="Y346" s="3144"/>
      <c r="Z346" s="3144"/>
      <c r="AA346" s="121"/>
      <c r="AB346" s="121"/>
      <c r="AC346" s="121"/>
      <c r="AD346" s="121"/>
      <c r="AE346" s="3144"/>
      <c r="AF346" s="3144"/>
      <c r="AG346" s="3144"/>
      <c r="AH346" s="3144"/>
      <c r="AI346" s="3144"/>
      <c r="AJ346" s="3144"/>
      <c r="AK346" s="3144"/>
      <c r="AL346" s="3144"/>
      <c r="AM346" s="3144"/>
      <c r="AN346" s="3144"/>
      <c r="AO346" s="3144"/>
      <c r="AP346" s="3144"/>
      <c r="AQ346" s="3144"/>
      <c r="AR346" s="3144"/>
      <c r="AS346" s="3144"/>
      <c r="AT346" s="3144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1350"/>
      <c r="C347" s="240" t="s">
        <v>194</v>
      </c>
      <c r="D347" s="2373">
        <v>200</v>
      </c>
      <c r="E347" s="1988">
        <v>4.84</v>
      </c>
      <c r="F347" s="1986">
        <v>3.77</v>
      </c>
      <c r="G347" s="1986">
        <v>14.67</v>
      </c>
      <c r="H347" s="4258">
        <v>111.04</v>
      </c>
      <c r="I347" s="4259">
        <v>100</v>
      </c>
      <c r="J347" s="2235" t="s">
        <v>339</v>
      </c>
      <c r="L347" s="125"/>
      <c r="M347" s="126"/>
      <c r="N347" s="3139"/>
      <c r="O347" s="121"/>
      <c r="P347" s="121"/>
      <c r="Q347" s="3144"/>
      <c r="R347" s="3144"/>
      <c r="S347" s="3144"/>
      <c r="T347" s="3144"/>
      <c r="U347" s="3144"/>
      <c r="V347" s="3144"/>
      <c r="W347" s="3144"/>
      <c r="X347" s="3144"/>
      <c r="Y347" s="3144"/>
      <c r="Z347" s="3144"/>
      <c r="AA347" s="151"/>
      <c r="AB347" s="121"/>
      <c r="AC347" s="121"/>
      <c r="AD347" s="121"/>
      <c r="AE347" s="3144"/>
      <c r="AF347" s="3144"/>
      <c r="AG347" s="3144"/>
      <c r="AH347" s="3144"/>
      <c r="AI347" s="3144"/>
      <c r="AJ347" s="3144"/>
      <c r="AK347" s="3144"/>
      <c r="AL347" s="3144"/>
      <c r="AM347" s="3144"/>
      <c r="AN347" s="3144"/>
      <c r="AO347" s="3144"/>
      <c r="AP347" s="3144"/>
      <c r="AQ347" s="3144"/>
      <c r="AR347" s="3144"/>
      <c r="AS347" s="3144"/>
      <c r="AT347" s="3144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>
      <c r="B348" s="3084" t="s">
        <v>11</v>
      </c>
      <c r="C348" s="2296" t="s">
        <v>9</v>
      </c>
      <c r="D348" s="3162">
        <v>50</v>
      </c>
      <c r="E348" s="1261">
        <v>1.0029999999999999</v>
      </c>
      <c r="F348" s="319">
        <v>0.65</v>
      </c>
      <c r="G348" s="319">
        <v>27.1</v>
      </c>
      <c r="H348" s="1455">
        <v>118.262</v>
      </c>
      <c r="I348" s="412">
        <v>18</v>
      </c>
      <c r="J348" s="2243" t="s">
        <v>8</v>
      </c>
      <c r="L348" s="125"/>
      <c r="M348" s="126"/>
      <c r="N348" s="329"/>
      <c r="O348" s="121"/>
      <c r="P348" s="121"/>
      <c r="Q348" s="3144"/>
      <c r="R348" s="3144"/>
      <c r="S348" s="3144"/>
      <c r="T348" s="3144"/>
      <c r="U348" s="3144"/>
      <c r="V348" s="3144"/>
      <c r="W348" s="3144"/>
      <c r="X348" s="3144"/>
      <c r="Y348" s="3144"/>
      <c r="Z348" s="3144"/>
      <c r="AA348" s="121"/>
      <c r="AB348" s="121"/>
      <c r="AC348" s="121"/>
      <c r="AD348" s="121"/>
      <c r="AE348" s="3144"/>
      <c r="AF348" s="3144"/>
      <c r="AG348" s="3144"/>
      <c r="AH348" s="3144"/>
      <c r="AI348" s="3144"/>
      <c r="AJ348" s="3144"/>
      <c r="AK348" s="3144"/>
      <c r="AL348" s="3144"/>
      <c r="AM348" s="3144"/>
      <c r="AN348" s="3144"/>
      <c r="AO348" s="3144"/>
      <c r="AP348" s="3144"/>
      <c r="AQ348" s="3144"/>
      <c r="AR348" s="3144"/>
      <c r="AS348" s="3144"/>
      <c r="AT348" s="3144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 thickBot="1">
      <c r="B349" s="4223" t="s">
        <v>161</v>
      </c>
      <c r="C349" s="2957" t="s">
        <v>294</v>
      </c>
      <c r="D349" s="341">
        <v>30</v>
      </c>
      <c r="E349" s="1655">
        <v>1.4</v>
      </c>
      <c r="F349" s="1440">
        <v>0.495</v>
      </c>
      <c r="G349" s="1440">
        <v>13.031000000000001</v>
      </c>
      <c r="H349" s="2455">
        <v>62.174999999999997</v>
      </c>
      <c r="I349" s="1438">
        <v>19</v>
      </c>
      <c r="J349" s="2243" t="s">
        <v>8</v>
      </c>
      <c r="L349" s="3146"/>
      <c r="M349" s="126"/>
      <c r="N349" s="3139"/>
      <c r="O349" s="121"/>
      <c r="P349" s="121"/>
      <c r="Q349" s="3144"/>
      <c r="R349" s="3144"/>
      <c r="S349" s="3144"/>
      <c r="T349" s="3144"/>
      <c r="U349" s="3144"/>
      <c r="V349" s="3144"/>
      <c r="W349" s="3144"/>
      <c r="X349" s="3144"/>
      <c r="Y349" s="3144"/>
      <c r="Z349" s="3144"/>
      <c r="AA349" s="121"/>
      <c r="AB349" s="121"/>
      <c r="AC349" s="121"/>
      <c r="AD349" s="121"/>
      <c r="AE349" s="3144"/>
      <c r="AF349" s="3144"/>
      <c r="AG349" s="3144"/>
      <c r="AH349" s="3144"/>
      <c r="AI349" s="3144"/>
      <c r="AJ349" s="3144"/>
      <c r="AK349" s="3144"/>
      <c r="AL349" s="3144"/>
      <c r="AM349" s="3144"/>
      <c r="AN349" s="3144"/>
      <c r="AO349" s="3144"/>
      <c r="AP349" s="3144"/>
      <c r="AQ349" s="3144"/>
      <c r="AR349" s="3144"/>
      <c r="AS349" s="3144"/>
      <c r="AT349" s="3144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3590" t="s">
        <v>167</v>
      </c>
      <c r="C350" s="92"/>
      <c r="D350" s="2244">
        <f>SUM(D344:D349)</f>
        <v>565</v>
      </c>
      <c r="E350" s="4224">
        <f>SUM(E344:E349)</f>
        <v>21.432899999999997</v>
      </c>
      <c r="F350" s="4225">
        <f>SUM(F344:F349)</f>
        <v>24.500529999999998</v>
      </c>
      <c r="G350" s="4226">
        <f>SUM(G344:G349)</f>
        <v>102.05112500000001</v>
      </c>
      <c r="H350" s="4227">
        <f>SUM(H344:H349)</f>
        <v>700.89159999999993</v>
      </c>
      <c r="I350" s="4228"/>
      <c r="J350" s="2373"/>
      <c r="L350" s="3144"/>
      <c r="M350" s="126"/>
      <c r="N350" s="3144"/>
      <c r="O350" s="121"/>
      <c r="P350" s="121"/>
      <c r="Q350" s="3144"/>
      <c r="R350" s="3144"/>
      <c r="S350" s="3144"/>
      <c r="T350" s="3144"/>
      <c r="U350" s="3144"/>
      <c r="V350" s="3144"/>
      <c r="W350" s="3144"/>
      <c r="X350" s="3144"/>
      <c r="Y350" s="3144"/>
      <c r="Z350" s="3144"/>
      <c r="AA350" s="121"/>
      <c r="AB350" s="121"/>
      <c r="AC350" s="121"/>
      <c r="AD350" s="121"/>
      <c r="AE350" s="3144"/>
      <c r="AF350" s="3144"/>
      <c r="AG350" s="3144"/>
      <c r="AH350" s="3144"/>
      <c r="AI350" s="3144"/>
      <c r="AJ350" s="3144"/>
      <c r="AK350" s="3144"/>
      <c r="AL350" s="3144"/>
      <c r="AM350" s="3144"/>
      <c r="AN350" s="3144"/>
      <c r="AO350" s="3144"/>
      <c r="AP350" s="3144"/>
      <c r="AQ350" s="3144"/>
      <c r="AR350" s="3144"/>
      <c r="AS350" s="3144"/>
      <c r="AT350" s="3144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>
      <c r="B351" s="3310"/>
      <c r="C351" s="1713" t="s">
        <v>10</v>
      </c>
      <c r="D351" s="1714">
        <f>D735</f>
        <v>0.25</v>
      </c>
      <c r="E351" s="1978">
        <f>E735</f>
        <v>22.5</v>
      </c>
      <c r="F351" s="1972">
        <f>F735</f>
        <v>23</v>
      </c>
      <c r="G351" s="1972">
        <f>G735</f>
        <v>95.75</v>
      </c>
      <c r="H351" s="1973">
        <f>H735</f>
        <v>680</v>
      </c>
      <c r="I351" s="4229"/>
      <c r="J351" s="2991"/>
      <c r="L351" s="2083"/>
      <c r="M351" s="126"/>
      <c r="N351" s="3139"/>
      <c r="O351" s="121"/>
      <c r="P351" s="121"/>
      <c r="Q351" s="3144"/>
      <c r="R351" s="3144"/>
      <c r="S351" s="3144"/>
      <c r="T351" s="3144"/>
      <c r="U351" s="3144"/>
      <c r="V351" s="3144"/>
      <c r="W351" s="3144"/>
      <c r="X351" s="3144"/>
      <c r="Y351" s="3144"/>
      <c r="Z351" s="3144"/>
      <c r="AA351" s="121"/>
      <c r="AB351" s="121"/>
      <c r="AC351" s="121"/>
      <c r="AD351" s="121"/>
      <c r="AE351" s="3144"/>
      <c r="AF351" s="3144"/>
      <c r="AG351" s="3144"/>
      <c r="AH351" s="3144"/>
      <c r="AI351" s="3144"/>
      <c r="AJ351" s="3144"/>
      <c r="AK351" s="3144"/>
      <c r="AL351" s="3144"/>
      <c r="AM351" s="3144"/>
      <c r="AN351" s="3144"/>
      <c r="AO351" s="3144"/>
      <c r="AP351" s="3144"/>
      <c r="AQ351" s="3144"/>
      <c r="AR351" s="3144"/>
      <c r="AS351" s="3144"/>
      <c r="AT351" s="3144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 ht="15.75" thickBot="1">
      <c r="B352" s="2464"/>
      <c r="C352" s="1715" t="s">
        <v>319</v>
      </c>
      <c r="D352" s="1716"/>
      <c r="E352" s="1810">
        <f>(E350*100/E733)-25</f>
        <v>-1.1856666666666733</v>
      </c>
      <c r="F352" s="1818">
        <f>(F350*100/F733)-25</f>
        <v>1.6310108695652161</v>
      </c>
      <c r="G352" s="1818">
        <f>(G350*100/G733)-25</f>
        <v>1.6452023498694537</v>
      </c>
      <c r="H352" s="1924">
        <f>(H350*100/H733)-25</f>
        <v>0.76807352941176177</v>
      </c>
      <c r="I352" s="4230"/>
      <c r="J352" s="2992"/>
      <c r="L352" s="2083"/>
      <c r="M352" s="126"/>
      <c r="N352" s="3139"/>
      <c r="O352" s="121"/>
      <c r="P352" s="121"/>
      <c r="Q352" s="3144"/>
      <c r="R352" s="3144"/>
      <c r="S352" s="3144"/>
      <c r="T352" s="3144"/>
      <c r="U352" s="3144"/>
      <c r="V352" s="3144"/>
      <c r="W352" s="3144"/>
      <c r="X352" s="3144"/>
      <c r="Y352" s="3144"/>
      <c r="Z352" s="3144"/>
      <c r="AA352" s="121"/>
      <c r="AB352" s="121"/>
      <c r="AC352" s="121"/>
      <c r="AD352" s="121"/>
      <c r="AE352" s="3144"/>
      <c r="AF352" s="3144"/>
      <c r="AG352" s="3144"/>
      <c r="AH352" s="3144"/>
      <c r="AI352" s="3144"/>
      <c r="AJ352" s="3144"/>
      <c r="AK352" s="3144"/>
      <c r="AL352" s="3144"/>
      <c r="AM352" s="3144"/>
      <c r="AN352" s="3144"/>
      <c r="AO352" s="3144"/>
      <c r="AP352" s="3144"/>
      <c r="AQ352" s="3144"/>
      <c r="AR352" s="3144"/>
      <c r="AS352" s="3144"/>
      <c r="AT352" s="3144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1626"/>
      <c r="C353" s="3179" t="s">
        <v>106</v>
      </c>
      <c r="D353" s="1961"/>
      <c r="E353" s="2504"/>
      <c r="F353" s="1979"/>
      <c r="G353" s="1979"/>
      <c r="H353" s="1979"/>
      <c r="I353" s="2936"/>
      <c r="J353" s="4231"/>
      <c r="L353" s="3144"/>
      <c r="M353" s="2434"/>
      <c r="N353" s="3144"/>
      <c r="O353" s="121"/>
      <c r="P353" s="121"/>
      <c r="Q353" s="3144"/>
      <c r="R353" s="3144"/>
      <c r="S353" s="3144"/>
      <c r="T353" s="3144"/>
      <c r="U353" s="3144"/>
      <c r="V353" s="3144"/>
      <c r="W353" s="3144"/>
      <c r="X353" s="3144"/>
      <c r="Y353" s="3144"/>
      <c r="Z353" s="3144"/>
      <c r="AA353" s="121"/>
      <c r="AB353" s="121"/>
      <c r="AC353" s="121"/>
      <c r="AD353" s="121"/>
      <c r="AE353" s="3144"/>
      <c r="AF353" s="3144"/>
      <c r="AG353" s="3144"/>
      <c r="AH353" s="3144"/>
      <c r="AI353" s="3144"/>
      <c r="AJ353" s="3144"/>
      <c r="AK353" s="3144"/>
      <c r="AL353" s="3144"/>
      <c r="AM353" s="3144"/>
      <c r="AN353" s="3144"/>
      <c r="AO353" s="3144"/>
      <c r="AP353" s="3144"/>
      <c r="AQ353" s="3144"/>
      <c r="AR353" s="3144"/>
      <c r="AS353" s="3144"/>
      <c r="AT353" s="3144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2.75" customHeight="1">
      <c r="B354" s="1350"/>
      <c r="C354" s="2372" t="s">
        <v>935</v>
      </c>
      <c r="D354" s="3307">
        <v>100</v>
      </c>
      <c r="E354" s="3616">
        <v>1.0902000000000001</v>
      </c>
      <c r="F354" s="1661">
        <v>1.0648299999999999</v>
      </c>
      <c r="G354" s="1661">
        <v>13.5855</v>
      </c>
      <c r="H354" s="1300">
        <v>60.094099999999997</v>
      </c>
      <c r="I354" s="2935">
        <v>9</v>
      </c>
      <c r="J354" s="2993" t="s">
        <v>936</v>
      </c>
      <c r="L354" s="3144"/>
      <c r="M354" s="2438"/>
      <c r="N354" s="3144"/>
      <c r="O354" s="121"/>
      <c r="P354" s="121"/>
      <c r="Q354" s="3144"/>
      <c r="R354" s="3144"/>
      <c r="S354" s="3144"/>
      <c r="T354" s="3144"/>
      <c r="U354" s="3144"/>
      <c r="V354" s="3144"/>
      <c r="W354" s="3144"/>
      <c r="X354" s="3144"/>
      <c r="Y354" s="3144"/>
      <c r="Z354" s="3144"/>
      <c r="AA354" s="486"/>
      <c r="AB354" s="486"/>
      <c r="AC354" s="486"/>
      <c r="AD354" s="486"/>
      <c r="AE354" s="486"/>
      <c r="AF354" s="3144"/>
      <c r="AG354" s="3144"/>
      <c r="AH354" s="3144"/>
      <c r="AI354" s="3144"/>
      <c r="AJ354" s="3144"/>
      <c r="AK354" s="3144"/>
      <c r="AL354" s="3144"/>
      <c r="AM354" s="3144"/>
      <c r="AN354" s="3144"/>
      <c r="AO354" s="3144"/>
      <c r="AP354" s="3144"/>
      <c r="AQ354" s="3144"/>
      <c r="AR354" s="3144"/>
      <c r="AS354" s="3144"/>
      <c r="AT354" s="3144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2.75" customHeight="1">
      <c r="B355" s="1350"/>
      <c r="C355" s="2022" t="s">
        <v>937</v>
      </c>
      <c r="D355" s="2502">
        <v>250</v>
      </c>
      <c r="E355" s="2308">
        <v>3.0893000000000002</v>
      </c>
      <c r="F355" s="1447">
        <v>3.55775</v>
      </c>
      <c r="G355" s="1447">
        <v>12.65</v>
      </c>
      <c r="H355" s="1446">
        <v>94.977000000000004</v>
      </c>
      <c r="I355" s="2935">
        <v>24</v>
      </c>
      <c r="J355" s="2235" t="s">
        <v>938</v>
      </c>
      <c r="L355" s="3144"/>
      <c r="M355" s="741"/>
      <c r="N355" s="3144"/>
      <c r="O355" s="121"/>
      <c r="P355" s="121"/>
      <c r="Q355" s="3144"/>
      <c r="R355" s="3144"/>
      <c r="S355" s="3144"/>
      <c r="T355" s="3144"/>
      <c r="U355" s="3144"/>
      <c r="V355" s="3144"/>
      <c r="W355" s="3144"/>
      <c r="X355" s="3144"/>
      <c r="Y355" s="3144"/>
      <c r="Z355" s="3144"/>
      <c r="AA355" s="121"/>
      <c r="AB355" s="121"/>
      <c r="AC355" s="121"/>
      <c r="AD355" s="121"/>
      <c r="AE355" s="3144"/>
      <c r="AF355" s="3144"/>
      <c r="AG355" s="3144"/>
      <c r="AH355" s="3144"/>
      <c r="AI355" s="3144"/>
      <c r="AJ355" s="3144"/>
      <c r="AK355" s="3144"/>
      <c r="AL355" s="3144"/>
      <c r="AM355" s="3144"/>
      <c r="AN355" s="3144"/>
      <c r="AO355" s="3144"/>
      <c r="AP355" s="3144"/>
      <c r="AQ355" s="3144"/>
      <c r="AR355" s="3144"/>
      <c r="AS355" s="3144"/>
      <c r="AT355" s="3144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>
      <c r="B356" s="1350"/>
      <c r="C356" s="2391" t="s">
        <v>939</v>
      </c>
      <c r="D356" s="2502">
        <v>100</v>
      </c>
      <c r="E356" s="4232">
        <v>18.736000000000001</v>
      </c>
      <c r="F356" s="1447">
        <v>11.0733</v>
      </c>
      <c r="G356" s="1447">
        <v>11.37889</v>
      </c>
      <c r="H356" s="1446">
        <v>220.12</v>
      </c>
      <c r="I356" s="1896">
        <v>74</v>
      </c>
      <c r="J356" s="2235" t="s">
        <v>940</v>
      </c>
      <c r="L356" s="1560"/>
      <c r="M356" s="3145"/>
      <c r="N356" s="216"/>
      <c r="O356" s="121"/>
      <c r="P356" s="121"/>
      <c r="Q356" s="3144"/>
      <c r="R356" s="3144"/>
      <c r="S356" s="3144"/>
      <c r="T356" s="3144"/>
      <c r="U356" s="3144"/>
      <c r="V356" s="3144"/>
      <c r="W356" s="3144"/>
      <c r="X356" s="3144"/>
      <c r="Y356" s="3144"/>
      <c r="Z356" s="3144"/>
      <c r="AA356" s="121"/>
      <c r="AB356" s="121"/>
      <c r="AC356" s="121"/>
      <c r="AD356" s="121"/>
      <c r="AE356" s="3144"/>
      <c r="AF356" s="3144"/>
      <c r="AG356" s="3144"/>
      <c r="AH356" s="3144"/>
      <c r="AI356" s="3144"/>
      <c r="AJ356" s="3144"/>
      <c r="AK356" s="3144"/>
      <c r="AL356" s="3144"/>
      <c r="AM356" s="3144"/>
      <c r="AN356" s="3144"/>
      <c r="AO356" s="3144"/>
      <c r="AP356" s="3144"/>
      <c r="AQ356" s="3144"/>
      <c r="AR356" s="3144"/>
      <c r="AS356" s="3144"/>
      <c r="AT356" s="3144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2" customHeight="1">
      <c r="B357" s="3272" t="s">
        <v>153</v>
      </c>
      <c r="C357" s="2372" t="s">
        <v>941</v>
      </c>
      <c r="D357" s="2502">
        <v>135</v>
      </c>
      <c r="E357" s="2308">
        <v>3.6591999999999998</v>
      </c>
      <c r="F357" s="1447">
        <v>9.1666100000000004</v>
      </c>
      <c r="G357" s="1864">
        <v>25.171600000000002</v>
      </c>
      <c r="H357" s="1446">
        <v>197.82300000000001</v>
      </c>
      <c r="I357" s="2935">
        <v>50</v>
      </c>
      <c r="J357" s="2235" t="s">
        <v>942</v>
      </c>
      <c r="L357" s="125"/>
      <c r="M357" s="3154"/>
      <c r="N357" s="3144"/>
      <c r="O357" s="121"/>
      <c r="P357" s="121"/>
      <c r="Q357" s="3144"/>
      <c r="R357" s="3144"/>
      <c r="S357" s="3144"/>
      <c r="T357" s="3144"/>
      <c r="U357" s="3144"/>
      <c r="V357" s="3144"/>
      <c r="W357" s="3144"/>
      <c r="X357" s="3144"/>
      <c r="Y357" s="3144"/>
      <c r="Z357" s="3144"/>
      <c r="AA357" s="121"/>
      <c r="AB357" s="121"/>
      <c r="AC357" s="121"/>
      <c r="AD357" s="121"/>
      <c r="AE357" s="3144"/>
      <c r="AF357" s="3144"/>
      <c r="AG357" s="3144"/>
      <c r="AH357" s="3144"/>
      <c r="AI357" s="3144"/>
      <c r="AJ357" s="3144"/>
      <c r="AK357" s="3144"/>
      <c r="AL357" s="3144"/>
      <c r="AM357" s="3144"/>
      <c r="AN357" s="3144"/>
      <c r="AO357" s="3144"/>
      <c r="AP357" s="3144"/>
      <c r="AQ357" s="3144"/>
      <c r="AR357" s="3144"/>
      <c r="AS357" s="3144"/>
      <c r="AT357" s="3144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2" customHeight="1">
      <c r="B358" s="3083" t="s">
        <v>154</v>
      </c>
      <c r="C358" s="4233" t="s">
        <v>811</v>
      </c>
      <c r="D358" s="4234">
        <v>45</v>
      </c>
      <c r="E358" s="4235">
        <v>0.9</v>
      </c>
      <c r="F358" s="1965">
        <v>0.15</v>
      </c>
      <c r="G358" s="4236">
        <v>4.5750000000000002</v>
      </c>
      <c r="H358" s="4237">
        <v>23.475000000000001</v>
      </c>
      <c r="I358" s="4222">
        <v>50</v>
      </c>
      <c r="J358" s="4238" t="s">
        <v>609</v>
      </c>
      <c r="L358" s="173"/>
      <c r="M358" s="126"/>
      <c r="N358" s="329"/>
      <c r="O358" s="121"/>
      <c r="P358" s="121"/>
      <c r="Q358" s="3144"/>
      <c r="R358" s="3144"/>
      <c r="S358" s="3144"/>
      <c r="T358" s="3144"/>
      <c r="U358" s="3144"/>
      <c r="V358" s="3144"/>
      <c r="W358" s="3144"/>
      <c r="X358" s="3144"/>
      <c r="Y358" s="3144"/>
      <c r="Z358" s="3144"/>
      <c r="AA358" s="3144"/>
      <c r="AB358" s="3144"/>
      <c r="AC358" s="3144"/>
      <c r="AD358" s="3144"/>
      <c r="AE358" s="3144"/>
      <c r="AF358" s="3144"/>
      <c r="AG358" s="3144"/>
      <c r="AH358" s="3144"/>
      <c r="AI358" s="3144"/>
      <c r="AJ358" s="3144"/>
      <c r="AK358" s="3144"/>
      <c r="AL358" s="3144"/>
      <c r="AM358" s="3144"/>
      <c r="AN358" s="3144"/>
      <c r="AO358" s="3144"/>
      <c r="AP358" s="3144"/>
      <c r="AQ358" s="3144"/>
      <c r="AR358" s="3144"/>
      <c r="AS358" s="3144"/>
      <c r="AT358" s="3144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3084" t="s">
        <v>11</v>
      </c>
      <c r="C359" s="2022" t="s">
        <v>812</v>
      </c>
      <c r="D359" s="2370">
        <v>200</v>
      </c>
      <c r="E359" s="1655">
        <v>1</v>
      </c>
      <c r="F359" s="1440">
        <v>0</v>
      </c>
      <c r="G359" s="1440">
        <v>25.4</v>
      </c>
      <c r="H359" s="756">
        <v>105.6</v>
      </c>
      <c r="I359" s="2897">
        <v>104</v>
      </c>
      <c r="J359" s="2245" t="s">
        <v>333</v>
      </c>
      <c r="L359" s="3146"/>
      <c r="M359" s="126"/>
      <c r="N359" s="357"/>
      <c r="O359" s="121"/>
      <c r="P359" s="121"/>
      <c r="Q359" s="3144"/>
      <c r="R359" s="3144"/>
      <c r="S359" s="3144"/>
      <c r="T359" s="3144"/>
      <c r="U359" s="3144"/>
      <c r="V359" s="3144"/>
      <c r="W359" s="3144"/>
      <c r="X359" s="3144"/>
      <c r="Y359" s="3144"/>
      <c r="Z359" s="3144"/>
      <c r="AA359" s="3144"/>
      <c r="AB359" s="3144"/>
      <c r="AC359" s="3144"/>
      <c r="AD359" s="3144"/>
      <c r="AE359" s="3144"/>
      <c r="AF359" s="3144"/>
      <c r="AG359" s="3144"/>
      <c r="AH359" s="3144"/>
      <c r="AI359" s="3144"/>
      <c r="AJ359" s="3144"/>
      <c r="AK359" s="3144"/>
      <c r="AL359" s="3144"/>
      <c r="AM359" s="3144"/>
      <c r="AN359" s="3144"/>
      <c r="AO359" s="3144"/>
      <c r="AP359" s="3144"/>
      <c r="AQ359" s="3144"/>
      <c r="AR359" s="3144"/>
      <c r="AS359" s="3144"/>
      <c r="AT359" s="3144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>
      <c r="B360" s="3085" t="s">
        <v>161</v>
      </c>
      <c r="C360" s="2022" t="s">
        <v>9</v>
      </c>
      <c r="D360" s="3162">
        <v>50</v>
      </c>
      <c r="E360" s="1261">
        <v>1.0029999999999999</v>
      </c>
      <c r="F360" s="319">
        <v>0.65</v>
      </c>
      <c r="G360" s="319">
        <v>27.1</v>
      </c>
      <c r="H360" s="1455">
        <v>118.262</v>
      </c>
      <c r="I360" s="412">
        <v>18</v>
      </c>
      <c r="J360" s="2243" t="s">
        <v>8</v>
      </c>
      <c r="L360" s="3144"/>
      <c r="M360" s="220"/>
      <c r="N360" s="111"/>
      <c r="O360" s="121"/>
      <c r="P360" s="121"/>
      <c r="Q360" s="3144"/>
      <c r="R360" s="3144"/>
      <c r="S360" s="3144"/>
      <c r="T360" s="3144"/>
      <c r="U360" s="3144"/>
      <c r="V360" s="3144"/>
      <c r="W360" s="3144"/>
      <c r="X360" s="3144"/>
      <c r="Y360" s="3144"/>
      <c r="Z360" s="3144"/>
      <c r="AA360" s="121"/>
      <c r="AB360" s="121"/>
      <c r="AC360" s="121"/>
      <c r="AD360" s="121"/>
      <c r="AE360" s="3144"/>
      <c r="AF360" s="3144"/>
      <c r="AG360" s="3144"/>
      <c r="AH360" s="3144"/>
      <c r="AI360" s="3144"/>
      <c r="AJ360" s="3144"/>
      <c r="AK360" s="3144"/>
      <c r="AL360" s="3144"/>
      <c r="AM360" s="3144"/>
      <c r="AN360" s="3144"/>
      <c r="AO360" s="3144"/>
      <c r="AP360" s="3144"/>
      <c r="AQ360" s="3144"/>
      <c r="AR360" s="3144"/>
      <c r="AS360" s="3144"/>
      <c r="AT360" s="3144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2" customHeight="1">
      <c r="B361" s="1350"/>
      <c r="C361" s="2022" t="s">
        <v>294</v>
      </c>
      <c r="D361" s="4239">
        <v>44</v>
      </c>
      <c r="E361" s="1809">
        <v>2.0529999999999999</v>
      </c>
      <c r="F361" s="1445">
        <v>0.72599999999999998</v>
      </c>
      <c r="G361" s="1445">
        <v>19.11</v>
      </c>
      <c r="H361" s="1446">
        <v>91.19</v>
      </c>
      <c r="I361" s="1896">
        <v>19</v>
      </c>
      <c r="J361" s="2245" t="s">
        <v>8</v>
      </c>
      <c r="L361" s="3146"/>
      <c r="M361" s="2436"/>
      <c r="N361" s="357"/>
      <c r="O361" s="121"/>
      <c r="P361" s="121"/>
      <c r="Q361" s="3144"/>
      <c r="R361" s="3144"/>
      <c r="S361" s="3144"/>
      <c r="T361" s="3144"/>
      <c r="U361" s="3144"/>
      <c r="V361" s="3144"/>
      <c r="W361" s="3144"/>
      <c r="X361" s="3144"/>
      <c r="Y361" s="3144"/>
      <c r="Z361" s="3144"/>
      <c r="AA361" s="121"/>
      <c r="AB361" s="121"/>
      <c r="AC361" s="121"/>
      <c r="AD361" s="121"/>
      <c r="AE361" s="3144"/>
      <c r="AF361" s="3144"/>
      <c r="AG361" s="3144"/>
      <c r="AH361" s="3144"/>
      <c r="AI361" s="3144"/>
      <c r="AJ361" s="3144"/>
      <c r="AK361" s="3144"/>
      <c r="AL361" s="3144"/>
      <c r="AM361" s="3144"/>
      <c r="AN361" s="3144"/>
      <c r="AO361" s="3144"/>
      <c r="AP361" s="3144"/>
      <c r="AQ361" s="3144"/>
      <c r="AR361" s="3144"/>
      <c r="AS361" s="3144"/>
      <c r="AT361" s="3144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 ht="15.75" thickBot="1">
      <c r="B362" s="3273"/>
      <c r="C362" s="4240" t="s">
        <v>690</v>
      </c>
      <c r="D362" s="2186">
        <v>100</v>
      </c>
      <c r="E362" s="1469">
        <v>0.4</v>
      </c>
      <c r="F362" s="431">
        <v>0.4</v>
      </c>
      <c r="G362" s="431">
        <v>9.8000000000000007</v>
      </c>
      <c r="H362" s="2256">
        <v>47</v>
      </c>
      <c r="I362" s="598">
        <v>105</v>
      </c>
      <c r="J362" s="2234" t="s">
        <v>718</v>
      </c>
      <c r="L362" s="3146"/>
      <c r="M362" s="4337"/>
      <c r="N362" s="357"/>
      <c r="O362" s="121"/>
      <c r="P362" s="121"/>
      <c r="Q362" s="3144"/>
      <c r="R362" s="3144"/>
      <c r="S362" s="3144"/>
      <c r="T362" s="3144"/>
      <c r="U362" s="3144"/>
      <c r="V362" s="3144"/>
      <c r="W362" s="3144"/>
      <c r="X362" s="3144"/>
      <c r="Y362" s="3144"/>
      <c r="Z362" s="3144"/>
      <c r="AA362" s="3144"/>
      <c r="AB362" s="3144"/>
      <c r="AC362" s="3144"/>
      <c r="AD362" s="3144"/>
      <c r="AE362" s="3144"/>
      <c r="AF362" s="3144"/>
      <c r="AG362" s="3144"/>
      <c r="AH362" s="3144"/>
      <c r="AI362" s="3144"/>
      <c r="AJ362" s="3144"/>
      <c r="AK362" s="3144"/>
      <c r="AL362" s="3144"/>
      <c r="AM362" s="3144"/>
      <c r="AN362" s="3144"/>
      <c r="AO362" s="3144"/>
      <c r="AP362" s="3144"/>
      <c r="AQ362" s="3144"/>
      <c r="AR362" s="3144"/>
      <c r="AS362" s="3144"/>
      <c r="AT362" s="3144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>
      <c r="B363" s="417" t="s">
        <v>156</v>
      </c>
      <c r="C363" s="584"/>
      <c r="D363" s="786">
        <f>SUM(D354:D362)</f>
        <v>1024</v>
      </c>
      <c r="E363" s="424">
        <f>SUM(E354:E362)</f>
        <v>31.930699999999998</v>
      </c>
      <c r="F363" s="419">
        <f>SUM(F354:F362)</f>
        <v>26.788489999999996</v>
      </c>
      <c r="G363" s="425">
        <f>SUM(G354:G362)</f>
        <v>148.77098999999998</v>
      </c>
      <c r="H363" s="558">
        <f>SUM(H354:H362)</f>
        <v>958.54110000000014</v>
      </c>
      <c r="I363" s="1472"/>
      <c r="J363" s="446"/>
      <c r="L363" s="125"/>
      <c r="M363" s="113"/>
      <c r="N363" s="329"/>
      <c r="O363" s="121"/>
      <c r="P363" s="121"/>
      <c r="Q363" s="3144"/>
      <c r="R363" s="3144"/>
      <c r="S363" s="3144"/>
      <c r="T363" s="3144"/>
      <c r="U363" s="3144"/>
      <c r="V363" s="3144"/>
      <c r="W363" s="3144"/>
      <c r="X363" s="3144"/>
      <c r="Y363" s="3144"/>
      <c r="Z363" s="3144"/>
      <c r="AA363" s="535"/>
      <c r="AB363" s="125"/>
      <c r="AC363" s="125"/>
      <c r="AD363" s="125"/>
      <c r="AE363" s="3144"/>
      <c r="AF363" s="3144"/>
      <c r="AG363" s="3144"/>
      <c r="AH363" s="3144"/>
      <c r="AI363" s="3144"/>
      <c r="AJ363" s="3144"/>
      <c r="AK363" s="3144"/>
      <c r="AL363" s="3144"/>
      <c r="AM363" s="3144"/>
      <c r="AN363" s="3144"/>
      <c r="AO363" s="3144"/>
      <c r="AP363" s="3144"/>
      <c r="AQ363" s="3144"/>
      <c r="AR363" s="3144"/>
      <c r="AS363" s="3144"/>
      <c r="AT363" s="3144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>
      <c r="B364" s="724"/>
      <c r="C364" s="725" t="s">
        <v>10</v>
      </c>
      <c r="D364" s="1133">
        <f>D739</f>
        <v>0.35</v>
      </c>
      <c r="E364" s="793">
        <f>E739</f>
        <v>31.5</v>
      </c>
      <c r="F364" s="792">
        <f>F739</f>
        <v>32.200000000000003</v>
      </c>
      <c r="G364" s="792">
        <f>G739</f>
        <v>134.05000000000001</v>
      </c>
      <c r="H364" s="1499">
        <f>H739</f>
        <v>952</v>
      </c>
      <c r="I364" s="670"/>
      <c r="J364" s="647"/>
      <c r="L364" s="3146"/>
      <c r="M364" s="126"/>
      <c r="N364" s="357"/>
      <c r="O364" s="121"/>
      <c r="P364" s="121"/>
      <c r="Q364" s="3144"/>
      <c r="R364" s="3144"/>
      <c r="S364" s="3144"/>
      <c r="T364" s="3144"/>
      <c r="U364" s="3144"/>
      <c r="V364" s="3144"/>
      <c r="W364" s="3144"/>
      <c r="X364" s="3144"/>
      <c r="Y364" s="3144"/>
      <c r="Z364" s="3144"/>
      <c r="AA364" s="3142"/>
      <c r="AB364" s="3142"/>
      <c r="AC364" s="3142"/>
      <c r="AD364" s="3142"/>
      <c r="AE364" s="3144"/>
      <c r="AF364" s="3144"/>
      <c r="AG364" s="3144"/>
      <c r="AH364" s="3144"/>
      <c r="AI364" s="3144"/>
      <c r="AJ364" s="3144"/>
      <c r="AK364" s="3144"/>
      <c r="AL364" s="3144"/>
      <c r="AM364" s="3144"/>
      <c r="AN364" s="3144"/>
      <c r="AO364" s="3144"/>
      <c r="AP364" s="3144"/>
      <c r="AQ364" s="3144"/>
      <c r="AR364" s="3144"/>
      <c r="AS364" s="3144"/>
      <c r="AT364" s="3144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 ht="15.75" thickBot="1">
      <c r="B365" s="230"/>
      <c r="C365" s="722" t="s">
        <v>319</v>
      </c>
      <c r="D365" s="1129"/>
      <c r="E365" s="1469">
        <f>(E363*100/E733)-35</f>
        <v>0.47855555555555185</v>
      </c>
      <c r="F365" s="431">
        <f>(F363*100/F733)-35</f>
        <v>-5.8820760869565234</v>
      </c>
      <c r="G365" s="431">
        <f>(G363*100/G733)-35</f>
        <v>3.8436005221932064</v>
      </c>
      <c r="H365" s="1470">
        <f>(H363*100/H733)-35</f>
        <v>0.24048161764706322</v>
      </c>
      <c r="I365" s="689"/>
      <c r="J365" s="426"/>
      <c r="L365" s="3146"/>
      <c r="M365" s="126"/>
      <c r="N365" s="329"/>
      <c r="O365" s="121"/>
      <c r="P365" s="121"/>
      <c r="Q365" s="3144"/>
      <c r="R365" s="3144"/>
      <c r="S365" s="3144"/>
      <c r="T365" s="3144"/>
      <c r="U365" s="3144"/>
      <c r="V365" s="3144"/>
      <c r="W365" s="3144"/>
      <c r="X365" s="3144"/>
      <c r="Y365" s="3144"/>
      <c r="Z365" s="3144"/>
      <c r="AA365" s="3142"/>
      <c r="AB365" s="3142"/>
      <c r="AC365" s="3142"/>
      <c r="AD365" s="3142"/>
      <c r="AE365" s="3144"/>
      <c r="AF365" s="3144"/>
      <c r="AG365" s="3144"/>
      <c r="AH365" s="3144"/>
      <c r="AI365" s="3144"/>
      <c r="AJ365" s="3144"/>
      <c r="AK365" s="3144"/>
      <c r="AL365" s="3144"/>
      <c r="AM365" s="3144"/>
      <c r="AN365" s="3144"/>
      <c r="AO365" s="3144"/>
      <c r="AP365" s="3144"/>
      <c r="AQ365" s="3144"/>
      <c r="AR365" s="3144"/>
      <c r="AS365" s="3144"/>
      <c r="AT365" s="3144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4.25" customHeight="1">
      <c r="B366" s="408" t="s">
        <v>153</v>
      </c>
      <c r="C366" s="165" t="s">
        <v>192</v>
      </c>
      <c r="D366" s="762"/>
      <c r="E366" s="587"/>
      <c r="F366" s="2067"/>
      <c r="G366" s="2067"/>
      <c r="H366" s="2067"/>
      <c r="I366" s="422"/>
      <c r="J366" s="422"/>
      <c r="L366" s="3146"/>
      <c r="M366" s="126"/>
      <c r="N366" s="357"/>
      <c r="O366" s="121"/>
      <c r="P366" s="121"/>
      <c r="Q366" s="3144"/>
      <c r="R366" s="3144"/>
      <c r="S366" s="3144"/>
      <c r="T366" s="3144"/>
      <c r="U366" s="3144"/>
      <c r="V366" s="3144"/>
      <c r="W366" s="3144"/>
      <c r="X366" s="3144"/>
      <c r="Y366" s="3144"/>
      <c r="Z366" s="3144"/>
      <c r="AA366" s="3142"/>
      <c r="AB366" s="3142"/>
      <c r="AC366" s="329"/>
      <c r="AD366" s="3142"/>
      <c r="AE366" s="3144"/>
      <c r="AF366" s="3144"/>
      <c r="AG366" s="3144"/>
      <c r="AH366" s="3144"/>
      <c r="AI366" s="3144"/>
      <c r="AJ366" s="3144"/>
      <c r="AK366" s="3144"/>
      <c r="AL366" s="3144"/>
      <c r="AM366" s="3144"/>
      <c r="AN366" s="3144"/>
      <c r="AO366" s="3144"/>
      <c r="AP366" s="3144"/>
      <c r="AQ366" s="3144"/>
      <c r="AR366" s="3144"/>
      <c r="AS366" s="3144"/>
      <c r="AT366" s="3144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2.75" customHeight="1">
      <c r="B367" s="409" t="s">
        <v>154</v>
      </c>
      <c r="C367" s="2896" t="s">
        <v>945</v>
      </c>
      <c r="D367" s="2178">
        <v>200</v>
      </c>
      <c r="E367" s="1318">
        <v>2.08</v>
      </c>
      <c r="F367" s="739">
        <v>1.32</v>
      </c>
      <c r="G367" s="739">
        <v>7.41</v>
      </c>
      <c r="H367" s="700">
        <v>49.86</v>
      </c>
      <c r="I367" s="433">
        <v>89</v>
      </c>
      <c r="J367" s="2252" t="s">
        <v>405</v>
      </c>
      <c r="L367" s="124"/>
      <c r="M367" s="3141"/>
      <c r="N367" s="329"/>
      <c r="O367" s="121"/>
      <c r="P367" s="121"/>
      <c r="Q367" s="3144"/>
      <c r="R367" s="3144"/>
      <c r="S367" s="3144"/>
      <c r="T367" s="3144"/>
      <c r="U367" s="3144"/>
      <c r="V367" s="3144"/>
      <c r="W367" s="3144"/>
      <c r="X367" s="3144"/>
      <c r="Y367" s="3144"/>
      <c r="Z367" s="3144"/>
      <c r="AA367" s="3142"/>
      <c r="AB367" s="3142"/>
      <c r="AC367" s="3142"/>
      <c r="AD367" s="3142"/>
      <c r="AE367" s="3144"/>
      <c r="AF367" s="3144"/>
      <c r="AG367" s="3144"/>
      <c r="AH367" s="3144"/>
      <c r="AI367" s="3144"/>
      <c r="AJ367" s="3144"/>
      <c r="AK367" s="3144"/>
      <c r="AL367" s="3144"/>
      <c r="AM367" s="3144"/>
      <c r="AN367" s="3144"/>
      <c r="AO367" s="3144"/>
      <c r="AP367" s="3144"/>
      <c r="AQ367" s="3144"/>
      <c r="AR367" s="3144"/>
      <c r="AS367" s="3144"/>
      <c r="AT367" s="3144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4.25" customHeight="1">
      <c r="B368" s="410" t="s">
        <v>11</v>
      </c>
      <c r="C368" s="233" t="s">
        <v>1115</v>
      </c>
      <c r="D368" s="261">
        <v>120</v>
      </c>
      <c r="E368" s="2308">
        <v>5.3005000000000004</v>
      </c>
      <c r="F368" s="1447">
        <v>5.8291599999999999</v>
      </c>
      <c r="G368" s="1448">
        <v>24.011800000000001</v>
      </c>
      <c r="H368" s="1446">
        <v>159.79159999999999</v>
      </c>
      <c r="I368" s="433">
        <v>64</v>
      </c>
      <c r="J368" s="2252" t="s">
        <v>1116</v>
      </c>
      <c r="L368" s="3144"/>
      <c r="M368" s="741"/>
      <c r="N368" s="3144"/>
      <c r="O368" s="121"/>
      <c r="P368" s="121"/>
      <c r="Q368" s="3144"/>
      <c r="R368" s="3144"/>
      <c r="S368" s="3144"/>
      <c r="T368" s="3144"/>
      <c r="U368" s="3144"/>
      <c r="V368" s="3144"/>
      <c r="W368" s="3144"/>
      <c r="X368" s="3144"/>
      <c r="Y368" s="3144"/>
      <c r="Z368" s="3144"/>
      <c r="AA368" s="3142"/>
      <c r="AB368" s="3142"/>
      <c r="AC368" s="3142"/>
      <c r="AD368" s="3142"/>
      <c r="AE368" s="3144"/>
      <c r="AF368" s="3144"/>
      <c r="AG368" s="3144"/>
      <c r="AH368" s="3144"/>
      <c r="AI368" s="3144"/>
      <c r="AJ368" s="3144"/>
      <c r="AK368" s="3144"/>
      <c r="AL368" s="3144"/>
      <c r="AM368" s="3144"/>
      <c r="AN368" s="3144"/>
      <c r="AO368" s="3144"/>
      <c r="AP368" s="3144"/>
      <c r="AQ368" s="3144"/>
      <c r="AR368" s="3144"/>
      <c r="AS368" s="3144"/>
      <c r="AT368" s="3144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2.75" customHeight="1" thickBot="1">
      <c r="B369" s="413" t="s">
        <v>161</v>
      </c>
      <c r="C369" s="3655" t="s">
        <v>294</v>
      </c>
      <c r="D369" s="3651">
        <v>34</v>
      </c>
      <c r="E369" s="1469">
        <v>1.5867</v>
      </c>
      <c r="F369" s="431">
        <v>0.56100000000000005</v>
      </c>
      <c r="G369" s="431">
        <v>14.768470000000001</v>
      </c>
      <c r="H369" s="1193">
        <v>70.465000000000003</v>
      </c>
      <c r="I369" s="415">
        <v>19</v>
      </c>
      <c r="J369" s="2243" t="s">
        <v>8</v>
      </c>
      <c r="L369" s="121"/>
      <c r="M369" s="741"/>
      <c r="N369" s="3144"/>
      <c r="O369" s="121"/>
      <c r="P369" s="121"/>
      <c r="Q369" s="3144"/>
      <c r="R369" s="3144"/>
      <c r="S369" s="3144"/>
      <c r="T369" s="3144"/>
      <c r="U369" s="3144"/>
      <c r="V369" s="3144"/>
      <c r="W369" s="3144"/>
      <c r="X369" s="3144"/>
      <c r="Y369" s="3144"/>
      <c r="Z369" s="3144"/>
      <c r="AA369" s="3142"/>
      <c r="AB369" s="3142"/>
      <c r="AC369" s="3142"/>
      <c r="AD369" s="3142"/>
      <c r="AE369" s="3144"/>
      <c r="AF369" s="3144"/>
      <c r="AG369" s="3144"/>
      <c r="AH369" s="3144"/>
      <c r="AI369" s="3144"/>
      <c r="AJ369" s="3144"/>
      <c r="AK369" s="3144"/>
      <c r="AL369" s="3144"/>
      <c r="AM369" s="3144"/>
      <c r="AN369" s="3144"/>
      <c r="AO369" s="3144"/>
      <c r="AP369" s="3144"/>
      <c r="AQ369" s="3144"/>
      <c r="AR369" s="3144"/>
      <c r="AS369" s="3144"/>
      <c r="AT369" s="3144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2.75" customHeight="1">
      <c r="B370" s="736" t="s">
        <v>197</v>
      </c>
      <c r="C370" s="42"/>
      <c r="D370" s="3656">
        <f>SUM(D367:D369)</f>
        <v>354</v>
      </c>
      <c r="E370" s="424">
        <f>SUM(E367:E369)</f>
        <v>8.9672000000000001</v>
      </c>
      <c r="F370" s="419">
        <f>SUM(F367:F369)</f>
        <v>7.7101600000000001</v>
      </c>
      <c r="G370" s="425">
        <f>SUM(G367:G369)</f>
        <v>46.190269999999998</v>
      </c>
      <c r="H370" s="4213">
        <f>SUM(H367:H369)</f>
        <v>280.11659999999995</v>
      </c>
      <c r="I370" s="2988"/>
      <c r="J370" s="1680"/>
      <c r="L370" s="121"/>
      <c r="M370" s="741"/>
      <c r="N370" s="3144"/>
      <c r="O370" s="121"/>
      <c r="P370" s="121"/>
      <c r="Q370" s="3144"/>
      <c r="R370" s="3144"/>
      <c r="S370" s="3144"/>
      <c r="T370" s="3144"/>
      <c r="U370" s="3144"/>
      <c r="V370" s="3144"/>
      <c r="W370" s="3144"/>
      <c r="X370" s="3144"/>
      <c r="Y370" s="3144"/>
      <c r="Z370" s="3144"/>
      <c r="AA370" s="3142"/>
      <c r="AB370" s="3142"/>
      <c r="AC370" s="3142"/>
      <c r="AD370" s="3142"/>
      <c r="AE370" s="3144"/>
      <c r="AF370" s="3144"/>
      <c r="AG370" s="3144"/>
      <c r="AH370" s="3144"/>
      <c r="AI370" s="3144"/>
      <c r="AJ370" s="3144"/>
      <c r="AK370" s="3144"/>
      <c r="AL370" s="3144"/>
      <c r="AM370" s="3144"/>
      <c r="AN370" s="3144"/>
      <c r="AO370" s="3144"/>
      <c r="AP370" s="3144"/>
      <c r="AQ370" s="3144"/>
      <c r="AR370" s="3144"/>
      <c r="AS370" s="3144"/>
      <c r="AT370" s="3144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>
      <c r="B371" s="724"/>
      <c r="C371" s="725" t="s">
        <v>10</v>
      </c>
      <c r="D371" s="1133">
        <f>D743</f>
        <v>0.1</v>
      </c>
      <c r="E371" s="793">
        <f>E743</f>
        <v>9</v>
      </c>
      <c r="F371" s="792">
        <f>F743</f>
        <v>9.1999999999999993</v>
      </c>
      <c r="G371" s="792">
        <f>G743</f>
        <v>38.299999999999997</v>
      </c>
      <c r="H371" s="4214">
        <f>H743</f>
        <v>272</v>
      </c>
      <c r="I371" s="4215"/>
      <c r="J371" s="647"/>
      <c r="L371" s="121"/>
      <c r="M371" s="741"/>
      <c r="N371" s="3144"/>
      <c r="O371" s="121"/>
      <c r="P371" s="121"/>
      <c r="Q371" s="3144"/>
      <c r="R371" s="3144"/>
      <c r="S371" s="3144"/>
      <c r="T371" s="3144"/>
      <c r="U371" s="3144"/>
      <c r="V371" s="3144"/>
      <c r="W371" s="3144"/>
      <c r="X371" s="3144"/>
      <c r="Y371" s="3144"/>
      <c r="Z371" s="3144"/>
      <c r="AA371" s="121"/>
      <c r="AB371" s="121"/>
      <c r="AC371" s="121"/>
      <c r="AD371" s="121"/>
      <c r="AE371" s="3144"/>
      <c r="AF371" s="3144"/>
      <c r="AG371" s="3144"/>
      <c r="AH371" s="3144"/>
      <c r="AI371" s="3144"/>
      <c r="AJ371" s="3144"/>
      <c r="AK371" s="3144"/>
      <c r="AL371" s="3144"/>
      <c r="AM371" s="3144"/>
      <c r="AN371" s="3144"/>
      <c r="AO371" s="3144"/>
      <c r="AP371" s="3144"/>
      <c r="AQ371" s="3144"/>
      <c r="AR371" s="3144"/>
      <c r="AS371" s="3144"/>
      <c r="AT371" s="3144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2.75" customHeight="1" thickBot="1">
      <c r="B372" s="230"/>
      <c r="C372" s="722" t="s">
        <v>319</v>
      </c>
      <c r="D372" s="1129"/>
      <c r="E372" s="1469">
        <f>(E370*100/E733)-10</f>
        <v>-3.6444444444443391E-2</v>
      </c>
      <c r="F372" s="431">
        <f>(F370*100/F733)-10</f>
        <v>-1.6193913043478272</v>
      </c>
      <c r="G372" s="431">
        <f>(G370*100/G733)-10</f>
        <v>2.0601227154047006</v>
      </c>
      <c r="H372" s="1874">
        <f>(H370*100/H733)-10</f>
        <v>0.29840441176470378</v>
      </c>
      <c r="I372" s="420"/>
      <c r="J372" s="426"/>
      <c r="L372" s="121"/>
      <c r="M372" s="741"/>
      <c r="N372" s="3144"/>
      <c r="O372" s="121"/>
      <c r="P372" s="121"/>
      <c r="Q372" s="3144"/>
      <c r="R372" s="3144"/>
      <c r="S372" s="3144"/>
      <c r="T372" s="3144"/>
      <c r="U372" s="3144"/>
      <c r="V372" s="3144"/>
      <c r="W372" s="3144"/>
      <c r="X372" s="3144"/>
      <c r="Y372" s="3144"/>
      <c r="Z372" s="3144"/>
      <c r="AA372" s="121"/>
      <c r="AB372" s="121"/>
      <c r="AC372" s="121"/>
      <c r="AD372" s="121"/>
      <c r="AE372" s="3144"/>
      <c r="AF372" s="3144"/>
      <c r="AG372" s="3144"/>
      <c r="AH372" s="3144"/>
      <c r="AI372" s="3144"/>
      <c r="AJ372" s="3144"/>
      <c r="AK372" s="3144"/>
      <c r="AL372" s="3144"/>
      <c r="AM372" s="3144"/>
      <c r="AN372" s="3144"/>
      <c r="AO372" s="3144"/>
      <c r="AP372" s="3144"/>
      <c r="AQ372" s="3144"/>
      <c r="AR372" s="3144"/>
      <c r="AS372" s="3144"/>
      <c r="AT372" s="3144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>
      <c r="L373" s="121"/>
      <c r="M373" s="741"/>
      <c r="N373" s="3144"/>
      <c r="O373" s="121"/>
      <c r="P373" s="121"/>
      <c r="Q373" s="3144"/>
      <c r="R373" s="3144"/>
      <c r="S373" s="3144"/>
      <c r="T373" s="3144"/>
      <c r="U373" s="3144"/>
      <c r="V373" s="3144"/>
      <c r="W373" s="3144"/>
      <c r="X373" s="3144"/>
      <c r="Y373" s="3144"/>
      <c r="Z373" s="3144"/>
      <c r="AA373" s="121"/>
      <c r="AB373" s="121"/>
      <c r="AC373" s="121"/>
      <c r="AD373" s="121"/>
      <c r="AE373" s="3144"/>
      <c r="AF373" s="3144"/>
      <c r="AG373" s="3144"/>
      <c r="AH373" s="3144"/>
      <c r="AI373" s="3144"/>
      <c r="AJ373" s="3144"/>
      <c r="AK373" s="3144"/>
      <c r="AL373" s="3144"/>
      <c r="AM373" s="3144"/>
      <c r="AN373" s="3144"/>
      <c r="AO373" s="3144"/>
      <c r="AP373" s="3144"/>
      <c r="AQ373" s="3144"/>
      <c r="AR373" s="3144"/>
      <c r="AS373" s="3144"/>
      <c r="AT373" s="3144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>
      <c r="E374" s="2479"/>
      <c r="F374" s="2479"/>
      <c r="G374" s="2479"/>
      <c r="H374" s="2479"/>
      <c r="L374" s="3144"/>
      <c r="M374" s="2439"/>
      <c r="N374" s="3144"/>
      <c r="O374" s="121"/>
      <c r="P374" s="121"/>
      <c r="Q374" s="3144"/>
      <c r="R374" s="3144"/>
      <c r="S374" s="3144"/>
      <c r="T374" s="3144"/>
      <c r="U374" s="3144"/>
      <c r="V374" s="3144"/>
      <c r="W374" s="3144"/>
      <c r="X374" s="3144"/>
      <c r="Y374" s="3144"/>
      <c r="Z374" s="3144"/>
      <c r="AA374" s="121"/>
      <c r="AB374" s="121"/>
      <c r="AC374" s="121"/>
      <c r="AD374" s="121"/>
      <c r="AE374" s="3144"/>
      <c r="AF374" s="3144"/>
      <c r="AG374" s="3144"/>
      <c r="AH374" s="3144"/>
      <c r="AI374" s="3144"/>
      <c r="AJ374" s="3144"/>
      <c r="AK374" s="3144"/>
      <c r="AL374" s="3144"/>
      <c r="AM374" s="3144"/>
      <c r="AN374" s="3144"/>
      <c r="AO374" s="3144"/>
      <c r="AP374" s="3144"/>
      <c r="AQ374" s="3144"/>
      <c r="AR374" s="3144"/>
      <c r="AS374" s="3144"/>
      <c r="AT374" s="3144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 thickBot="1">
      <c r="C375" s="651"/>
      <c r="E375" s="3658"/>
      <c r="F375" s="3658"/>
      <c r="G375" s="3658"/>
      <c r="H375" s="3659"/>
      <c r="L375" s="1560"/>
      <c r="M375" s="3145"/>
      <c r="N375" s="216"/>
      <c r="O375" s="121"/>
      <c r="P375" s="121"/>
      <c r="Q375" s="3144"/>
      <c r="R375" s="3144"/>
      <c r="S375" s="3144"/>
      <c r="T375" s="3144"/>
      <c r="U375" s="3144"/>
      <c r="V375" s="3144"/>
      <c r="W375" s="3144"/>
      <c r="X375" s="3144"/>
      <c r="Y375" s="3144"/>
      <c r="Z375" s="3144"/>
      <c r="AA375" s="116"/>
      <c r="AB375" s="116"/>
      <c r="AC375" s="116"/>
      <c r="AD375" s="116"/>
      <c r="AE375" s="176"/>
      <c r="AF375" s="3144"/>
      <c r="AG375" s="3144"/>
      <c r="AH375" s="3144"/>
      <c r="AI375" s="3144"/>
      <c r="AJ375" s="3144"/>
      <c r="AK375" s="3144"/>
      <c r="AL375" s="3144"/>
      <c r="AM375" s="3144"/>
      <c r="AN375" s="3144"/>
      <c r="AO375" s="3144"/>
      <c r="AP375" s="3144"/>
      <c r="AQ375" s="3144"/>
      <c r="AR375" s="3144"/>
      <c r="AS375" s="3144"/>
      <c r="AT375" s="3144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2" customHeight="1">
      <c r="B376" s="649"/>
      <c r="C376" s="42" t="s">
        <v>220</v>
      </c>
      <c r="D376" s="43"/>
      <c r="E376" s="146">
        <f>E350+E363</f>
        <v>53.363599999999991</v>
      </c>
      <c r="F376" s="236">
        <f>F350+F363</f>
        <v>51.289019999999994</v>
      </c>
      <c r="G376" s="236">
        <f>G350+G363</f>
        <v>250.822115</v>
      </c>
      <c r="H376" s="650">
        <f>H350+H363</f>
        <v>1659.4327000000001</v>
      </c>
      <c r="I376" s="3662"/>
      <c r="J376" s="288"/>
      <c r="L376" s="125"/>
      <c r="M376" s="3154"/>
      <c r="N376" s="159"/>
      <c r="O376" s="121"/>
      <c r="P376" s="121"/>
      <c r="Q376" s="3144"/>
      <c r="R376" s="3144"/>
      <c r="S376" s="3144"/>
      <c r="T376" s="3144"/>
      <c r="U376" s="3144"/>
      <c r="V376" s="3144"/>
      <c r="W376" s="3144"/>
      <c r="X376" s="3144"/>
      <c r="Y376" s="3144"/>
      <c r="Z376" s="3144"/>
      <c r="AA376" s="116"/>
      <c r="AB376" s="116"/>
      <c r="AC376" s="116"/>
      <c r="AD376" s="116"/>
      <c r="AE376" s="176"/>
      <c r="AF376" s="3144"/>
      <c r="AG376" s="3144"/>
      <c r="AH376" s="3144"/>
      <c r="AI376" s="3144"/>
      <c r="AJ376" s="3144"/>
      <c r="AK376" s="3144"/>
      <c r="AL376" s="3144"/>
      <c r="AM376" s="3144"/>
      <c r="AN376" s="3144"/>
      <c r="AO376" s="3144"/>
      <c r="AP376" s="3144"/>
      <c r="AQ376" s="3144"/>
      <c r="AR376" s="3144"/>
      <c r="AS376" s="3144"/>
      <c r="AT376" s="3144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3.5" customHeight="1">
      <c r="B377" s="382"/>
      <c r="C377" s="674" t="s">
        <v>10</v>
      </c>
      <c r="D377" s="1133">
        <f>D747</f>
        <v>0.6</v>
      </c>
      <c r="E377" s="3663">
        <f>E747</f>
        <v>54</v>
      </c>
      <c r="F377" s="3664">
        <f>F747</f>
        <v>55.2</v>
      </c>
      <c r="G377" s="3664">
        <f>G747</f>
        <v>229.8</v>
      </c>
      <c r="H377" s="3665">
        <f>H747</f>
        <v>1632</v>
      </c>
      <c r="I377" s="3641"/>
      <c r="L377" s="125"/>
      <c r="M377" s="3141"/>
      <c r="N377" s="3138"/>
      <c r="O377" s="121"/>
      <c r="P377" s="121"/>
      <c r="Q377" s="3144"/>
      <c r="R377" s="3144"/>
      <c r="S377" s="3144"/>
      <c r="T377" s="3144"/>
      <c r="U377" s="3144"/>
      <c r="V377" s="3144"/>
      <c r="W377" s="3144"/>
      <c r="X377" s="3144"/>
      <c r="Y377" s="3144"/>
      <c r="Z377" s="3144"/>
      <c r="AA377" s="116"/>
      <c r="AB377" s="116"/>
      <c r="AC377" s="224"/>
      <c r="AD377" s="116"/>
      <c r="AE377" s="176"/>
      <c r="AF377" s="3144"/>
      <c r="AG377" s="3144"/>
      <c r="AH377" s="3144"/>
      <c r="AI377" s="3144"/>
      <c r="AJ377" s="3144"/>
      <c r="AK377" s="3144"/>
      <c r="AL377" s="3144"/>
      <c r="AM377" s="3144"/>
      <c r="AN377" s="3144"/>
      <c r="AO377" s="3144"/>
      <c r="AP377" s="3144"/>
      <c r="AQ377" s="3144"/>
      <c r="AR377" s="3144"/>
      <c r="AS377" s="3144"/>
      <c r="AT377" s="3144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 thickBot="1">
      <c r="B378" s="230"/>
      <c r="C378" s="722" t="s">
        <v>319</v>
      </c>
      <c r="D378" s="1129"/>
      <c r="E378" s="1469">
        <f>(E376*100/E733)-60</f>
        <v>-0.70711111111112501</v>
      </c>
      <c r="F378" s="431">
        <f>(F376*100/F733)-60</f>
        <v>-4.2510652173913144</v>
      </c>
      <c r="G378" s="431">
        <f>(G376*100/G733)-60</f>
        <v>5.4888028720626636</v>
      </c>
      <c r="H378" s="1470">
        <f>(H376*100/H733)-60</f>
        <v>1.0085551470588285</v>
      </c>
      <c r="L378" s="3146"/>
      <c r="M378" s="3141"/>
      <c r="N378" s="3139"/>
      <c r="O378" s="121"/>
      <c r="P378" s="121"/>
      <c r="Q378" s="3144"/>
      <c r="R378" s="3144"/>
      <c r="S378" s="3144"/>
      <c r="T378" s="3144"/>
      <c r="U378" s="3144"/>
      <c r="V378" s="3144"/>
      <c r="W378" s="3144"/>
      <c r="X378" s="3144"/>
      <c r="Y378" s="3144"/>
      <c r="Z378" s="3144"/>
      <c r="AA378" s="116"/>
      <c r="AB378" s="116"/>
      <c r="AC378" s="224"/>
      <c r="AD378" s="116"/>
      <c r="AE378" s="176"/>
      <c r="AF378" s="3144"/>
      <c r="AG378" s="3144"/>
      <c r="AH378" s="3144"/>
      <c r="AI378" s="3144"/>
      <c r="AJ378" s="3144"/>
      <c r="AK378" s="3144"/>
      <c r="AL378" s="3144"/>
      <c r="AM378" s="3144"/>
      <c r="AN378" s="3144"/>
      <c r="AO378" s="3144"/>
      <c r="AP378" s="3144"/>
      <c r="AQ378" s="3144"/>
      <c r="AR378" s="3144"/>
      <c r="AS378" s="3144"/>
      <c r="AT378" s="3144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 thickBot="1">
      <c r="L379" s="2083"/>
      <c r="M379" s="3141"/>
      <c r="N379" s="3139"/>
      <c r="O379" s="121"/>
      <c r="P379" s="121"/>
      <c r="Q379" s="3144"/>
      <c r="R379" s="3144"/>
      <c r="S379" s="3144"/>
      <c r="T379" s="3144"/>
      <c r="U379" s="3144"/>
      <c r="V379" s="3144"/>
      <c r="W379" s="3144"/>
      <c r="X379" s="3144"/>
      <c r="Y379" s="3144"/>
      <c r="Z379" s="3144"/>
      <c r="AA379" s="346"/>
      <c r="AB379" s="349"/>
      <c r="AC379" s="346"/>
      <c r="AD379" s="346"/>
      <c r="AE379" s="346"/>
      <c r="AF379" s="3144"/>
      <c r="AG379" s="3144"/>
      <c r="AH379" s="3144"/>
      <c r="AI379" s="3144"/>
      <c r="AJ379" s="3144"/>
      <c r="AK379" s="3144"/>
      <c r="AL379" s="3144"/>
      <c r="AM379" s="3144"/>
      <c r="AN379" s="3144"/>
      <c r="AO379" s="3144"/>
      <c r="AP379" s="3144"/>
      <c r="AQ379" s="3144"/>
      <c r="AR379" s="3144"/>
      <c r="AS379" s="3144"/>
      <c r="AT379" s="3144"/>
      <c r="AU379" s="106"/>
      <c r="AV379" s="106"/>
      <c r="AW379" s="106"/>
      <c r="AX379" s="106"/>
      <c r="AY379" s="106"/>
    </row>
    <row r="380" spans="2:59">
      <c r="B380" s="649"/>
      <c r="C380" s="42" t="s">
        <v>219</v>
      </c>
      <c r="D380" s="43"/>
      <c r="E380" s="146">
        <f>E363+E370</f>
        <v>40.8979</v>
      </c>
      <c r="F380" s="236">
        <f>F363+F370</f>
        <v>34.498649999999998</v>
      </c>
      <c r="G380" s="236">
        <f>G363+G370</f>
        <v>194.96125999999998</v>
      </c>
      <c r="H380" s="650">
        <f>H363+H370</f>
        <v>1238.6577000000002</v>
      </c>
      <c r="L380" s="3144"/>
      <c r="M380" s="3145"/>
      <c r="N380" s="3144"/>
      <c r="O380" s="121"/>
      <c r="P380" s="121"/>
      <c r="Q380" s="3144"/>
      <c r="R380" s="3144"/>
      <c r="S380" s="3144"/>
      <c r="T380" s="3144"/>
      <c r="U380" s="3144"/>
      <c r="V380" s="3144"/>
      <c r="W380" s="3144"/>
      <c r="X380" s="3144"/>
      <c r="Y380" s="3144"/>
      <c r="Z380" s="3144"/>
      <c r="AA380" s="347"/>
      <c r="AB380" s="352"/>
      <c r="AC380" s="352"/>
      <c r="AD380" s="353"/>
      <c r="AE380" s="354"/>
      <c r="AF380" s="3144"/>
      <c r="AG380" s="3144"/>
      <c r="AH380" s="3144"/>
      <c r="AI380" s="3144"/>
      <c r="AJ380" s="3144"/>
      <c r="AK380" s="3144"/>
      <c r="AL380" s="3144"/>
      <c r="AM380" s="3144"/>
      <c r="AN380" s="3144"/>
      <c r="AO380" s="3144"/>
      <c r="AP380" s="3144"/>
      <c r="AQ380" s="3144"/>
      <c r="AR380" s="3144"/>
      <c r="AS380" s="3144"/>
      <c r="AT380" s="3144"/>
      <c r="AU380" s="106"/>
      <c r="AV380" s="106"/>
      <c r="AW380" s="106"/>
      <c r="AX380" s="106"/>
      <c r="AY380" s="106"/>
    </row>
    <row r="381" spans="2:59" ht="13.5" customHeight="1">
      <c r="B381" s="382"/>
      <c r="C381" s="674" t="s">
        <v>10</v>
      </c>
      <c r="D381" s="1133">
        <f>D751</f>
        <v>0.45</v>
      </c>
      <c r="E381" s="793">
        <f>E751</f>
        <v>40.5</v>
      </c>
      <c r="F381" s="792">
        <f>F751</f>
        <v>41.4</v>
      </c>
      <c r="G381" s="792">
        <f>G751</f>
        <v>172.35</v>
      </c>
      <c r="H381" s="1499">
        <f>H751</f>
        <v>1224</v>
      </c>
      <c r="I381" s="3662"/>
      <c r="J381" s="288"/>
      <c r="L381" s="3144"/>
      <c r="M381" s="3145"/>
      <c r="N381" s="3144"/>
      <c r="O381" s="121"/>
      <c r="P381" s="121"/>
      <c r="Q381" s="3144"/>
      <c r="R381" s="3144"/>
      <c r="S381" s="3144"/>
      <c r="T381" s="3144"/>
      <c r="U381" s="3144"/>
      <c r="V381" s="3144"/>
      <c r="W381" s="3144"/>
      <c r="X381" s="3144"/>
      <c r="Y381" s="3144"/>
      <c r="Z381" s="3144"/>
      <c r="AA381" s="121"/>
      <c r="AB381" s="121"/>
      <c r="AC381" s="121"/>
      <c r="AD381" s="121"/>
      <c r="AE381" s="3144"/>
      <c r="AF381" s="3144"/>
      <c r="AG381" s="3144"/>
      <c r="AH381" s="3144"/>
      <c r="AI381" s="3144"/>
      <c r="AJ381" s="3144"/>
      <c r="AK381" s="3144"/>
      <c r="AL381" s="3144"/>
      <c r="AM381" s="3144"/>
      <c r="AN381" s="3144"/>
      <c r="AO381" s="3144"/>
      <c r="AP381" s="3144"/>
      <c r="AQ381" s="3144"/>
      <c r="AR381" s="3144"/>
      <c r="AS381" s="3144"/>
      <c r="AT381" s="3144"/>
      <c r="AU381" s="106"/>
      <c r="AV381" s="106"/>
      <c r="AW381" s="106"/>
      <c r="AX381" s="106"/>
      <c r="AY381" s="106"/>
    </row>
    <row r="382" spans="2:59" ht="15.75" thickBot="1">
      <c r="B382" s="230"/>
      <c r="C382" s="722" t="s">
        <v>319</v>
      </c>
      <c r="D382" s="1129"/>
      <c r="E382" s="1469">
        <f>(E380*100/E733)-45</f>
        <v>0.44211111111111023</v>
      </c>
      <c r="F382" s="431">
        <f>(F380*100/F733)-45</f>
        <v>-7.5014673913043524</v>
      </c>
      <c r="G382" s="431">
        <f>(G380*100/G733)-45</f>
        <v>5.9037232375979016</v>
      </c>
      <c r="H382" s="1470">
        <f>(H380*100/H733)-45</f>
        <v>0.53888602941177055</v>
      </c>
      <c r="L382" s="3144"/>
      <c r="M382" s="3145"/>
      <c r="N382" s="3144"/>
      <c r="O382" s="121"/>
      <c r="P382" s="121"/>
      <c r="Q382" s="3144"/>
      <c r="R382" s="3144"/>
      <c r="S382" s="3144"/>
      <c r="T382" s="3144"/>
      <c r="U382" s="3144"/>
      <c r="V382" s="3144"/>
      <c r="W382" s="3144"/>
      <c r="X382" s="3144"/>
      <c r="Y382" s="3144"/>
      <c r="Z382" s="3144"/>
      <c r="AA382" s="121"/>
      <c r="AB382" s="121"/>
      <c r="AC382" s="121"/>
      <c r="AD382" s="121"/>
      <c r="AE382" s="3144"/>
      <c r="AF382" s="3144"/>
      <c r="AG382" s="3144"/>
      <c r="AH382" s="3144"/>
      <c r="AI382" s="3144"/>
      <c r="AJ382" s="3144"/>
      <c r="AK382" s="3144"/>
      <c r="AL382" s="3144"/>
      <c r="AM382" s="3144"/>
      <c r="AN382" s="3144"/>
      <c r="AO382" s="3144"/>
      <c r="AP382" s="3144"/>
      <c r="AQ382" s="3144"/>
      <c r="AR382" s="3144"/>
      <c r="AS382" s="3144"/>
      <c r="AT382" s="3144"/>
      <c r="AU382" s="106"/>
      <c r="AV382" s="106"/>
      <c r="AW382" s="106"/>
      <c r="AX382" s="106"/>
      <c r="AY382" s="106"/>
    </row>
    <row r="383" spans="2:59" ht="15.75" thickBot="1">
      <c r="L383" s="121"/>
      <c r="M383" s="3145"/>
      <c r="N383" s="3144"/>
      <c r="O383" s="121"/>
      <c r="P383" s="121"/>
      <c r="Q383" s="3144"/>
      <c r="R383" s="3144"/>
      <c r="S383" s="3144"/>
      <c r="T383" s="3144"/>
      <c r="U383" s="3144"/>
      <c r="V383" s="3144"/>
      <c r="W383" s="3144"/>
      <c r="X383" s="3144"/>
      <c r="Y383" s="3144"/>
      <c r="Z383" s="3144"/>
      <c r="AA383" s="121"/>
      <c r="AB383" s="121"/>
      <c r="AC383" s="121"/>
      <c r="AD383" s="121"/>
      <c r="AE383" s="3144"/>
      <c r="AF383" s="3144"/>
      <c r="AG383" s="3144"/>
      <c r="AH383" s="3144"/>
      <c r="AI383" s="3144"/>
      <c r="AJ383" s="3144"/>
      <c r="AK383" s="3144"/>
      <c r="AL383" s="3144"/>
      <c r="AM383" s="3144"/>
      <c r="AN383" s="3144"/>
      <c r="AO383" s="3144"/>
      <c r="AP383" s="3144"/>
      <c r="AQ383" s="3144"/>
      <c r="AR383" s="3144"/>
      <c r="AS383" s="3144"/>
      <c r="AT383" s="3144"/>
      <c r="AU383" s="106"/>
      <c r="AV383" s="106"/>
      <c r="AW383" s="106"/>
      <c r="AX383" s="106"/>
      <c r="AY383" s="106"/>
    </row>
    <row r="384" spans="2:59" ht="14.25" customHeight="1">
      <c r="B384" s="649"/>
      <c r="C384" s="42" t="s">
        <v>198</v>
      </c>
      <c r="D384" s="43"/>
      <c r="E384" s="153">
        <f>E350+E363+E370</f>
        <v>62.330799999999989</v>
      </c>
      <c r="F384" s="93">
        <f>F350+F363+F370</f>
        <v>58.999179999999996</v>
      </c>
      <c r="G384" s="93">
        <f>G350+G363+G370</f>
        <v>297.01238499999999</v>
      </c>
      <c r="H384" s="237">
        <f>H350+H363+H370</f>
        <v>1939.5493000000001</v>
      </c>
      <c r="I384" s="3662"/>
      <c r="L384" s="121"/>
      <c r="M384" s="3145"/>
      <c r="N384" s="3144"/>
      <c r="O384" s="121"/>
      <c r="P384" s="121"/>
      <c r="Q384" s="3144"/>
      <c r="R384" s="3144"/>
      <c r="S384" s="3144"/>
      <c r="T384" s="3144"/>
      <c r="U384" s="3144"/>
      <c r="V384" s="3144"/>
      <c r="W384" s="3144"/>
      <c r="X384" s="3144"/>
      <c r="Y384" s="3144"/>
      <c r="Z384" s="3144"/>
      <c r="AA384" s="121"/>
      <c r="AB384" s="121"/>
      <c r="AC384" s="121"/>
      <c r="AD384" s="121"/>
      <c r="AE384" s="3144"/>
      <c r="AF384" s="3144"/>
      <c r="AG384" s="3144"/>
      <c r="AH384" s="3144"/>
      <c r="AI384" s="3144"/>
      <c r="AJ384" s="3144"/>
      <c r="AK384" s="3144"/>
      <c r="AL384" s="3144"/>
      <c r="AM384" s="3144"/>
      <c r="AN384" s="3144"/>
      <c r="AO384" s="3144"/>
      <c r="AP384" s="3144"/>
      <c r="AQ384" s="3144"/>
      <c r="AR384" s="3144"/>
      <c r="AS384" s="3144"/>
      <c r="AT384" s="3144"/>
    </row>
    <row r="385" spans="2:46" ht="14.25" customHeight="1">
      <c r="B385" s="382"/>
      <c r="C385" s="674" t="s">
        <v>10</v>
      </c>
      <c r="D385" s="1133">
        <f>D755</f>
        <v>0.7</v>
      </c>
      <c r="E385" s="793">
        <f>E755</f>
        <v>63</v>
      </c>
      <c r="F385" s="792">
        <f>F755</f>
        <v>64.400000000000006</v>
      </c>
      <c r="G385" s="792">
        <f>G755</f>
        <v>268.10000000000002</v>
      </c>
      <c r="H385" s="1499">
        <f>H755</f>
        <v>1904</v>
      </c>
      <c r="L385" s="121"/>
      <c r="M385" s="3154"/>
      <c r="N385" s="3144"/>
      <c r="O385" s="121"/>
      <c r="P385" s="121"/>
      <c r="Q385" s="3144"/>
      <c r="R385" s="3144"/>
      <c r="S385" s="3144"/>
      <c r="T385" s="3144"/>
      <c r="U385" s="3144"/>
      <c r="V385" s="3144"/>
      <c r="W385" s="3144"/>
      <c r="X385" s="3144"/>
      <c r="Y385" s="3144"/>
      <c r="Z385" s="3144"/>
      <c r="AA385" s="3144"/>
      <c r="AB385" s="3144"/>
      <c r="AC385" s="3144"/>
      <c r="AD385" s="3144"/>
      <c r="AE385" s="3144"/>
      <c r="AF385" s="3144"/>
      <c r="AG385" s="3144"/>
      <c r="AH385" s="3144"/>
      <c r="AI385" s="3144"/>
      <c r="AJ385" s="3144"/>
      <c r="AK385" s="3144"/>
      <c r="AL385" s="3144"/>
      <c r="AM385" s="3144"/>
      <c r="AN385" s="3144"/>
      <c r="AO385" s="3144"/>
      <c r="AP385" s="3144"/>
      <c r="AQ385" s="3144"/>
      <c r="AR385" s="3144"/>
      <c r="AS385" s="3144"/>
      <c r="AT385" s="3144"/>
    </row>
    <row r="386" spans="2:46" ht="15.75" customHeight="1" thickBot="1">
      <c r="B386" s="230"/>
      <c r="C386" s="722" t="s">
        <v>319</v>
      </c>
      <c r="D386" s="1129"/>
      <c r="E386" s="1469">
        <f>(E384*100/E733)-70</f>
        <v>-0.74355555555555952</v>
      </c>
      <c r="F386" s="431">
        <f>(F384*100/F733)-70</f>
        <v>-5.8704565217391291</v>
      </c>
      <c r="G386" s="431">
        <f>(G384*100/G733)-70</f>
        <v>7.548925587467366</v>
      </c>
      <c r="H386" s="1470">
        <f>(H384*100/H733)-70</f>
        <v>1.3069595588235359</v>
      </c>
      <c r="L386" s="121"/>
      <c r="M386" s="113"/>
      <c r="N386" s="3138"/>
      <c r="O386" s="121"/>
      <c r="P386" s="121"/>
      <c r="Q386" s="3144"/>
      <c r="R386" s="3144"/>
      <c r="S386" s="3144"/>
      <c r="T386" s="3144"/>
      <c r="U386" s="3144"/>
      <c r="V386" s="3144"/>
      <c r="W386" s="3144"/>
      <c r="X386" s="3144"/>
      <c r="Y386" s="3144"/>
      <c r="Z386" s="3144"/>
      <c r="AA386" s="3144"/>
      <c r="AB386" s="3144"/>
      <c r="AC386" s="3144"/>
      <c r="AD386" s="3144"/>
      <c r="AE386" s="3144"/>
      <c r="AF386" s="3144"/>
      <c r="AG386" s="3144"/>
      <c r="AH386" s="3144"/>
      <c r="AI386" s="3144"/>
      <c r="AJ386" s="3144"/>
      <c r="AK386" s="3144"/>
      <c r="AL386" s="3144"/>
      <c r="AM386" s="3144"/>
      <c r="AN386" s="3144"/>
      <c r="AO386" s="3144"/>
      <c r="AP386" s="3144"/>
      <c r="AQ386" s="3144"/>
      <c r="AR386" s="3144"/>
      <c r="AS386" s="3144"/>
      <c r="AT386" s="3144"/>
    </row>
    <row r="387" spans="2:46" ht="12.75" customHeight="1">
      <c r="L387" s="121"/>
      <c r="M387" s="121"/>
      <c r="N387" s="121"/>
      <c r="O387" s="121"/>
      <c r="P387" s="121"/>
      <c r="Q387" s="3144"/>
      <c r="R387" s="3144"/>
      <c r="S387" s="3144"/>
      <c r="T387" s="3144"/>
      <c r="U387" s="3144"/>
      <c r="V387" s="3144"/>
      <c r="W387" s="3144"/>
      <c r="X387" s="3144"/>
      <c r="Y387" s="3144"/>
      <c r="Z387" s="3144"/>
      <c r="AA387" s="3144"/>
      <c r="AB387" s="3144"/>
      <c r="AC387" s="3144"/>
      <c r="AD387" s="3144"/>
      <c r="AE387" s="3144"/>
      <c r="AF387" s="3144"/>
      <c r="AG387" s="3144"/>
      <c r="AH387" s="3144"/>
      <c r="AI387" s="3144"/>
      <c r="AJ387" s="3144"/>
      <c r="AK387" s="3144"/>
      <c r="AL387" s="3144"/>
      <c r="AM387" s="3144"/>
      <c r="AN387" s="3144"/>
      <c r="AO387" s="3144"/>
      <c r="AP387" s="3144"/>
      <c r="AQ387" s="3144"/>
      <c r="AR387" s="3144"/>
      <c r="AS387" s="3144"/>
      <c r="AT387" s="3144"/>
    </row>
    <row r="388" spans="2:46">
      <c r="L388" s="121"/>
      <c r="M388" s="121"/>
      <c r="N388" s="121"/>
      <c r="O388" s="121"/>
      <c r="P388" s="121"/>
      <c r="Q388" s="3144"/>
      <c r="R388" s="3144"/>
      <c r="S388" s="3144"/>
      <c r="T388" s="3144"/>
      <c r="U388" s="3144"/>
      <c r="V388" s="3144"/>
      <c r="W388" s="3144"/>
      <c r="X388" s="3144"/>
      <c r="Y388" s="3144"/>
      <c r="Z388" s="3144"/>
      <c r="AA388" s="3144"/>
      <c r="AB388" s="3144"/>
      <c r="AC388" s="3144"/>
      <c r="AD388" s="3144"/>
      <c r="AE388" s="3144"/>
      <c r="AF388" s="3144"/>
      <c r="AG388" s="3144"/>
      <c r="AH388" s="3144"/>
      <c r="AI388" s="3144"/>
      <c r="AJ388" s="3144"/>
      <c r="AK388" s="3144"/>
      <c r="AL388" s="3144"/>
      <c r="AM388" s="3144"/>
      <c r="AN388" s="3144"/>
      <c r="AO388" s="3144"/>
      <c r="AP388" s="3144"/>
      <c r="AQ388" s="3144"/>
      <c r="AR388" s="3144"/>
      <c r="AS388" s="3144"/>
      <c r="AT388" s="3144"/>
    </row>
    <row r="389" spans="2:46">
      <c r="L389" s="121"/>
      <c r="M389" s="121"/>
      <c r="N389" s="121"/>
      <c r="O389" s="121"/>
      <c r="P389" s="121"/>
      <c r="Q389" s="3144"/>
      <c r="R389" s="3144"/>
      <c r="S389" s="3144"/>
      <c r="T389" s="3144"/>
      <c r="U389" s="3144"/>
      <c r="V389" s="3144"/>
      <c r="W389" s="3144"/>
      <c r="X389" s="3144"/>
      <c r="Y389" s="3144"/>
      <c r="Z389" s="3144"/>
      <c r="AA389" s="3144"/>
      <c r="AB389" s="3144"/>
      <c r="AC389" s="3144"/>
      <c r="AD389" s="3144"/>
      <c r="AE389" s="3144"/>
      <c r="AF389" s="3144"/>
      <c r="AG389" s="3144"/>
      <c r="AH389" s="3144"/>
      <c r="AI389" s="3144"/>
      <c r="AJ389" s="3144"/>
      <c r="AK389" s="3144"/>
      <c r="AL389" s="3144"/>
      <c r="AM389" s="3144"/>
      <c r="AN389" s="3144"/>
      <c r="AO389" s="3144"/>
      <c r="AP389" s="3144"/>
      <c r="AQ389" s="3144"/>
      <c r="AR389" s="3144"/>
      <c r="AS389" s="3144"/>
      <c r="AT389" s="3144"/>
    </row>
    <row r="390" spans="2:46">
      <c r="L390" s="121"/>
      <c r="M390" s="121"/>
      <c r="N390" s="121"/>
      <c r="O390" s="121"/>
      <c r="P390" s="121"/>
      <c r="Q390" s="3144"/>
      <c r="R390" s="3144"/>
      <c r="S390" s="3144"/>
      <c r="T390" s="3144"/>
      <c r="U390" s="3144"/>
      <c r="V390" s="3144"/>
      <c r="W390" s="3144"/>
      <c r="X390" s="3144"/>
      <c r="Y390" s="3144"/>
      <c r="Z390" s="3144"/>
      <c r="AA390" s="3144"/>
      <c r="AB390" s="3144"/>
      <c r="AC390" s="3144"/>
      <c r="AD390" s="3144"/>
      <c r="AE390" s="3144"/>
      <c r="AF390" s="3144"/>
      <c r="AG390" s="3144"/>
      <c r="AH390" s="3144"/>
      <c r="AI390" s="3144"/>
      <c r="AJ390" s="3144"/>
      <c r="AK390" s="3144"/>
      <c r="AL390" s="3144"/>
      <c r="AM390" s="3144"/>
      <c r="AN390" s="3144"/>
      <c r="AO390" s="3144"/>
      <c r="AP390" s="3144"/>
      <c r="AQ390" s="3144"/>
      <c r="AR390" s="3144"/>
      <c r="AS390" s="3144"/>
      <c r="AT390" s="3144"/>
    </row>
    <row r="391" spans="2:46">
      <c r="L391" s="121"/>
      <c r="M391" s="121"/>
      <c r="N391" s="121"/>
      <c r="O391" s="121"/>
      <c r="P391" s="121"/>
      <c r="Q391" s="3144"/>
      <c r="R391" s="3144"/>
      <c r="S391" s="3144"/>
      <c r="T391" s="3144"/>
      <c r="U391" s="3144"/>
      <c r="V391" s="3144"/>
      <c r="W391" s="3144"/>
      <c r="X391" s="3144"/>
      <c r="Y391" s="3144"/>
      <c r="Z391" s="3144"/>
      <c r="AA391" s="3144"/>
      <c r="AB391" s="3144"/>
      <c r="AC391" s="3144"/>
      <c r="AD391" s="3144"/>
      <c r="AE391" s="3144"/>
      <c r="AF391" s="3144"/>
      <c r="AG391" s="3144"/>
      <c r="AH391" s="3144"/>
      <c r="AI391" s="3144"/>
      <c r="AJ391" s="3144"/>
      <c r="AK391" s="3144"/>
      <c r="AL391" s="3144"/>
      <c r="AM391" s="3144"/>
      <c r="AN391" s="3144"/>
      <c r="AO391" s="3144"/>
      <c r="AP391" s="3144"/>
      <c r="AQ391" s="3144"/>
      <c r="AR391" s="3144"/>
      <c r="AS391" s="3144"/>
      <c r="AT391" s="3144"/>
    </row>
    <row r="392" spans="2:46">
      <c r="L392" s="121"/>
      <c r="M392" s="121"/>
      <c r="N392" s="121"/>
      <c r="O392" s="121"/>
      <c r="P392" s="121"/>
      <c r="Q392" s="3144"/>
      <c r="R392" s="3144"/>
      <c r="S392" s="3144"/>
      <c r="T392" s="3144"/>
      <c r="U392" s="3144"/>
      <c r="V392" s="3144"/>
      <c r="W392" s="3144"/>
      <c r="X392" s="3144"/>
      <c r="Y392" s="3144"/>
      <c r="Z392" s="3144"/>
      <c r="AA392" s="3144"/>
      <c r="AB392" s="3144"/>
      <c r="AC392" s="3144"/>
      <c r="AD392" s="3144"/>
      <c r="AE392" s="3144"/>
      <c r="AF392" s="3144"/>
      <c r="AG392" s="3144"/>
      <c r="AH392" s="3144"/>
      <c r="AI392" s="3144"/>
      <c r="AJ392" s="3144"/>
      <c r="AK392" s="3144"/>
      <c r="AL392" s="3144"/>
      <c r="AM392" s="3144"/>
      <c r="AN392" s="3144"/>
      <c r="AO392" s="3144"/>
      <c r="AP392" s="3144"/>
      <c r="AQ392" s="3144"/>
      <c r="AR392" s="3144"/>
      <c r="AS392" s="3144"/>
      <c r="AT392" s="3144"/>
    </row>
    <row r="393" spans="2:46">
      <c r="L393" s="121"/>
      <c r="M393" s="121"/>
      <c r="N393" s="121"/>
      <c r="O393" s="121"/>
      <c r="P393" s="121"/>
      <c r="Q393" s="3144"/>
      <c r="R393" s="3144"/>
      <c r="S393" s="3144"/>
      <c r="T393" s="3144"/>
      <c r="U393" s="3144"/>
      <c r="V393" s="3144"/>
      <c r="W393" s="3144"/>
      <c r="X393" s="3144"/>
      <c r="Y393" s="3144"/>
      <c r="Z393" s="3144"/>
      <c r="AA393" s="3144"/>
      <c r="AB393" s="3144"/>
      <c r="AC393" s="3144"/>
      <c r="AD393" s="3144"/>
      <c r="AE393" s="3144"/>
      <c r="AF393" s="3144"/>
      <c r="AG393" s="3144"/>
      <c r="AH393" s="3144"/>
      <c r="AI393" s="3144"/>
      <c r="AJ393" s="3144"/>
      <c r="AK393" s="3144"/>
      <c r="AL393" s="3144"/>
      <c r="AM393" s="3144"/>
      <c r="AN393" s="3144"/>
      <c r="AO393" s="3144"/>
      <c r="AP393" s="3144"/>
      <c r="AQ393" s="3144"/>
      <c r="AR393" s="3144"/>
      <c r="AS393" s="3144"/>
      <c r="AT393" s="3144"/>
    </row>
    <row r="394" spans="2:46" ht="15.75">
      <c r="B394" s="92"/>
      <c r="C394" s="92"/>
      <c r="D394" s="1927" t="str">
        <f>D58</f>
        <v xml:space="preserve">Россия Краснодарский край </v>
      </c>
      <c r="E394" s="559"/>
      <c r="F394" s="559"/>
      <c r="G394" s="559"/>
      <c r="H394" s="730"/>
      <c r="I394" s="730"/>
      <c r="J394" s="730"/>
      <c r="K394" s="6"/>
      <c r="L394" s="749"/>
      <c r="M394" s="3144"/>
      <c r="N394" s="3145"/>
      <c r="O394" s="3144"/>
      <c r="P394" s="121"/>
      <c r="Q394" s="3144"/>
      <c r="R394" s="124"/>
      <c r="S394" s="3141"/>
      <c r="T394" s="3138"/>
      <c r="U394" s="3144"/>
      <c r="V394" s="3144"/>
      <c r="W394" s="3144"/>
      <c r="X394" s="3144"/>
      <c r="Y394" s="3144"/>
      <c r="Z394" s="3144"/>
      <c r="AA394" s="3144"/>
      <c r="AB394" s="3144"/>
      <c r="AC394" s="3144"/>
      <c r="AD394" s="3144"/>
      <c r="AE394" s="3144"/>
      <c r="AF394" s="3144"/>
      <c r="AG394" s="3144"/>
      <c r="AH394" s="3144"/>
      <c r="AI394" s="3144"/>
      <c r="AJ394" s="3144"/>
      <c r="AK394" s="3144"/>
      <c r="AL394" s="3144"/>
      <c r="AM394" s="3144"/>
      <c r="AN394" s="3144"/>
      <c r="AO394" s="3144"/>
      <c r="AP394" s="3144"/>
      <c r="AQ394" s="3144"/>
      <c r="AR394" s="3144"/>
      <c r="AS394" s="3144"/>
      <c r="AT394" s="3144"/>
    </row>
    <row r="395" spans="2:46">
      <c r="B395" s="1928" t="str">
        <f>B59</f>
        <v xml:space="preserve">     12 - ТИДНЕВНОЕ  МЕНЮ  ПРИГОТОВЛЯЕМЫХ  БЛЮД ШКОЛЬНЫХ    З А В Т Р А К О В - О Б Е Д О В - П О Л Д Н И К О В</v>
      </c>
      <c r="C395" s="92"/>
      <c r="D395" s="92"/>
      <c r="E395" s="92"/>
      <c r="F395" s="559"/>
      <c r="G395" s="559"/>
      <c r="H395" s="559"/>
      <c r="I395" s="92"/>
      <c r="J395" s="92"/>
      <c r="K395" s="6"/>
      <c r="L395" s="3144"/>
      <c r="M395" s="3154"/>
      <c r="N395" s="3144"/>
      <c r="O395" s="3144"/>
      <c r="P395" s="121"/>
      <c r="Q395" s="3144"/>
      <c r="R395" s="1560"/>
      <c r="S395" s="3145"/>
      <c r="T395" s="2315"/>
      <c r="U395" s="3144"/>
      <c r="V395" s="3144"/>
      <c r="W395" s="3144"/>
      <c r="X395" s="3144"/>
      <c r="Y395" s="3144"/>
      <c r="Z395" s="3144"/>
      <c r="AA395" s="3144"/>
      <c r="AB395" s="3144"/>
      <c r="AC395" s="3144"/>
      <c r="AD395" s="3144"/>
      <c r="AE395" s="3144"/>
      <c r="AF395" s="3144"/>
      <c r="AG395" s="3144"/>
      <c r="AH395" s="3144"/>
      <c r="AI395" s="3144"/>
      <c r="AJ395" s="3144"/>
      <c r="AK395" s="3144"/>
      <c r="AL395" s="3144"/>
      <c r="AM395" s="3144"/>
      <c r="AN395" s="3144"/>
      <c r="AO395" s="3144"/>
      <c r="AP395" s="3144"/>
      <c r="AQ395" s="3144"/>
      <c r="AR395" s="3144"/>
      <c r="AS395" s="3144"/>
      <c r="AT395" s="3144"/>
    </row>
    <row r="396" spans="2:46">
      <c r="B396" s="92"/>
      <c r="C396" s="1928" t="str">
        <f>C60</f>
        <v xml:space="preserve">                            ДЛЯ  УЧАЩИХСЯ  В ОБЩЕОБРАЗОВАТЕЛЬНОМ УЧРЕЖДЕНИЕ</v>
      </c>
      <c r="D396" s="559"/>
      <c r="E396" s="92"/>
      <c r="F396" s="92"/>
      <c r="G396" s="1928"/>
      <c r="H396" s="1928"/>
      <c r="I396" s="1630"/>
      <c r="J396" s="1630"/>
      <c r="K396" s="6"/>
      <c r="L396" s="125"/>
      <c r="M396" s="117"/>
      <c r="N396" s="3139"/>
      <c r="O396" s="3144"/>
      <c r="P396" s="121"/>
      <c r="Q396" s="3144"/>
      <c r="R396" s="125"/>
      <c r="S396" s="3154"/>
      <c r="T396" s="3144"/>
      <c r="U396" s="3144"/>
      <c r="V396" s="3144"/>
      <c r="W396" s="3144"/>
      <c r="X396" s="3144"/>
      <c r="Y396" s="3144"/>
      <c r="Z396" s="3144"/>
      <c r="AA396" s="3144"/>
      <c r="AB396" s="3144"/>
      <c r="AC396" s="3144"/>
      <c r="AD396" s="3144"/>
      <c r="AE396" s="3144"/>
      <c r="AF396" s="3144"/>
      <c r="AG396" s="3144"/>
      <c r="AH396" s="3144"/>
      <c r="AI396" s="3144"/>
      <c r="AJ396" s="3144"/>
      <c r="AK396" s="3144"/>
      <c r="AL396" s="3144"/>
      <c r="AM396" s="3144"/>
      <c r="AN396" s="3144"/>
      <c r="AO396" s="3144"/>
      <c r="AP396" s="3144"/>
      <c r="AQ396" s="3144"/>
      <c r="AR396" s="3144"/>
      <c r="AS396" s="3144"/>
      <c r="AT396" s="3144"/>
    </row>
    <row r="397" spans="2:46" ht="15.75">
      <c r="B397" s="3253" t="str">
        <f>B61</f>
        <v xml:space="preserve">   Возрастная категория:   с   12  лет  и старше                 Сезон:    ЗИМА  -  ВЕСНА  2025 -____г.г.</v>
      </c>
      <c r="C397" s="1630"/>
      <c r="D397" s="92"/>
      <c r="E397" s="1929"/>
      <c r="F397" s="92"/>
      <c r="G397" s="1566"/>
      <c r="H397" s="1630"/>
      <c r="I397" s="1630"/>
      <c r="J397" s="3254"/>
      <c r="K397" s="6"/>
      <c r="L397" s="125"/>
      <c r="M397" s="3143"/>
      <c r="N397" s="3138"/>
      <c r="O397" s="3144"/>
      <c r="P397" s="3144"/>
      <c r="Q397" s="3144"/>
      <c r="R397" s="3146"/>
      <c r="S397" s="3141"/>
      <c r="T397" s="3138"/>
      <c r="U397" s="3144"/>
      <c r="V397" s="3144"/>
      <c r="W397" s="3144"/>
      <c r="X397" s="3144"/>
      <c r="Y397" s="3144"/>
      <c r="Z397" s="3144"/>
      <c r="AA397" s="3144"/>
      <c r="AB397" s="3144"/>
      <c r="AC397" s="3144"/>
      <c r="AD397" s="3144"/>
      <c r="AE397" s="3144"/>
      <c r="AF397" s="3144"/>
      <c r="AG397" s="3144"/>
      <c r="AH397" s="3144"/>
      <c r="AI397" s="3144"/>
      <c r="AJ397" s="3144"/>
      <c r="AK397" s="3144"/>
      <c r="AL397" s="3144"/>
      <c r="AM397" s="3144"/>
      <c r="AN397" s="3144"/>
      <c r="AO397" s="3144"/>
      <c r="AP397" s="3144"/>
      <c r="AQ397" s="3144"/>
      <c r="AR397" s="3144"/>
      <c r="AS397" s="3144"/>
      <c r="AT397" s="3144"/>
    </row>
    <row r="398" spans="2:46" ht="19.5" thickBot="1">
      <c r="B398" s="92"/>
      <c r="C398" s="559"/>
      <c r="D398" s="3255" t="s">
        <v>259</v>
      </c>
      <c r="E398" s="559"/>
      <c r="F398" s="559"/>
      <c r="G398" s="559"/>
      <c r="H398" s="559"/>
      <c r="I398" s="559"/>
      <c r="J398" s="559"/>
      <c r="K398" s="6"/>
      <c r="L398" s="125"/>
      <c r="M398" s="3141"/>
      <c r="N398" s="3139"/>
      <c r="O398" s="3144"/>
      <c r="P398" s="3144"/>
      <c r="Q398" s="3144"/>
      <c r="R398" s="125"/>
      <c r="S398" s="113"/>
      <c r="T398" s="329"/>
      <c r="U398" s="3144"/>
      <c r="V398" s="3144"/>
      <c r="W398" s="3144"/>
      <c r="X398" s="3144"/>
      <c r="Y398" s="3144"/>
      <c r="Z398" s="3144"/>
      <c r="AA398" s="3144"/>
      <c r="AB398" s="3144"/>
      <c r="AC398" s="3144"/>
      <c r="AD398" s="3144"/>
      <c r="AE398" s="3144"/>
      <c r="AF398" s="3144"/>
      <c r="AG398" s="3144"/>
      <c r="AH398" s="3144"/>
      <c r="AI398" s="3144"/>
      <c r="AJ398" s="3144"/>
      <c r="AK398" s="3144"/>
      <c r="AL398" s="3144"/>
      <c r="AM398" s="3144"/>
      <c r="AN398" s="3144"/>
      <c r="AO398" s="3144"/>
      <c r="AP398" s="3144"/>
      <c r="AQ398" s="3144"/>
      <c r="AR398" s="3144"/>
      <c r="AS398" s="3144"/>
      <c r="AT398" s="3144"/>
    </row>
    <row r="399" spans="2:46" ht="12" customHeight="1" thickBot="1">
      <c r="B399" s="384" t="s">
        <v>139</v>
      </c>
      <c r="C399" s="88"/>
      <c r="D399" s="1931" t="s">
        <v>140</v>
      </c>
      <c r="E399" s="1932" t="s">
        <v>141</v>
      </c>
      <c r="F399" s="1932"/>
      <c r="G399" s="1932"/>
      <c r="H399" s="1933" t="s">
        <v>142</v>
      </c>
      <c r="I399" s="1934" t="s">
        <v>143</v>
      </c>
      <c r="J399" s="388" t="s">
        <v>144</v>
      </c>
      <c r="K399" s="6"/>
      <c r="L399" s="3146"/>
      <c r="M399" s="3141"/>
      <c r="N399" s="3139"/>
      <c r="O399" s="3144"/>
      <c r="P399" s="3144"/>
      <c r="Q399" s="3144"/>
      <c r="R399" s="749"/>
      <c r="S399" s="3144"/>
      <c r="T399" s="3145"/>
      <c r="U399" s="3144"/>
      <c r="V399" s="3144"/>
      <c r="W399" s="3144"/>
      <c r="X399" s="3144"/>
      <c r="Y399" s="3144"/>
      <c r="Z399" s="3144"/>
      <c r="AA399" s="3144"/>
      <c r="AB399" s="3144"/>
      <c r="AC399" s="3144"/>
      <c r="AD399" s="3144"/>
      <c r="AE399" s="3144"/>
      <c r="AF399" s="3144"/>
      <c r="AG399" s="3144"/>
      <c r="AH399" s="3144"/>
      <c r="AI399" s="3144"/>
      <c r="AJ399" s="3144"/>
      <c r="AK399" s="3144"/>
      <c r="AL399" s="3144"/>
      <c r="AM399" s="3144"/>
      <c r="AN399" s="3144"/>
      <c r="AO399" s="3144"/>
      <c r="AP399" s="3144"/>
      <c r="AQ399" s="3144"/>
      <c r="AR399" s="3144"/>
      <c r="AS399" s="3144"/>
      <c r="AT399" s="3144"/>
    </row>
    <row r="400" spans="2:46" ht="14.25" customHeight="1">
      <c r="B400" s="389" t="s">
        <v>145</v>
      </c>
      <c r="C400" s="390" t="s">
        <v>146</v>
      </c>
      <c r="D400" s="1935" t="s">
        <v>147</v>
      </c>
      <c r="E400" s="1936" t="s">
        <v>148</v>
      </c>
      <c r="F400" s="1936" t="s">
        <v>53</v>
      </c>
      <c r="G400" s="1936" t="s">
        <v>54</v>
      </c>
      <c r="H400" s="1937" t="s">
        <v>149</v>
      </c>
      <c r="I400" s="1938" t="s">
        <v>150</v>
      </c>
      <c r="J400" s="395" t="s">
        <v>251</v>
      </c>
      <c r="K400" s="6"/>
      <c r="L400" s="2083"/>
      <c r="M400" s="3141"/>
      <c r="N400" s="3139"/>
      <c r="O400" s="121"/>
      <c r="P400" s="3144"/>
      <c r="Q400" s="3144"/>
      <c r="R400" s="3144"/>
      <c r="S400" s="3154"/>
      <c r="T400" s="3144"/>
      <c r="U400" s="3144"/>
      <c r="V400" s="3145"/>
      <c r="W400" s="3144"/>
      <c r="X400" s="3144"/>
      <c r="Y400" s="3144"/>
      <c r="Z400" s="3144"/>
      <c r="AA400" s="3144"/>
      <c r="AB400" s="3144"/>
      <c r="AC400" s="3144"/>
      <c r="AD400" s="3144"/>
      <c r="AE400" s="3144"/>
      <c r="AF400" s="3144"/>
      <c r="AG400" s="3144"/>
      <c r="AH400" s="3144"/>
      <c r="AI400" s="3144"/>
      <c r="AJ400" s="3144"/>
      <c r="AK400" s="3144"/>
      <c r="AL400" s="3144"/>
      <c r="AM400" s="3144"/>
      <c r="AN400" s="3144"/>
      <c r="AO400" s="3144"/>
      <c r="AP400" s="3144"/>
      <c r="AQ400" s="3144"/>
      <c r="AR400" s="3144"/>
      <c r="AS400" s="3144"/>
      <c r="AT400" s="3144"/>
    </row>
    <row r="401" spans="2:46" ht="13.5" customHeight="1" thickBot="1">
      <c r="B401" s="396"/>
      <c r="C401" s="427"/>
      <c r="D401" s="1939"/>
      <c r="E401" s="1940" t="s">
        <v>5</v>
      </c>
      <c r="F401" s="1940" t="s">
        <v>6</v>
      </c>
      <c r="G401" s="1940" t="s">
        <v>7</v>
      </c>
      <c r="H401" s="1941" t="s">
        <v>151</v>
      </c>
      <c r="I401" s="1942" t="s">
        <v>152</v>
      </c>
      <c r="J401" s="401" t="s">
        <v>250</v>
      </c>
      <c r="K401" s="6"/>
      <c r="L401" s="2083"/>
      <c r="M401" s="3141"/>
      <c r="N401" s="3139"/>
      <c r="O401" s="121"/>
      <c r="P401" s="3144"/>
      <c r="Q401" s="3144"/>
      <c r="R401" s="125"/>
      <c r="S401" s="117"/>
      <c r="T401" s="3139"/>
      <c r="U401" s="3144"/>
      <c r="V401" s="3144"/>
      <c r="W401" s="3144"/>
      <c r="X401" s="3144"/>
      <c r="Y401" s="3144"/>
      <c r="Z401" s="3144"/>
      <c r="AA401" s="3144"/>
      <c r="AB401" s="3144"/>
      <c r="AC401" s="3144"/>
      <c r="AD401" s="3144"/>
      <c r="AE401" s="3144"/>
      <c r="AF401" s="3144"/>
      <c r="AG401" s="3144"/>
      <c r="AH401" s="3144"/>
      <c r="AI401" s="3144"/>
      <c r="AJ401" s="3144"/>
      <c r="AK401" s="3144"/>
      <c r="AL401" s="3144"/>
      <c r="AM401" s="3144"/>
      <c r="AN401" s="3144"/>
      <c r="AO401" s="3144"/>
      <c r="AP401" s="3144"/>
      <c r="AQ401" s="3144"/>
      <c r="AR401" s="3144"/>
      <c r="AS401" s="3144"/>
      <c r="AT401" s="3144"/>
    </row>
    <row r="402" spans="2:46">
      <c r="B402" s="88"/>
      <c r="C402" s="402" t="s">
        <v>128</v>
      </c>
      <c r="D402" s="1943"/>
      <c r="E402" s="3039"/>
      <c r="F402" s="1955"/>
      <c r="G402" s="1955"/>
      <c r="H402" s="3041"/>
      <c r="I402" s="1946"/>
      <c r="J402" s="407"/>
      <c r="K402" s="6"/>
      <c r="L402" s="124"/>
      <c r="M402" s="3141"/>
      <c r="N402" s="3138"/>
      <c r="O402" s="121"/>
      <c r="P402" s="3144"/>
      <c r="Q402" s="3144"/>
      <c r="R402" s="125"/>
      <c r="S402" s="3143"/>
      <c r="T402" s="3138"/>
      <c r="U402" s="3144"/>
      <c r="V402" s="3139"/>
      <c r="W402" s="3144"/>
      <c r="X402" s="3144"/>
      <c r="Y402" s="3144"/>
      <c r="Z402" s="3144"/>
      <c r="AA402" s="3144"/>
      <c r="AB402" s="3144"/>
      <c r="AC402" s="3144"/>
      <c r="AD402" s="3144"/>
      <c r="AE402" s="3144"/>
      <c r="AF402" s="3144"/>
      <c r="AG402" s="3144"/>
      <c r="AH402" s="3144"/>
      <c r="AI402" s="3144"/>
      <c r="AJ402" s="3144"/>
      <c r="AK402" s="3144"/>
      <c r="AL402" s="3144"/>
      <c r="AM402" s="3144"/>
      <c r="AN402" s="3144"/>
      <c r="AO402" s="3144"/>
      <c r="AP402" s="3144"/>
      <c r="AQ402" s="3144"/>
      <c r="AR402" s="3144"/>
      <c r="AS402" s="3144"/>
      <c r="AT402" s="3144"/>
    </row>
    <row r="403" spans="2:46">
      <c r="B403" s="408" t="s">
        <v>153</v>
      </c>
      <c r="C403" s="607" t="s">
        <v>535</v>
      </c>
      <c r="D403" s="3158">
        <v>150</v>
      </c>
      <c r="E403" s="1436">
        <v>13.6403</v>
      </c>
      <c r="F403" s="325">
        <v>19.5932</v>
      </c>
      <c r="G403" s="1326">
        <v>3.3332999999999999</v>
      </c>
      <c r="H403" s="1806">
        <v>244.23333</v>
      </c>
      <c r="I403" s="1913">
        <v>51</v>
      </c>
      <c r="J403" s="2247" t="s">
        <v>453</v>
      </c>
      <c r="K403" s="6"/>
      <c r="L403" s="1560"/>
      <c r="M403" s="3145"/>
      <c r="N403" s="2315"/>
      <c r="O403" s="121"/>
      <c r="P403" s="3144"/>
      <c r="Q403" s="3144"/>
      <c r="R403" s="125"/>
      <c r="S403" s="3141"/>
      <c r="T403" s="3139"/>
      <c r="U403" s="3144"/>
      <c r="V403" s="3138"/>
      <c r="W403" s="3144"/>
      <c r="X403" s="3144"/>
      <c r="Y403" s="3144"/>
      <c r="Z403" s="3144"/>
      <c r="AA403" s="3144"/>
      <c r="AB403" s="3144"/>
      <c r="AC403" s="3144"/>
      <c r="AD403" s="3144"/>
      <c r="AE403" s="3144"/>
      <c r="AF403" s="3144"/>
      <c r="AG403" s="3144"/>
      <c r="AH403" s="3144"/>
      <c r="AI403" s="3144"/>
      <c r="AJ403" s="3144"/>
      <c r="AK403" s="3144"/>
      <c r="AL403" s="3144"/>
      <c r="AM403" s="3144"/>
      <c r="AN403" s="3144"/>
      <c r="AO403" s="3144"/>
      <c r="AP403" s="3144"/>
      <c r="AQ403" s="3144"/>
      <c r="AR403" s="3144"/>
      <c r="AS403" s="3144"/>
      <c r="AT403" s="3144"/>
    </row>
    <row r="404" spans="2:46" ht="14.25" customHeight="1">
      <c r="B404" s="409" t="s">
        <v>223</v>
      </c>
      <c r="C404" s="2221" t="s">
        <v>595</v>
      </c>
      <c r="D404" s="3182">
        <v>50</v>
      </c>
      <c r="E404" s="2435">
        <v>1.4167000000000001</v>
      </c>
      <c r="F404" s="1538">
        <v>8.3299999999999999E-2</v>
      </c>
      <c r="G404" s="1536">
        <v>2.9167000000000001</v>
      </c>
      <c r="H404" s="2510">
        <v>18.416699999999999</v>
      </c>
      <c r="I404" s="2017">
        <v>51</v>
      </c>
      <c r="J404" s="2259" t="s">
        <v>454</v>
      </c>
      <c r="K404" s="6"/>
      <c r="L404" s="125"/>
      <c r="M404" s="3154"/>
      <c r="N404" s="3144"/>
      <c r="O404" s="3144"/>
      <c r="P404" s="3144"/>
      <c r="Q404" s="3144"/>
      <c r="R404" s="3146"/>
      <c r="S404" s="3141"/>
      <c r="T404" s="3139"/>
      <c r="U404" s="3144"/>
      <c r="V404" s="3139"/>
      <c r="W404" s="3144"/>
      <c r="X404" s="3144"/>
      <c r="Y404" s="3144"/>
      <c r="Z404" s="3144"/>
      <c r="AA404" s="3144"/>
      <c r="AB404" s="3144"/>
      <c r="AC404" s="3144"/>
      <c r="AD404" s="3144"/>
      <c r="AE404" s="3144"/>
      <c r="AF404" s="3144"/>
      <c r="AG404" s="3144"/>
      <c r="AH404" s="3144"/>
      <c r="AI404" s="3144"/>
      <c r="AJ404" s="3144"/>
      <c r="AK404" s="3144"/>
      <c r="AL404" s="3144"/>
      <c r="AM404" s="3144"/>
      <c r="AN404" s="3144"/>
      <c r="AO404" s="3144"/>
      <c r="AP404" s="3144"/>
      <c r="AQ404" s="3144"/>
      <c r="AR404" s="3144"/>
      <c r="AS404" s="3144"/>
      <c r="AT404" s="3144"/>
    </row>
    <row r="405" spans="2:46" ht="13.5" customHeight="1">
      <c r="B405" s="410" t="s">
        <v>11</v>
      </c>
      <c r="C405" s="185" t="s">
        <v>534</v>
      </c>
      <c r="D405" s="2071">
        <v>200</v>
      </c>
      <c r="E405" s="1655">
        <v>4.5999999999999996</v>
      </c>
      <c r="F405" s="1440">
        <v>3.3</v>
      </c>
      <c r="G405" s="1440">
        <v>13.2</v>
      </c>
      <c r="H405" s="2255">
        <v>100.5</v>
      </c>
      <c r="I405" s="2476">
        <v>88</v>
      </c>
      <c r="J405" s="2234" t="s">
        <v>405</v>
      </c>
      <c r="K405" s="6"/>
      <c r="L405" s="3146"/>
      <c r="M405" s="3141"/>
      <c r="N405" s="3138"/>
      <c r="O405" s="3144"/>
      <c r="P405" s="812"/>
      <c r="Q405" s="3144"/>
      <c r="R405" s="2083"/>
      <c r="S405" s="3141"/>
      <c r="T405" s="3139"/>
      <c r="U405" s="3144"/>
      <c r="V405" s="3139"/>
      <c r="W405" s="3144"/>
      <c r="X405" s="3144"/>
      <c r="Y405" s="3144"/>
      <c r="Z405" s="3144"/>
      <c r="AA405" s="3144"/>
      <c r="AB405" s="3144"/>
      <c r="AC405" s="3144"/>
      <c r="AD405" s="3144"/>
      <c r="AE405" s="3144"/>
      <c r="AF405" s="3144"/>
      <c r="AG405" s="3144"/>
      <c r="AH405" s="3144"/>
      <c r="AI405" s="3144"/>
      <c r="AJ405" s="3144"/>
      <c r="AK405" s="3144"/>
      <c r="AL405" s="3144"/>
      <c r="AM405" s="3144"/>
      <c r="AN405" s="3144"/>
      <c r="AO405" s="3144"/>
      <c r="AP405" s="3144"/>
      <c r="AQ405" s="3144"/>
      <c r="AR405" s="3144"/>
      <c r="AS405" s="3144"/>
      <c r="AT405" s="3144"/>
    </row>
    <row r="406" spans="2:46">
      <c r="B406" s="85"/>
      <c r="C406" s="2027" t="s">
        <v>464</v>
      </c>
      <c r="D406" s="3158">
        <v>30</v>
      </c>
      <c r="E406" s="1171">
        <v>7</v>
      </c>
      <c r="F406" s="1171">
        <v>8.8004999999999995</v>
      </c>
      <c r="G406" s="1171">
        <v>0</v>
      </c>
      <c r="H406" s="1171">
        <v>107.5005</v>
      </c>
      <c r="I406" s="456">
        <v>13</v>
      </c>
      <c r="J406" s="2252" t="s">
        <v>262</v>
      </c>
      <c r="K406" s="6"/>
      <c r="L406" s="125"/>
      <c r="M406" s="113"/>
      <c r="N406" s="329"/>
      <c r="O406" s="3144"/>
      <c r="P406" s="330"/>
      <c r="Q406" s="177"/>
      <c r="R406" s="2083"/>
      <c r="S406" s="3141"/>
      <c r="T406" s="3139"/>
      <c r="U406" s="3144"/>
      <c r="V406" s="330"/>
      <c r="W406" s="177"/>
      <c r="X406" s="517"/>
      <c r="Y406" s="517"/>
      <c r="Z406" s="151"/>
      <c r="AA406" s="3144"/>
      <c r="AB406" s="3144"/>
      <c r="AC406" s="3144"/>
      <c r="AD406" s="3144"/>
      <c r="AE406" s="3144"/>
      <c r="AF406" s="3144"/>
      <c r="AG406" s="3144"/>
      <c r="AH406" s="3144"/>
      <c r="AI406" s="3144"/>
      <c r="AJ406" s="3144"/>
      <c r="AK406" s="3144"/>
      <c r="AL406" s="3144"/>
      <c r="AM406" s="3144"/>
      <c r="AN406" s="3144"/>
      <c r="AO406" s="3144"/>
      <c r="AP406" s="3144"/>
      <c r="AQ406" s="3144"/>
      <c r="AR406" s="3144"/>
      <c r="AS406" s="3144"/>
      <c r="AT406" s="3144"/>
    </row>
    <row r="407" spans="2:46">
      <c r="B407" s="413" t="s">
        <v>162</v>
      </c>
      <c r="C407" s="2295" t="s">
        <v>9</v>
      </c>
      <c r="D407" s="3162">
        <v>50</v>
      </c>
      <c r="E407" s="1261">
        <v>1.0029999999999999</v>
      </c>
      <c r="F407" s="319">
        <v>0.65</v>
      </c>
      <c r="G407" s="319">
        <v>27.1</v>
      </c>
      <c r="H407" s="1455">
        <v>118.262</v>
      </c>
      <c r="I407" s="412">
        <v>18</v>
      </c>
      <c r="J407" s="2253" t="s">
        <v>8</v>
      </c>
      <c r="K407" s="6"/>
      <c r="L407" s="3144"/>
      <c r="M407" s="113"/>
      <c r="N407" s="540"/>
      <c r="O407" s="3144"/>
      <c r="P407" s="2947"/>
      <c r="Q407" s="3144"/>
      <c r="R407" s="124"/>
      <c r="S407" s="3141"/>
      <c r="T407" s="3138"/>
      <c r="U407" s="3141"/>
      <c r="V407" s="3138"/>
      <c r="W407" s="3144"/>
      <c r="X407" s="3144"/>
      <c r="Y407" s="3144"/>
      <c r="Z407" s="3144"/>
      <c r="AA407" s="3144"/>
      <c r="AB407" s="3144"/>
      <c r="AC407" s="3144"/>
      <c r="AD407" s="3144"/>
      <c r="AE407" s="3144"/>
      <c r="AF407" s="3144"/>
      <c r="AG407" s="3144"/>
      <c r="AH407" s="3144"/>
      <c r="AI407" s="3144"/>
      <c r="AJ407" s="3144"/>
      <c r="AK407" s="3144"/>
      <c r="AL407" s="3144"/>
      <c r="AM407" s="3144"/>
      <c r="AN407" s="3144"/>
      <c r="AO407" s="3144"/>
      <c r="AP407" s="3144"/>
      <c r="AQ407" s="3144"/>
      <c r="AR407" s="3144"/>
      <c r="AS407" s="3144"/>
      <c r="AT407" s="3144"/>
    </row>
    <row r="408" spans="2:46">
      <c r="B408" s="413"/>
      <c r="C408" s="2295" t="s">
        <v>294</v>
      </c>
      <c r="D408" s="3157">
        <v>40</v>
      </c>
      <c r="E408" s="1245">
        <v>1.8660000000000001</v>
      </c>
      <c r="F408" s="326">
        <v>0.66</v>
      </c>
      <c r="G408" s="324">
        <v>17.373999999999999</v>
      </c>
      <c r="H408" s="1455">
        <v>82.9</v>
      </c>
      <c r="I408" s="1438">
        <v>19</v>
      </c>
      <c r="J408" s="2253" t="s">
        <v>8</v>
      </c>
      <c r="K408" s="6"/>
      <c r="L408" s="3138"/>
      <c r="M408" s="151"/>
      <c r="N408" s="151"/>
      <c r="O408" s="151"/>
      <c r="P408" s="151"/>
      <c r="Q408" s="3154"/>
      <c r="R408" s="1560"/>
      <c r="S408" s="3145"/>
      <c r="T408" s="2315"/>
      <c r="U408" s="3145"/>
      <c r="V408" s="2315"/>
      <c r="W408" s="3144"/>
      <c r="X408" s="3144"/>
      <c r="Y408" s="3144"/>
      <c r="Z408" s="3144"/>
      <c r="AA408" s="3144"/>
      <c r="AB408" s="3144"/>
      <c r="AC408" s="3144"/>
      <c r="AD408" s="3144"/>
      <c r="AE408" s="3144"/>
      <c r="AF408" s="3144"/>
      <c r="AG408" s="3144"/>
      <c r="AH408" s="3144"/>
      <c r="AI408" s="3144"/>
      <c r="AJ408" s="3144"/>
      <c r="AK408" s="3144"/>
      <c r="AL408" s="3144"/>
      <c r="AM408" s="3144"/>
      <c r="AN408" s="3144"/>
      <c r="AO408" s="3144"/>
      <c r="AP408" s="3144"/>
      <c r="AQ408" s="3144"/>
      <c r="AR408" s="3144"/>
      <c r="AS408" s="3144"/>
      <c r="AT408" s="3144"/>
    </row>
    <row r="409" spans="2:46" ht="15.75" thickBot="1">
      <c r="B409" s="677"/>
      <c r="C409" s="2222" t="s">
        <v>690</v>
      </c>
      <c r="D409" s="341">
        <v>100</v>
      </c>
      <c r="E409" s="1469">
        <v>0.4</v>
      </c>
      <c r="F409" s="431">
        <v>0.4</v>
      </c>
      <c r="G409" s="431">
        <v>9.8000000000000007</v>
      </c>
      <c r="H409" s="2256">
        <v>47</v>
      </c>
      <c r="I409" s="423">
        <v>105</v>
      </c>
      <c r="J409" s="2247" t="s">
        <v>718</v>
      </c>
      <c r="K409" s="6"/>
      <c r="L409" s="121"/>
      <c r="M409" s="3141"/>
      <c r="N409" s="3139"/>
      <c r="O409" s="3144"/>
      <c r="P409" s="124"/>
      <c r="Q409" s="3141"/>
      <c r="R409" s="125"/>
      <c r="S409" s="3154"/>
      <c r="T409" s="3144"/>
      <c r="U409" s="3154"/>
      <c r="V409" s="3144"/>
      <c r="W409" s="3144"/>
      <c r="X409" s="3144"/>
      <c r="Y409" s="3144"/>
      <c r="Z409" s="3144"/>
      <c r="AA409" s="3144"/>
      <c r="AB409" s="3144"/>
      <c r="AC409" s="3144"/>
      <c r="AD409" s="3144"/>
      <c r="AE409" s="3144"/>
      <c r="AF409" s="3144"/>
      <c r="AG409" s="3144"/>
      <c r="AH409" s="3144"/>
      <c r="AI409" s="3144"/>
      <c r="AJ409" s="3144"/>
      <c r="AK409" s="3144"/>
      <c r="AL409" s="3144"/>
      <c r="AM409" s="3144"/>
      <c r="AN409" s="3144"/>
      <c r="AO409" s="3144"/>
      <c r="AP409" s="3144"/>
      <c r="AQ409" s="3144"/>
      <c r="AR409" s="3144"/>
      <c r="AS409" s="3144"/>
      <c r="AT409" s="3144"/>
    </row>
    <row r="410" spans="2:46">
      <c r="B410" s="417" t="s">
        <v>167</v>
      </c>
      <c r="D410" s="1959">
        <f>SUM(D403:D409)</f>
        <v>620</v>
      </c>
      <c r="E410" s="1899">
        <f>SUM(E403:E409)</f>
        <v>29.925999999999998</v>
      </c>
      <c r="F410" s="1968">
        <f>SUM(F403:F409)</f>
        <v>33.486999999999995</v>
      </c>
      <c r="G410" s="1969">
        <f>SUM(G403:G409)</f>
        <v>73.72399999999999</v>
      </c>
      <c r="H410" s="1970">
        <f>SUM(H403:H409)</f>
        <v>718.81253000000004</v>
      </c>
      <c r="I410" s="2268"/>
      <c r="J410" s="1680"/>
      <c r="K410" s="6"/>
      <c r="L410" s="121"/>
      <c r="M410" s="3141"/>
      <c r="N410" s="3139"/>
      <c r="O410" s="3144"/>
      <c r="P410" s="4336"/>
      <c r="Q410" s="3141"/>
      <c r="R410" s="3146"/>
      <c r="S410" s="3141"/>
      <c r="T410" s="3138"/>
      <c r="U410" s="3141"/>
      <c r="V410" s="3138"/>
      <c r="W410" s="3144"/>
      <c r="X410" s="3144"/>
      <c r="Y410" s="3144"/>
      <c r="Z410" s="3144"/>
      <c r="AA410" s="3144"/>
      <c r="AB410" s="3144"/>
      <c r="AC410" s="3144"/>
      <c r="AD410" s="3144"/>
      <c r="AE410" s="3144"/>
      <c r="AF410" s="3144"/>
      <c r="AG410" s="3144"/>
      <c r="AH410" s="3144"/>
      <c r="AI410" s="3144"/>
      <c r="AJ410" s="3144"/>
      <c r="AK410" s="3144"/>
      <c r="AL410" s="3144"/>
      <c r="AM410" s="3144"/>
      <c r="AN410" s="3144"/>
      <c r="AO410" s="3144"/>
      <c r="AP410" s="3144"/>
      <c r="AQ410" s="3144"/>
      <c r="AR410" s="3144"/>
      <c r="AS410" s="3144"/>
      <c r="AT410" s="3144"/>
    </row>
    <row r="411" spans="2:46">
      <c r="B411" s="724"/>
      <c r="C411" s="725" t="s">
        <v>10</v>
      </c>
      <c r="D411" s="1133">
        <v>0.25</v>
      </c>
      <c r="E411" s="793">
        <f>E735</f>
        <v>22.5</v>
      </c>
      <c r="F411" s="792">
        <f>F735</f>
        <v>23</v>
      </c>
      <c r="G411" s="792">
        <f>G735</f>
        <v>95.75</v>
      </c>
      <c r="H411" s="1499">
        <f>H735</f>
        <v>680</v>
      </c>
      <c r="I411" s="570"/>
      <c r="J411" s="647"/>
      <c r="K411" s="6"/>
      <c r="L411" s="121"/>
      <c r="M411" s="468"/>
      <c r="N411" s="3139"/>
      <c r="O411" s="3144"/>
      <c r="P411" s="121"/>
      <c r="Q411" s="2437"/>
      <c r="R411" s="125"/>
      <c r="S411" s="113"/>
      <c r="T411" s="329"/>
      <c r="U411" s="113"/>
      <c r="V411" s="3144"/>
      <c r="W411" s="3143"/>
      <c r="X411" s="3143"/>
      <c r="Y411" s="3143"/>
      <c r="Z411" s="3144"/>
      <c r="AA411" s="3144"/>
      <c r="AB411" s="3144"/>
      <c r="AC411" s="3144"/>
      <c r="AD411" s="3144"/>
      <c r="AE411" s="3144"/>
      <c r="AF411" s="3144"/>
      <c r="AG411" s="3144"/>
      <c r="AH411" s="3144"/>
      <c r="AI411" s="3144"/>
      <c r="AJ411" s="3144"/>
      <c r="AK411" s="3144"/>
      <c r="AL411" s="3144"/>
      <c r="AM411" s="3144"/>
      <c r="AN411" s="3144"/>
      <c r="AO411" s="3144"/>
      <c r="AP411" s="3144"/>
      <c r="AQ411" s="3144"/>
      <c r="AR411" s="3144"/>
      <c r="AS411" s="3144"/>
      <c r="AT411" s="3144"/>
    </row>
    <row r="412" spans="2:46" ht="15.75" thickBot="1">
      <c r="B412" s="230"/>
      <c r="C412" s="722" t="s">
        <v>319</v>
      </c>
      <c r="D412" s="1129"/>
      <c r="E412" s="1469">
        <f>(E410*100/E791)-25</f>
        <v>8.2511111111111077</v>
      </c>
      <c r="F412" s="431">
        <f>(F410*100/F791)-25</f>
        <v>11.398913043478252</v>
      </c>
      <c r="G412" s="431">
        <f>(G410*100/G791)-25</f>
        <v>-5.750913838120109</v>
      </c>
      <c r="H412" s="1470">
        <f>(H410*100/H791)-25</f>
        <v>1.4269312499999991</v>
      </c>
      <c r="I412" s="689"/>
      <c r="J412" s="426"/>
      <c r="K412" s="6"/>
      <c r="L412" s="121"/>
      <c r="M412" s="126"/>
      <c r="N412" s="3139"/>
      <c r="O412" s="3144"/>
      <c r="P412" s="121"/>
      <c r="Q412" s="3141"/>
      <c r="R412" s="3144"/>
      <c r="S412" s="113"/>
      <c r="T412" s="540"/>
      <c r="U412" s="2436"/>
      <c r="V412" s="3139"/>
      <c r="W412" s="121"/>
      <c r="X412" s="121"/>
      <c r="Y412" s="121"/>
      <c r="Z412" s="3144"/>
      <c r="AA412" s="3144"/>
      <c r="AB412" s="3144"/>
      <c r="AC412" s="3144"/>
      <c r="AD412" s="3144"/>
      <c r="AE412" s="3144"/>
      <c r="AF412" s="3144"/>
      <c r="AG412" s="3144"/>
      <c r="AH412" s="3144"/>
      <c r="AI412" s="3144"/>
      <c r="AJ412" s="3144"/>
      <c r="AK412" s="3144"/>
      <c r="AL412" s="3144"/>
      <c r="AM412" s="3144"/>
      <c r="AN412" s="3144"/>
      <c r="AO412" s="3144"/>
      <c r="AP412" s="3144"/>
      <c r="AQ412" s="3144"/>
      <c r="AR412" s="3144"/>
      <c r="AS412" s="3144"/>
      <c r="AT412" s="3144"/>
    </row>
    <row r="413" spans="2:46" ht="14.25" customHeight="1">
      <c r="B413" s="84"/>
      <c r="C413" s="1717" t="s">
        <v>106</v>
      </c>
      <c r="D413" s="1292"/>
      <c r="E413" s="5"/>
      <c r="F413" s="421"/>
      <c r="G413" s="421"/>
      <c r="H413" s="421"/>
      <c r="I413" s="422"/>
      <c r="J413" s="2503"/>
      <c r="K413" s="6"/>
      <c r="L413" s="121"/>
      <c r="M413" s="126"/>
      <c r="N413" s="3139"/>
      <c r="O413" s="3144"/>
      <c r="P413" s="121"/>
      <c r="Q413" s="113"/>
      <c r="R413" s="3146"/>
      <c r="S413" s="3141"/>
      <c r="T413" s="329"/>
      <c r="U413" s="2436"/>
      <c r="V413" s="3139"/>
      <c r="W413" s="116"/>
      <c r="X413" s="330"/>
      <c r="Y413" s="116"/>
      <c r="Z413" s="3144"/>
      <c r="AA413" s="3144"/>
      <c r="AB413" s="3144"/>
      <c r="AC413" s="3144"/>
      <c r="AD413" s="3144"/>
      <c r="AE413" s="3144"/>
      <c r="AF413" s="3144"/>
      <c r="AG413" s="3144"/>
      <c r="AH413" s="3144"/>
      <c r="AI413" s="3144"/>
      <c r="AJ413" s="3144"/>
      <c r="AK413" s="3144"/>
      <c r="AL413" s="3144"/>
      <c r="AM413" s="3144"/>
      <c r="AN413" s="3144"/>
      <c r="AO413" s="3144"/>
      <c r="AP413" s="3144"/>
      <c r="AQ413" s="3144"/>
      <c r="AR413" s="3144"/>
      <c r="AS413" s="3144"/>
      <c r="AT413" s="3144"/>
    </row>
    <row r="414" spans="2:46" ht="12.75" customHeight="1">
      <c r="B414" s="65"/>
      <c r="C414" s="240" t="s">
        <v>699</v>
      </c>
      <c r="D414" s="3171">
        <v>100</v>
      </c>
      <c r="E414" s="2321">
        <v>1.1000000000000001</v>
      </c>
      <c r="F414" s="1661">
        <v>6.1849999999999996</v>
      </c>
      <c r="G414" s="1661">
        <v>5.1988000000000003</v>
      </c>
      <c r="H414" s="1982">
        <v>80.86</v>
      </c>
      <c r="I414" s="1913">
        <v>8</v>
      </c>
      <c r="J414" s="2235" t="s">
        <v>435</v>
      </c>
      <c r="K414" s="31"/>
      <c r="L414" s="125"/>
      <c r="M414" s="3154"/>
      <c r="N414" s="159"/>
      <c r="O414" s="3144"/>
      <c r="P414" s="121"/>
      <c r="Q414" s="3141"/>
      <c r="R414" s="173"/>
      <c r="S414" s="3141"/>
      <c r="T414" s="3139"/>
      <c r="U414" s="2436"/>
      <c r="V414" s="329"/>
      <c r="W414" s="116"/>
      <c r="X414" s="116"/>
      <c r="Y414" s="116"/>
      <c r="Z414" s="3144"/>
      <c r="AA414" s="3144"/>
      <c r="AB414" s="3144"/>
      <c r="AC414" s="3144"/>
      <c r="AD414" s="3144"/>
      <c r="AE414" s="3144"/>
      <c r="AF414" s="3144"/>
      <c r="AG414" s="3144"/>
      <c r="AH414" s="3144"/>
      <c r="AI414" s="3144"/>
      <c r="AJ414" s="3144"/>
      <c r="AK414" s="3144"/>
      <c r="AL414" s="3144"/>
      <c r="AM414" s="3144"/>
      <c r="AN414" s="3144"/>
      <c r="AO414" s="3144"/>
      <c r="AP414" s="3144"/>
      <c r="AQ414" s="3144"/>
      <c r="AR414" s="3144"/>
      <c r="AS414" s="3144"/>
      <c r="AT414" s="3144"/>
    </row>
    <row r="415" spans="2:46">
      <c r="B415" s="65"/>
      <c r="C415" s="2870" t="s">
        <v>687</v>
      </c>
      <c r="D415" s="340">
        <v>250</v>
      </c>
      <c r="E415" s="1159">
        <v>1.994</v>
      </c>
      <c r="F415" s="739">
        <v>5.2169999999999996</v>
      </c>
      <c r="G415" s="1159">
        <v>7.1420000000000003</v>
      </c>
      <c r="H415" s="1268">
        <v>83.495999999999995</v>
      </c>
      <c r="I415" s="598">
        <v>22</v>
      </c>
      <c r="J415" s="2247" t="s">
        <v>628</v>
      </c>
      <c r="L415" s="124"/>
      <c r="M415" s="3141"/>
      <c r="N415" s="3139"/>
      <c r="O415" s="3144"/>
      <c r="P415" s="3154"/>
      <c r="Q415" s="3144"/>
      <c r="R415" s="125"/>
      <c r="S415" s="3141"/>
      <c r="T415" s="3139"/>
      <c r="U415" s="468"/>
      <c r="V415" s="3139"/>
      <c r="W415" s="116"/>
      <c r="X415" s="116"/>
      <c r="Y415" s="116"/>
      <c r="Z415" s="3144"/>
      <c r="AA415" s="3144"/>
      <c r="AB415" s="3144"/>
      <c r="AC415" s="3144"/>
      <c r="AD415" s="3144"/>
      <c r="AE415" s="3144"/>
      <c r="AF415" s="3144"/>
      <c r="AG415" s="3144"/>
      <c r="AH415" s="3144"/>
      <c r="AI415" s="3144"/>
      <c r="AJ415" s="3144"/>
      <c r="AK415" s="3144"/>
      <c r="AL415" s="3144"/>
      <c r="AM415" s="3144"/>
      <c r="AN415" s="3144"/>
      <c r="AO415" s="3144"/>
      <c r="AP415" s="3144"/>
      <c r="AQ415" s="3144"/>
      <c r="AR415" s="3144"/>
      <c r="AS415" s="3144"/>
      <c r="AT415" s="3144"/>
    </row>
    <row r="416" spans="2:46">
      <c r="B416" s="65"/>
      <c r="C416" s="2871" t="s">
        <v>686</v>
      </c>
      <c r="D416" s="342"/>
      <c r="E416" s="1658"/>
      <c r="F416" s="1541"/>
      <c r="G416" s="1658"/>
      <c r="H416" s="748"/>
      <c r="I416" s="2893"/>
      <c r="J416" s="2248"/>
      <c r="K416" s="6"/>
      <c r="L416" s="3283"/>
      <c r="M416" s="351"/>
      <c r="N416" s="351"/>
      <c r="O416" s="351"/>
      <c r="P416" s="351"/>
      <c r="Q416" s="3144"/>
      <c r="R416" s="3146"/>
      <c r="S416" s="468"/>
      <c r="T416" s="3139"/>
      <c r="U416" s="2436"/>
      <c r="V416" s="3139"/>
      <c r="W416" s="116"/>
      <c r="X416" s="116"/>
      <c r="Y416" s="116"/>
      <c r="Z416" s="3144"/>
      <c r="AA416" s="3144"/>
      <c r="AB416" s="3144"/>
      <c r="AC416" s="3144"/>
      <c r="AD416" s="3144"/>
      <c r="AE416" s="3144"/>
      <c r="AF416" s="3144"/>
      <c r="AG416" s="3144"/>
      <c r="AH416" s="3144"/>
      <c r="AI416" s="3144"/>
      <c r="AJ416" s="3144"/>
      <c r="AK416" s="3144"/>
      <c r="AL416" s="3144"/>
      <c r="AM416" s="3144"/>
      <c r="AN416" s="3144"/>
      <c r="AO416" s="3144"/>
      <c r="AP416" s="3144"/>
      <c r="AQ416" s="3144"/>
      <c r="AR416" s="3144"/>
      <c r="AS416" s="3144"/>
      <c r="AT416" s="3144"/>
    </row>
    <row r="417" spans="2:46">
      <c r="B417" s="2955" t="s">
        <v>153</v>
      </c>
      <c r="C417" s="2226" t="s">
        <v>685</v>
      </c>
      <c r="D417" s="3162">
        <v>100</v>
      </c>
      <c r="E417" s="1171">
        <v>9.0356000000000005</v>
      </c>
      <c r="F417" s="1171">
        <v>9.0580999999999996</v>
      </c>
      <c r="G417" s="1171">
        <v>17.604199999999999</v>
      </c>
      <c r="H417" s="694">
        <v>193.44499999999999</v>
      </c>
      <c r="I417" s="2960">
        <v>67</v>
      </c>
      <c r="J417" s="2252" t="s">
        <v>421</v>
      </c>
      <c r="K417" s="6"/>
      <c r="L417" s="151"/>
      <c r="M417" s="4346"/>
      <c r="N417" s="4346"/>
      <c r="O417" s="4346"/>
      <c r="P417" s="801"/>
      <c r="Q417" s="3144"/>
      <c r="R417" s="2083"/>
      <c r="S417" s="126"/>
      <c r="T417" s="3139"/>
      <c r="U417" s="2436"/>
      <c r="V417" s="3139"/>
      <c r="W417" s="116"/>
      <c r="X417" s="116"/>
      <c r="Y417" s="116"/>
      <c r="Z417" s="3144"/>
      <c r="AA417" s="3144"/>
      <c r="AB417" s="3144"/>
      <c r="AC417" s="3144"/>
      <c r="AD417" s="3144"/>
      <c r="AE417" s="3144"/>
      <c r="AF417" s="3144"/>
      <c r="AG417" s="3144"/>
      <c r="AH417" s="3144"/>
      <c r="AI417" s="3144"/>
      <c r="AJ417" s="3144"/>
      <c r="AK417" s="3144"/>
      <c r="AL417" s="3144"/>
      <c r="AM417" s="3144"/>
      <c r="AN417" s="3144"/>
      <c r="AO417" s="3144"/>
      <c r="AP417" s="3144"/>
      <c r="AQ417" s="3144"/>
      <c r="AR417" s="3144"/>
      <c r="AS417" s="3144"/>
      <c r="AT417" s="3144"/>
    </row>
    <row r="418" spans="2:46">
      <c r="B418" s="1156" t="s">
        <v>223</v>
      </c>
      <c r="C418" s="2027" t="s">
        <v>888</v>
      </c>
      <c r="D418" s="3158">
        <v>180</v>
      </c>
      <c r="E418" s="1245">
        <v>3.8858000000000001</v>
      </c>
      <c r="F418" s="324">
        <v>5.0703800000000001</v>
      </c>
      <c r="G418" s="324">
        <v>24.28518</v>
      </c>
      <c r="H418" s="700">
        <v>158.31700000000001</v>
      </c>
      <c r="I418" s="412">
        <v>35</v>
      </c>
      <c r="J418" s="2247" t="s">
        <v>671</v>
      </c>
      <c r="K418" s="6"/>
      <c r="L418" s="269"/>
      <c r="M418" s="3154"/>
      <c r="N418" s="3154"/>
      <c r="O418" s="3154"/>
      <c r="P418" s="3154"/>
      <c r="Q418" s="3144"/>
      <c r="R418" s="2083"/>
      <c r="S418" s="126"/>
      <c r="T418" s="3139"/>
      <c r="U418" s="3145"/>
      <c r="V418" s="3144"/>
      <c r="W418" s="116"/>
      <c r="X418" s="116"/>
      <c r="Y418" s="116"/>
      <c r="Z418" s="3144"/>
      <c r="AA418" s="3144"/>
      <c r="AB418" s="3144"/>
      <c r="AC418" s="3144"/>
      <c r="AD418" s="3144"/>
      <c r="AE418" s="3144"/>
      <c r="AF418" s="3144"/>
      <c r="AG418" s="3144"/>
      <c r="AH418" s="3144"/>
      <c r="AI418" s="3144"/>
      <c r="AJ418" s="3144"/>
      <c r="AK418" s="3144"/>
      <c r="AL418" s="3144"/>
      <c r="AM418" s="3144"/>
      <c r="AN418" s="3144"/>
      <c r="AO418" s="3144"/>
      <c r="AP418" s="3144"/>
      <c r="AQ418" s="3144"/>
      <c r="AR418" s="3144"/>
      <c r="AS418" s="3144"/>
      <c r="AT418" s="3144"/>
    </row>
    <row r="419" spans="2:46" ht="15.75">
      <c r="B419" s="1157" t="s">
        <v>11</v>
      </c>
      <c r="C419" s="2400" t="s">
        <v>225</v>
      </c>
      <c r="D419" s="3175">
        <v>200</v>
      </c>
      <c r="E419" s="1171">
        <v>1</v>
      </c>
      <c r="F419" s="1171">
        <v>0</v>
      </c>
      <c r="G419" s="1171">
        <v>23.4</v>
      </c>
      <c r="H419" s="694">
        <v>97.6</v>
      </c>
      <c r="I419" s="429">
        <v>104</v>
      </c>
      <c r="J419" s="2245" t="s">
        <v>333</v>
      </c>
      <c r="K419" s="6"/>
      <c r="L419" s="121"/>
      <c r="M419" s="2312"/>
      <c r="N419" s="2312"/>
      <c r="O419" s="2312"/>
      <c r="P419" s="2327"/>
      <c r="Q419" s="3144"/>
      <c r="R419" s="3144"/>
      <c r="S419" s="2434"/>
      <c r="T419" s="3144"/>
      <c r="U419" s="741"/>
      <c r="V419" s="3144"/>
      <c r="W419" s="116"/>
      <c r="X419" s="116"/>
      <c r="Y419" s="116"/>
      <c r="Z419" s="3144"/>
      <c r="AA419" s="3144"/>
      <c r="AB419" s="3144"/>
      <c r="AC419" s="3144"/>
      <c r="AD419" s="3144"/>
      <c r="AE419" s="3144"/>
      <c r="AF419" s="3144"/>
      <c r="AG419" s="3144"/>
      <c r="AH419" s="3144"/>
      <c r="AI419" s="3144"/>
      <c r="AJ419" s="3144"/>
      <c r="AK419" s="3144"/>
      <c r="AL419" s="3144"/>
      <c r="AM419" s="3144"/>
      <c r="AN419" s="3144"/>
      <c r="AO419" s="3144"/>
      <c r="AP419" s="3144"/>
      <c r="AQ419" s="3144"/>
      <c r="AR419" s="3144"/>
      <c r="AS419" s="3144"/>
      <c r="AT419" s="3144"/>
    </row>
    <row r="420" spans="2:46">
      <c r="B420" s="2956" t="s">
        <v>162</v>
      </c>
      <c r="C420" s="2296" t="s">
        <v>9</v>
      </c>
      <c r="D420" s="3162">
        <v>70</v>
      </c>
      <c r="E420" s="1245">
        <v>1.4041999999999999</v>
      </c>
      <c r="F420" s="319">
        <v>0.91</v>
      </c>
      <c r="G420" s="319">
        <v>36.094000000000001</v>
      </c>
      <c r="H420" s="1455">
        <v>158.18299999999999</v>
      </c>
      <c r="I420" s="412">
        <v>18</v>
      </c>
      <c r="J420" s="2253" t="s">
        <v>8</v>
      </c>
      <c r="K420" s="755"/>
      <c r="L420" s="113"/>
      <c r="M420" s="3145"/>
      <c r="N420" s="3144"/>
      <c r="O420" s="4335"/>
      <c r="P420" s="3144"/>
      <c r="Q420" s="3154"/>
      <c r="R420" s="3144"/>
      <c r="S420" s="2434"/>
      <c r="T420" s="3144"/>
      <c r="U420" s="741"/>
      <c r="V420" s="3144"/>
      <c r="W420" s="3143"/>
      <c r="X420" s="218"/>
      <c r="Y420" s="218"/>
      <c r="Z420" s="3144"/>
      <c r="AA420" s="3144"/>
      <c r="AB420" s="3144"/>
      <c r="AC420" s="3144"/>
      <c r="AD420" s="3144"/>
      <c r="AE420" s="3144"/>
      <c r="AF420" s="3144"/>
      <c r="AG420" s="3144"/>
      <c r="AH420" s="3144"/>
      <c r="AI420" s="3144"/>
      <c r="AJ420" s="3144"/>
      <c r="AK420" s="3144"/>
      <c r="AL420" s="3144"/>
      <c r="AM420" s="3144"/>
      <c r="AN420" s="3144"/>
      <c r="AO420" s="3144"/>
      <c r="AP420" s="3144"/>
      <c r="AQ420" s="3144"/>
      <c r="AR420" s="3144"/>
      <c r="AS420" s="3144"/>
      <c r="AT420" s="3144"/>
    </row>
    <row r="421" spans="2:46" ht="15.75" thickBot="1">
      <c r="B421" s="63"/>
      <c r="C421" s="2957" t="s">
        <v>294</v>
      </c>
      <c r="D421" s="3157">
        <v>50</v>
      </c>
      <c r="E421" s="1245">
        <v>2.3330000000000002</v>
      </c>
      <c r="F421" s="326">
        <v>0.82499999999999996</v>
      </c>
      <c r="G421" s="324">
        <v>21.718</v>
      </c>
      <c r="H421" s="1455">
        <v>103.625</v>
      </c>
      <c r="I421" s="1438">
        <v>19</v>
      </c>
      <c r="J421" s="2243" t="s">
        <v>8</v>
      </c>
      <c r="L421" s="113"/>
      <c r="M421" s="2428"/>
      <c r="N421" s="2428"/>
      <c r="O421" s="2428"/>
      <c r="P421" s="2428"/>
      <c r="Q421" s="3154"/>
      <c r="R421" s="3144"/>
      <c r="S421" s="2434"/>
      <c r="T421" s="3144"/>
      <c r="U421" s="2428"/>
      <c r="V421" s="3144"/>
      <c r="W421" s="350"/>
      <c r="X421" s="349"/>
      <c r="Y421" s="349"/>
      <c r="Z421" s="3144"/>
      <c r="AA421" s="3144"/>
      <c r="AB421" s="3144"/>
      <c r="AC421" s="3144"/>
      <c r="AD421" s="3144"/>
      <c r="AE421" s="3144"/>
      <c r="AF421" s="3144"/>
      <c r="AG421" s="3144"/>
      <c r="AH421" s="3144"/>
      <c r="AI421" s="3144"/>
      <c r="AJ421" s="3144"/>
      <c r="AK421" s="3144"/>
      <c r="AL421" s="3144"/>
      <c r="AM421" s="3144"/>
      <c r="AN421" s="3144"/>
      <c r="AO421" s="3144"/>
      <c r="AP421" s="3144"/>
      <c r="AQ421" s="3144"/>
      <c r="AR421" s="3144"/>
      <c r="AS421" s="3144"/>
      <c r="AT421" s="3144"/>
    </row>
    <row r="422" spans="2:46">
      <c r="B422" s="417" t="s">
        <v>156</v>
      </c>
      <c r="C422" s="584"/>
      <c r="D422" s="786">
        <f>SUM(D414:D421)</f>
        <v>950</v>
      </c>
      <c r="E422" s="424">
        <f>SUM(E414:E421)</f>
        <v>20.752600000000001</v>
      </c>
      <c r="F422" s="419">
        <f>SUM(F414:F421)</f>
        <v>27.265479999999997</v>
      </c>
      <c r="G422" s="1971">
        <f>SUM(G414:G421)</f>
        <v>135.44217999999998</v>
      </c>
      <c r="H422" s="1970">
        <f>SUM(H414:H421)</f>
        <v>875.52599999999995</v>
      </c>
      <c r="I422" s="2961"/>
      <c r="J422" s="1680"/>
      <c r="K422" s="6"/>
      <c r="L422" s="3144"/>
      <c r="M422" s="2434"/>
      <c r="N422" s="3144"/>
      <c r="O422" s="121"/>
      <c r="P422" s="121"/>
      <c r="Q422" s="3144"/>
      <c r="R422" s="3144"/>
      <c r="S422" s="2434"/>
      <c r="T422" s="3144"/>
      <c r="U422" s="2438"/>
      <c r="V422" s="3144"/>
      <c r="W422" s="507"/>
      <c r="X422" s="352"/>
      <c r="Y422" s="352"/>
      <c r="Z422" s="3144"/>
      <c r="AA422" s="3144"/>
      <c r="AB422" s="3144"/>
      <c r="AC422" s="3144"/>
      <c r="AD422" s="3144"/>
      <c r="AE422" s="3144"/>
      <c r="AF422" s="3144"/>
      <c r="AG422" s="3144"/>
      <c r="AH422" s="3144"/>
      <c r="AI422" s="3144"/>
      <c r="AJ422" s="3144"/>
      <c r="AK422" s="3144"/>
      <c r="AL422" s="3144"/>
      <c r="AM422" s="3144"/>
      <c r="AN422" s="3144"/>
      <c r="AO422" s="3144"/>
      <c r="AP422" s="3144"/>
      <c r="AQ422" s="3144"/>
      <c r="AR422" s="3144"/>
      <c r="AS422" s="3144"/>
      <c r="AT422" s="3144"/>
    </row>
    <row r="423" spans="2:46">
      <c r="B423" s="724"/>
      <c r="C423" s="725" t="s">
        <v>10</v>
      </c>
      <c r="D423" s="1133">
        <v>0.35</v>
      </c>
      <c r="E423" s="793">
        <f>E739</f>
        <v>31.5</v>
      </c>
      <c r="F423" s="792">
        <f>F739</f>
        <v>32.200000000000003</v>
      </c>
      <c r="G423" s="792">
        <f>G739</f>
        <v>134.05000000000001</v>
      </c>
      <c r="H423" s="1499">
        <f>H739</f>
        <v>952</v>
      </c>
      <c r="I423" s="2962"/>
      <c r="J423" s="647"/>
      <c r="K423" s="6"/>
      <c r="L423" s="3281"/>
      <c r="M423" s="351"/>
      <c r="N423" s="351"/>
      <c r="O423" s="351"/>
      <c r="P423" s="351"/>
      <c r="Q423" s="3144"/>
      <c r="R423" s="3144"/>
      <c r="S423" s="2434"/>
      <c r="T423" s="3144"/>
      <c r="U423" s="3144"/>
      <c r="V423" s="3144"/>
      <c r="W423" s="121"/>
      <c r="X423" s="121"/>
      <c r="Y423" s="121"/>
      <c r="Z423" s="3144"/>
      <c r="AA423" s="3144"/>
      <c r="AB423" s="3144"/>
      <c r="AC423" s="3144"/>
      <c r="AD423" s="3144"/>
      <c r="AE423" s="3144"/>
      <c r="AF423" s="3144"/>
      <c r="AG423" s="3144"/>
      <c r="AH423" s="3144"/>
      <c r="AI423" s="3144"/>
      <c r="AJ423" s="3144"/>
      <c r="AK423" s="3144"/>
      <c r="AL423" s="3144"/>
      <c r="AM423" s="3144"/>
      <c r="AN423" s="3144"/>
      <c r="AO423" s="3144"/>
      <c r="AP423" s="3144"/>
      <c r="AQ423" s="3144"/>
      <c r="AR423" s="3144"/>
      <c r="AS423" s="3144"/>
      <c r="AT423" s="3144"/>
    </row>
    <row r="424" spans="2:46" ht="15.75" thickBot="1">
      <c r="B424" s="382"/>
      <c r="C424" s="1472" t="s">
        <v>319</v>
      </c>
      <c r="D424" s="2061"/>
      <c r="E424" s="1469">
        <f>(E422*100/E791)-35</f>
        <v>-11.941555555555553</v>
      </c>
      <c r="F424" s="431">
        <f>(F422*100/F791)-35</f>
        <v>-5.3636086956521751</v>
      </c>
      <c r="G424" s="1818">
        <f>(G422*100/G791)-35</f>
        <v>0.36349347258484954</v>
      </c>
      <c r="H424" s="1924">
        <f>(H422*100/H791)-35</f>
        <v>-2.8115441176470597</v>
      </c>
      <c r="I424" s="420"/>
      <c r="J424" s="426"/>
      <c r="K424" s="6"/>
      <c r="L424" s="151"/>
      <c r="M424" s="116"/>
      <c r="N424" s="116"/>
      <c r="O424" s="116"/>
      <c r="P424" s="2947"/>
      <c r="Q424" s="3144"/>
      <c r="R424" s="3144"/>
      <c r="S424" s="2428"/>
      <c r="T424" s="3144"/>
      <c r="U424" s="3144"/>
      <c r="V424" s="3144"/>
      <c r="W424" s="121"/>
      <c r="X424" s="121"/>
      <c r="Y424" s="121"/>
      <c r="Z424" s="3144"/>
      <c r="AA424" s="3144"/>
      <c r="AB424" s="3144"/>
      <c r="AC424" s="3144"/>
      <c r="AD424" s="3144"/>
      <c r="AE424" s="3144"/>
      <c r="AF424" s="3144"/>
      <c r="AG424" s="3144"/>
      <c r="AH424" s="3144"/>
      <c r="AI424" s="3144"/>
      <c r="AJ424" s="3144"/>
      <c r="AK424" s="3144"/>
      <c r="AL424" s="3144"/>
      <c r="AM424" s="3144"/>
      <c r="AN424" s="3144"/>
      <c r="AO424" s="3144"/>
      <c r="AP424" s="3144"/>
      <c r="AQ424" s="3144"/>
      <c r="AR424" s="3144"/>
      <c r="AS424" s="3144"/>
      <c r="AT424" s="3144"/>
    </row>
    <row r="425" spans="2:46">
      <c r="B425" s="439" t="s">
        <v>153</v>
      </c>
      <c r="C425" s="678" t="s">
        <v>192</v>
      </c>
      <c r="D425" s="1292"/>
      <c r="E425" s="587"/>
      <c r="F425" s="2067"/>
      <c r="G425" s="1974"/>
      <c r="H425" s="1981"/>
      <c r="I425" s="2503"/>
      <c r="J425" s="2503"/>
      <c r="K425" s="31"/>
      <c r="L425" s="269"/>
      <c r="M425" s="3154"/>
      <c r="N425" s="3154"/>
      <c r="O425" s="3154"/>
      <c r="P425" s="3154"/>
      <c r="Q425" s="3144"/>
      <c r="R425" s="3144"/>
      <c r="S425" s="2428"/>
      <c r="T425" s="3144"/>
      <c r="U425" s="3144"/>
      <c r="V425" s="3144"/>
      <c r="W425" s="121"/>
      <c r="X425" s="121"/>
      <c r="Y425" s="121"/>
      <c r="Z425" s="3144"/>
      <c r="AA425" s="3144"/>
      <c r="AB425" s="3144"/>
      <c r="AC425" s="3144"/>
      <c r="AD425" s="3144"/>
      <c r="AE425" s="3144"/>
      <c r="AF425" s="3144"/>
      <c r="AG425" s="3144"/>
      <c r="AH425" s="3144"/>
      <c r="AI425" s="3144"/>
      <c r="AJ425" s="3144"/>
      <c r="AK425" s="3144"/>
      <c r="AL425" s="3144"/>
      <c r="AM425" s="3144"/>
      <c r="AN425" s="3144"/>
      <c r="AO425" s="3144"/>
      <c r="AP425" s="3144"/>
      <c r="AQ425" s="3144"/>
      <c r="AR425" s="3144"/>
      <c r="AS425" s="3144"/>
      <c r="AT425" s="3144"/>
    </row>
    <row r="426" spans="2:46">
      <c r="B426" s="409" t="s">
        <v>223</v>
      </c>
      <c r="C426" s="185" t="s">
        <v>468</v>
      </c>
      <c r="D426" s="3163">
        <v>200</v>
      </c>
      <c r="E426" s="1436">
        <v>0.4</v>
      </c>
      <c r="F426" s="325">
        <v>0</v>
      </c>
      <c r="G426" s="1246">
        <v>6.6</v>
      </c>
      <c r="H426" s="1455">
        <v>28.2</v>
      </c>
      <c r="I426" s="1913">
        <v>86</v>
      </c>
      <c r="J426" s="2234" t="s">
        <v>648</v>
      </c>
      <c r="L426" s="121"/>
      <c r="M426" s="2326"/>
      <c r="N426" s="2326"/>
      <c r="O426" s="2326"/>
      <c r="P426" s="2326"/>
      <c r="Q426" s="3144"/>
      <c r="R426" s="3144"/>
      <c r="S426" s="2434"/>
      <c r="T426" s="3144"/>
      <c r="U426" s="3144"/>
      <c r="V426" s="3144"/>
      <c r="W426" s="121"/>
      <c r="X426" s="121"/>
      <c r="Y426" s="121"/>
      <c r="Z426" s="3144"/>
      <c r="AA426" s="3144"/>
      <c r="AB426" s="3144"/>
      <c r="AC426" s="3144"/>
      <c r="AD426" s="3144"/>
      <c r="AE426" s="3144"/>
      <c r="AF426" s="3144"/>
      <c r="AG426" s="3144"/>
      <c r="AH426" s="3144"/>
      <c r="AI426" s="3144"/>
      <c r="AJ426" s="3144"/>
      <c r="AK426" s="3144"/>
      <c r="AL426" s="3144"/>
      <c r="AM426" s="3144"/>
      <c r="AN426" s="3144"/>
      <c r="AO426" s="3144"/>
      <c r="AP426" s="3144"/>
      <c r="AQ426" s="3144"/>
      <c r="AR426" s="3144"/>
      <c r="AS426" s="3144"/>
      <c r="AT426" s="3144"/>
    </row>
    <row r="427" spans="2:46" ht="15.75">
      <c r="B427" s="410" t="s">
        <v>11</v>
      </c>
      <c r="C427" s="2027" t="s">
        <v>813</v>
      </c>
      <c r="D427" s="3158">
        <v>15</v>
      </c>
      <c r="E427" s="2454">
        <v>3.5</v>
      </c>
      <c r="F427" s="739">
        <v>4.4000000000000004</v>
      </c>
      <c r="G427" s="1159">
        <v>0</v>
      </c>
      <c r="H427" s="2324">
        <v>53.8</v>
      </c>
      <c r="I427" s="3048">
        <v>14</v>
      </c>
      <c r="J427" s="2970" t="s">
        <v>681</v>
      </c>
      <c r="K427" s="6"/>
      <c r="L427" s="3154"/>
      <c r="M427" s="121"/>
      <c r="N427" s="121"/>
      <c r="O427" s="121"/>
      <c r="P427" s="121"/>
      <c r="Q427" s="3144"/>
      <c r="R427" s="3144"/>
      <c r="S427" s="2434"/>
      <c r="T427" s="3144"/>
      <c r="U427" s="3144"/>
      <c r="V427" s="3144"/>
      <c r="W427" s="121"/>
      <c r="X427" s="121"/>
      <c r="Y427" s="121"/>
      <c r="Z427" s="3144"/>
      <c r="AA427" s="3144"/>
      <c r="AB427" s="3144"/>
      <c r="AC427" s="3144"/>
      <c r="AD427" s="3144"/>
      <c r="AE427" s="3144"/>
      <c r="AF427" s="3144"/>
      <c r="AG427" s="3144"/>
      <c r="AH427" s="3144"/>
      <c r="AI427" s="3144"/>
      <c r="AJ427" s="3144"/>
      <c r="AK427" s="3144"/>
      <c r="AL427" s="3144"/>
      <c r="AM427" s="3144"/>
      <c r="AN427" s="3144"/>
      <c r="AO427" s="3144"/>
      <c r="AP427" s="3144"/>
      <c r="AQ427" s="3144"/>
      <c r="AR427" s="3144"/>
      <c r="AS427" s="3144"/>
      <c r="AT427" s="3144"/>
    </row>
    <row r="428" spans="2:46">
      <c r="B428" s="85"/>
      <c r="C428" s="2968" t="s">
        <v>45</v>
      </c>
      <c r="D428" s="2174">
        <v>5</v>
      </c>
      <c r="E428" s="3630">
        <v>0.05</v>
      </c>
      <c r="F428" s="3015">
        <v>3.6</v>
      </c>
      <c r="G428" s="3628">
        <v>0.05</v>
      </c>
      <c r="H428" s="3631">
        <v>33.049999999999997</v>
      </c>
      <c r="I428" s="3688">
        <v>14</v>
      </c>
      <c r="J428" s="647"/>
      <c r="K428" s="6"/>
      <c r="L428" s="3283"/>
      <c r="M428" s="351"/>
      <c r="N428" s="351"/>
      <c r="O428" s="351"/>
      <c r="P428" s="351"/>
      <c r="Q428" s="3144"/>
      <c r="R428" s="3144"/>
      <c r="S428" s="2428"/>
      <c r="T428" s="3144"/>
      <c r="U428" s="3144"/>
      <c r="V428" s="3144"/>
      <c r="W428" s="3144"/>
      <c r="X428" s="121"/>
      <c r="Y428" s="121"/>
      <c r="Z428" s="3144"/>
      <c r="AA428" s="3144"/>
      <c r="AB428" s="3144"/>
      <c r="AC428" s="3144"/>
      <c r="AD428" s="3144"/>
      <c r="AE428" s="3144"/>
      <c r="AF428" s="3144"/>
      <c r="AG428" s="3144"/>
      <c r="AH428" s="3144"/>
      <c r="AI428" s="3144"/>
      <c r="AJ428" s="3144"/>
      <c r="AK428" s="3144"/>
      <c r="AL428" s="3144"/>
      <c r="AM428" s="3144"/>
      <c r="AN428" s="3144"/>
      <c r="AO428" s="3144"/>
      <c r="AP428" s="3144"/>
      <c r="AQ428" s="3144"/>
      <c r="AR428" s="3144"/>
      <c r="AS428" s="3144"/>
      <c r="AT428" s="3144"/>
    </row>
    <row r="429" spans="2:46">
      <c r="B429" s="413" t="s">
        <v>162</v>
      </c>
      <c r="C429" s="2221" t="s">
        <v>688</v>
      </c>
      <c r="D429" s="1618">
        <v>20</v>
      </c>
      <c r="E429" s="2013">
        <v>0.4012</v>
      </c>
      <c r="F429" s="1541">
        <v>0.26</v>
      </c>
      <c r="G429" s="1658">
        <v>10.84</v>
      </c>
      <c r="H429" s="3040">
        <v>47.3048</v>
      </c>
      <c r="I429" s="3182">
        <v>14</v>
      </c>
      <c r="J429" s="788"/>
      <c r="K429" s="6"/>
      <c r="L429" s="151"/>
      <c r="M429" s="330"/>
      <c r="N429" s="116"/>
      <c r="O429" s="116"/>
      <c r="P429" s="2947"/>
      <c r="Q429" s="3144"/>
      <c r="R429" s="3144"/>
      <c r="S429" s="2434"/>
      <c r="T429" s="3144"/>
      <c r="U429" s="3141"/>
      <c r="V429" s="3139"/>
      <c r="W429" s="3144"/>
      <c r="X429" s="121"/>
      <c r="Y429" s="121"/>
      <c r="Z429" s="3144"/>
      <c r="AA429" s="3144"/>
      <c r="AB429" s="3144"/>
      <c r="AC429" s="3144"/>
      <c r="AD429" s="3144"/>
      <c r="AE429" s="3144"/>
      <c r="AF429" s="3144"/>
      <c r="AG429" s="3144"/>
      <c r="AH429" s="3144"/>
      <c r="AI429" s="3144"/>
      <c r="AJ429" s="3144"/>
      <c r="AK429" s="3144"/>
      <c r="AL429" s="3144"/>
      <c r="AM429" s="3144"/>
      <c r="AN429" s="3144"/>
      <c r="AO429" s="3144"/>
      <c r="AP429" s="3144"/>
      <c r="AQ429" s="3144"/>
      <c r="AR429" s="3144"/>
      <c r="AS429" s="3144"/>
      <c r="AT429" s="3144"/>
    </row>
    <row r="430" spans="2:46">
      <c r="B430" s="85"/>
      <c r="C430" s="2969" t="s">
        <v>689</v>
      </c>
      <c r="D430" s="1544">
        <v>18</v>
      </c>
      <c r="E430" s="2542">
        <v>1.2339599999999999</v>
      </c>
      <c r="F430" s="2938">
        <v>3.024</v>
      </c>
      <c r="G430" s="1665">
        <v>13.236000000000001</v>
      </c>
      <c r="H430" s="3632">
        <v>72.496200000000002</v>
      </c>
      <c r="I430" s="3629">
        <v>15</v>
      </c>
      <c r="J430" s="2958" t="s">
        <v>8</v>
      </c>
      <c r="K430" s="31"/>
      <c r="L430" s="269"/>
      <c r="M430" s="3154"/>
      <c r="N430" s="3154"/>
      <c r="O430" s="3154"/>
      <c r="P430" s="3154"/>
      <c r="Q430" s="3144"/>
      <c r="R430" s="1560"/>
      <c r="S430" s="3145"/>
      <c r="T430" s="216"/>
      <c r="U430" s="113"/>
      <c r="V430" s="3144"/>
      <c r="W430" s="3144"/>
      <c r="X430" s="121"/>
      <c r="Y430" s="121"/>
      <c r="Z430" s="3144"/>
      <c r="AA430" s="3144"/>
      <c r="AB430" s="3144"/>
      <c r="AC430" s="3144"/>
      <c r="AD430" s="3144"/>
      <c r="AE430" s="3144"/>
      <c r="AF430" s="3144"/>
      <c r="AG430" s="3144"/>
      <c r="AH430" s="3144"/>
      <c r="AI430" s="3144"/>
      <c r="AJ430" s="3144"/>
      <c r="AK430" s="3144"/>
      <c r="AL430" s="3144"/>
      <c r="AM430" s="3144"/>
      <c r="AN430" s="3144"/>
      <c r="AO430" s="3144"/>
      <c r="AP430" s="3144"/>
      <c r="AQ430" s="3144"/>
      <c r="AR430" s="3144"/>
      <c r="AS430" s="3144"/>
      <c r="AT430" s="3144"/>
    </row>
    <row r="431" spans="2:46" ht="15.75" thickBot="1">
      <c r="B431" s="677"/>
      <c r="C431" s="2222" t="s">
        <v>690</v>
      </c>
      <c r="D431" s="341">
        <v>100</v>
      </c>
      <c r="E431" s="1469">
        <v>0.4</v>
      </c>
      <c r="F431" s="431">
        <v>0.4</v>
      </c>
      <c r="G431" s="431">
        <v>9.8000000000000007</v>
      </c>
      <c r="H431" s="2256">
        <v>47</v>
      </c>
      <c r="I431" s="423">
        <v>105</v>
      </c>
      <c r="J431" s="2247" t="s">
        <v>718</v>
      </c>
      <c r="L431" s="121"/>
      <c r="M431" s="2312"/>
      <c r="N431" s="2312"/>
      <c r="O431" s="2312"/>
      <c r="P431" s="2327"/>
      <c r="Q431" s="3144"/>
      <c r="R431" s="125"/>
      <c r="S431" s="3154"/>
      <c r="T431" s="159"/>
      <c r="U431" s="3141"/>
      <c r="V431" s="3139"/>
      <c r="W431" s="3144"/>
      <c r="X431" s="121"/>
      <c r="Y431" s="121"/>
      <c r="Z431" s="3144"/>
      <c r="AA431" s="3144"/>
      <c r="AB431" s="3144"/>
      <c r="AC431" s="3144"/>
      <c r="AD431" s="3144"/>
      <c r="AE431" s="3144"/>
      <c r="AF431" s="3144"/>
      <c r="AG431" s="3144"/>
      <c r="AH431" s="3144"/>
      <c r="AI431" s="3144"/>
      <c r="AJ431" s="3144"/>
      <c r="AK431" s="3144"/>
      <c r="AL431" s="3144"/>
      <c r="AM431" s="3144"/>
      <c r="AN431" s="3144"/>
      <c r="AO431" s="3144"/>
      <c r="AP431" s="3144"/>
      <c r="AQ431" s="3144"/>
      <c r="AR431" s="3144"/>
      <c r="AS431" s="3144"/>
      <c r="AT431" s="3144"/>
    </row>
    <row r="432" spans="2:46">
      <c r="B432" s="417" t="s">
        <v>197</v>
      </c>
      <c r="C432" s="569"/>
      <c r="D432" s="161">
        <f>SUM(D426:D431)</f>
        <v>358</v>
      </c>
      <c r="E432" s="424">
        <f>SUM(E426:E431)</f>
        <v>5.9851599999999996</v>
      </c>
      <c r="F432" s="419">
        <f>SUM(F426:F431)</f>
        <v>11.683999999999999</v>
      </c>
      <c r="G432" s="425">
        <f>SUM(G426:G431)</f>
        <v>40.525999999999996</v>
      </c>
      <c r="H432" s="558">
        <f>SUM(H426:H431)</f>
        <v>281.851</v>
      </c>
      <c r="I432" s="2961"/>
      <c r="J432" s="1680"/>
      <c r="K432" s="6"/>
      <c r="L432" s="3144"/>
      <c r="M432" s="2437"/>
      <c r="N432" s="3009"/>
      <c r="O432" s="121"/>
      <c r="P432" s="121"/>
      <c r="Q432" s="3144"/>
      <c r="R432" s="124"/>
      <c r="S432" s="3141"/>
      <c r="T432" s="3138"/>
      <c r="U432" s="3145"/>
      <c r="V432" s="216"/>
      <c r="W432" s="3144"/>
      <c r="X432" s="3144"/>
      <c r="Y432" s="3144"/>
      <c r="Z432" s="3144"/>
      <c r="AA432" s="3144"/>
      <c r="AB432" s="3144"/>
      <c r="AC432" s="3144"/>
      <c r="AD432" s="3144"/>
      <c r="AE432" s="3144"/>
      <c r="AF432" s="3144"/>
      <c r="AG432" s="3144"/>
      <c r="AH432" s="3144"/>
      <c r="AI432" s="3144"/>
      <c r="AJ432" s="3144"/>
      <c r="AK432" s="3144"/>
      <c r="AL432" s="3144"/>
      <c r="AM432" s="3144"/>
      <c r="AN432" s="3144"/>
      <c r="AO432" s="3144"/>
      <c r="AP432" s="3144"/>
      <c r="AQ432" s="3144"/>
      <c r="AR432" s="3144"/>
      <c r="AS432" s="3144"/>
      <c r="AT432" s="3144"/>
    </row>
    <row r="433" spans="2:46">
      <c r="B433" s="724"/>
      <c r="C433" s="725" t="s">
        <v>10</v>
      </c>
      <c r="D433" s="1133">
        <v>0.1</v>
      </c>
      <c r="E433" s="793">
        <f>E743</f>
        <v>9</v>
      </c>
      <c r="F433" s="792">
        <f>F743</f>
        <v>9.1999999999999993</v>
      </c>
      <c r="G433" s="792">
        <f>G743</f>
        <v>38.299999999999997</v>
      </c>
      <c r="H433" s="1499">
        <f>H743</f>
        <v>272</v>
      </c>
      <c r="I433" s="2962"/>
      <c r="J433" s="647"/>
      <c r="K433" s="6"/>
      <c r="L433" s="4348"/>
      <c r="M433" s="3144"/>
      <c r="N433" s="611"/>
      <c r="O433" s="505"/>
      <c r="P433" s="812"/>
      <c r="Q433" s="3144"/>
      <c r="R433" s="4336"/>
      <c r="S433" s="3141"/>
      <c r="T433" s="3139"/>
      <c r="U433" s="3144"/>
      <c r="V433" s="3144"/>
      <c r="W433" s="3144"/>
      <c r="X433" s="126"/>
      <c r="Y433" s="126"/>
      <c r="Z433" s="3144"/>
      <c r="AA433" s="3144"/>
      <c r="AB433" s="3144"/>
      <c r="AC433" s="3144"/>
      <c r="AD433" s="3144"/>
      <c r="AE433" s="3144"/>
      <c r="AF433" s="3144"/>
      <c r="AG433" s="3144"/>
      <c r="AH433" s="3144"/>
      <c r="AI433" s="3144"/>
      <c r="AJ433" s="3144"/>
      <c r="AK433" s="3144"/>
      <c r="AL433" s="3144"/>
      <c r="AM433" s="3144"/>
      <c r="AN433" s="3144"/>
      <c r="AO433" s="3144"/>
      <c r="AP433" s="3144"/>
      <c r="AQ433" s="3144"/>
      <c r="AR433" s="3144"/>
      <c r="AS433" s="3144"/>
      <c r="AT433" s="3144"/>
    </row>
    <row r="434" spans="2:46" ht="15.75" thickBot="1">
      <c r="B434" s="230"/>
      <c r="C434" s="722" t="s">
        <v>319</v>
      </c>
      <c r="D434" s="1129"/>
      <c r="E434" s="1469">
        <f>(E432*100/E791)-10</f>
        <v>-3.3498222222222225</v>
      </c>
      <c r="F434" s="431">
        <f>(F432*100/F791)-10</f>
        <v>2.6999999999999993</v>
      </c>
      <c r="G434" s="431">
        <f>(G432*100/G791)-10</f>
        <v>0.58120104438642173</v>
      </c>
      <c r="H434" s="1470">
        <f>(H432*100/H791)-10</f>
        <v>0.36216911764705806</v>
      </c>
      <c r="I434" s="420"/>
      <c r="J434" s="426"/>
      <c r="K434" s="6"/>
      <c r="L434" s="151"/>
      <c r="M434" s="351"/>
      <c r="N434" s="351"/>
      <c r="O434" s="351"/>
      <c r="P434" s="351"/>
      <c r="Q434" s="3144"/>
      <c r="R434" s="3144"/>
      <c r="S434" s="2437"/>
      <c r="T434" s="3009"/>
      <c r="U434" s="3144"/>
      <c r="V434" s="3144"/>
      <c r="W434" s="3144"/>
      <c r="X434" s="121"/>
      <c r="Y434" s="121"/>
      <c r="Z434" s="3144"/>
      <c r="AA434" s="3144"/>
      <c r="AB434" s="3144"/>
      <c r="AC434" s="3144"/>
      <c r="AD434" s="3144"/>
      <c r="AE434" s="3144"/>
      <c r="AF434" s="3144"/>
      <c r="AG434" s="3144"/>
      <c r="AH434" s="3144"/>
      <c r="AI434" s="3144"/>
      <c r="AJ434" s="3144"/>
      <c r="AK434" s="3144"/>
      <c r="AL434" s="3144"/>
      <c r="AM434" s="3144"/>
      <c r="AN434" s="3144"/>
      <c r="AO434" s="3144"/>
      <c r="AP434" s="3144"/>
      <c r="AQ434" s="3144"/>
      <c r="AR434" s="3144"/>
      <c r="AS434" s="3144"/>
      <c r="AT434" s="3144"/>
    </row>
    <row r="435" spans="2:46" ht="16.5" thickBot="1">
      <c r="B435" s="106"/>
      <c r="C435" s="471"/>
      <c r="D435" s="121"/>
      <c r="E435" s="576"/>
      <c r="F435" s="576"/>
      <c r="G435" s="576"/>
      <c r="H435" s="576"/>
      <c r="I435" s="121"/>
      <c r="J435" s="121"/>
      <c r="K435" s="6"/>
      <c r="L435" s="257"/>
      <c r="M435" s="151"/>
      <c r="N435" s="151"/>
      <c r="O435" s="151"/>
      <c r="P435" s="177"/>
      <c r="Q435" s="3144"/>
      <c r="R435" s="116"/>
      <c r="S435" s="3141"/>
      <c r="T435" s="3139"/>
      <c r="U435" s="3145"/>
      <c r="V435" s="1561"/>
      <c r="W435" s="3144"/>
      <c r="X435" s="160"/>
      <c r="Y435" s="126"/>
      <c r="Z435" s="3144"/>
      <c r="AA435" s="3144"/>
      <c r="AB435" s="3144"/>
      <c r="AC435" s="3144"/>
      <c r="AD435" s="3144"/>
      <c r="AE435" s="3144"/>
      <c r="AF435" s="3144"/>
      <c r="AG435" s="3144"/>
      <c r="AH435" s="3144"/>
      <c r="AI435" s="3144"/>
      <c r="AJ435" s="3144"/>
      <c r="AK435" s="3144"/>
      <c r="AL435" s="3144"/>
      <c r="AM435" s="3144"/>
      <c r="AN435" s="3144"/>
      <c r="AO435" s="3144"/>
      <c r="AP435" s="3144"/>
      <c r="AQ435" s="3144"/>
      <c r="AR435" s="3144"/>
      <c r="AS435" s="3144"/>
      <c r="AT435" s="3144"/>
    </row>
    <row r="436" spans="2:46">
      <c r="B436" s="649"/>
      <c r="C436" s="42" t="s">
        <v>220</v>
      </c>
      <c r="D436" s="43"/>
      <c r="E436" s="146">
        <f>E410+E422</f>
        <v>50.678600000000003</v>
      </c>
      <c r="F436" s="236">
        <f>F410+F422</f>
        <v>60.752479999999991</v>
      </c>
      <c r="G436" s="236">
        <f>G410+G422</f>
        <v>209.16617999999997</v>
      </c>
      <c r="H436" s="650">
        <f>H410+H422</f>
        <v>1594.33853</v>
      </c>
      <c r="I436" s="560"/>
      <c r="J436" s="31"/>
      <c r="K436" s="6"/>
      <c r="L436" s="269"/>
      <c r="M436" s="3154"/>
      <c r="N436" s="3154"/>
      <c r="O436" s="3154"/>
      <c r="P436" s="3154"/>
      <c r="Q436" s="3145"/>
      <c r="R436" s="3144"/>
      <c r="S436" s="113"/>
      <c r="T436" s="3144"/>
      <c r="U436" s="3145"/>
      <c r="V436" s="3144"/>
      <c r="W436" s="3144"/>
      <c r="X436" s="3144"/>
      <c r="Y436" s="3144"/>
      <c r="Z436" s="3144"/>
      <c r="AA436" s="3144"/>
      <c r="AB436" s="3144"/>
      <c r="AC436" s="3144"/>
      <c r="AD436" s="3144"/>
      <c r="AE436" s="3144"/>
      <c r="AF436" s="3144"/>
      <c r="AG436" s="3144"/>
      <c r="AH436" s="3144"/>
      <c r="AI436" s="3144"/>
      <c r="AJ436" s="3144"/>
      <c r="AK436" s="3144"/>
      <c r="AL436" s="3144"/>
      <c r="AM436" s="3144"/>
      <c r="AN436" s="3144"/>
      <c r="AO436" s="3144"/>
      <c r="AP436" s="3144"/>
      <c r="AQ436" s="3144"/>
      <c r="AR436" s="3144"/>
      <c r="AS436" s="3144"/>
      <c r="AT436" s="3144"/>
    </row>
    <row r="437" spans="2:46">
      <c r="B437" s="382"/>
      <c r="C437" s="674" t="s">
        <v>10</v>
      </c>
      <c r="D437" s="1133">
        <v>0.6</v>
      </c>
      <c r="E437" s="793">
        <f>E747</f>
        <v>54</v>
      </c>
      <c r="F437" s="792">
        <f>F747</f>
        <v>55.2</v>
      </c>
      <c r="G437" s="792">
        <f>G747</f>
        <v>229.8</v>
      </c>
      <c r="H437" s="1499">
        <f>H747</f>
        <v>1632</v>
      </c>
      <c r="I437" s="670"/>
      <c r="J437" s="5"/>
      <c r="K437" s="6"/>
      <c r="L437" s="3154"/>
      <c r="M437" s="2326"/>
      <c r="N437" s="2326"/>
      <c r="O437" s="2326"/>
      <c r="P437" s="2326"/>
      <c r="Q437" s="3155"/>
      <c r="R437" s="124"/>
      <c r="S437" s="3141"/>
      <c r="T437" s="3139"/>
      <c r="U437" s="160"/>
      <c r="V437" s="279"/>
      <c r="W437" s="3144"/>
      <c r="X437" s="3144"/>
      <c r="Y437" s="3144"/>
      <c r="Z437" s="3144"/>
      <c r="AA437" s="3144"/>
      <c r="AB437" s="3144"/>
      <c r="AC437" s="3144"/>
      <c r="AD437" s="3144"/>
      <c r="AE437" s="3144"/>
      <c r="AF437" s="3144"/>
      <c r="AG437" s="3144"/>
      <c r="AH437" s="3144"/>
      <c r="AI437" s="3144"/>
      <c r="AJ437" s="3144"/>
      <c r="AK437" s="3144"/>
      <c r="AL437" s="3144"/>
      <c r="AM437" s="3144"/>
      <c r="AN437" s="3144"/>
      <c r="AO437" s="3144"/>
      <c r="AP437" s="3144"/>
      <c r="AQ437" s="3144"/>
      <c r="AR437" s="3144"/>
      <c r="AS437" s="3144"/>
      <c r="AT437" s="3144"/>
    </row>
    <row r="438" spans="2:46" ht="15.75" thickBot="1">
      <c r="B438" s="230"/>
      <c r="C438" s="722" t="s">
        <v>319</v>
      </c>
      <c r="D438" s="1129"/>
      <c r="E438" s="1469">
        <f>(E436*100/E791)-60</f>
        <v>-3.690444444444438</v>
      </c>
      <c r="F438" s="431">
        <f>(F436*100/F791)-60</f>
        <v>6.0353043478260844</v>
      </c>
      <c r="G438" s="431">
        <f>(G436*100/G791)-60</f>
        <v>-5.3874203655352488</v>
      </c>
      <c r="H438" s="1470">
        <f>(H436*100/H791)-60</f>
        <v>-1.384612867647057</v>
      </c>
      <c r="I438" s="5"/>
      <c r="K438" s="6"/>
      <c r="L438" s="1560"/>
      <c r="M438" s="3145"/>
      <c r="N438" s="216"/>
      <c r="O438" s="121"/>
      <c r="P438" s="121"/>
      <c r="Q438" s="3144"/>
      <c r="R438" s="1560"/>
      <c r="S438" s="3145"/>
      <c r="T438" s="216"/>
      <c r="U438" s="3144"/>
      <c r="V438" s="3144"/>
      <c r="W438" s="3144"/>
      <c r="X438" s="3144"/>
      <c r="Y438" s="3144"/>
      <c r="Z438" s="3144"/>
      <c r="AA438" s="3144"/>
      <c r="AB438" s="3144"/>
      <c r="AC438" s="3144"/>
      <c r="AD438" s="3144"/>
      <c r="AE438" s="3144"/>
      <c r="AF438" s="3144"/>
      <c r="AG438" s="3144"/>
      <c r="AH438" s="3144"/>
      <c r="AI438" s="3144"/>
      <c r="AJ438" s="3144"/>
      <c r="AK438" s="3144"/>
      <c r="AL438" s="3144"/>
      <c r="AM438" s="3144"/>
      <c r="AN438" s="3144"/>
      <c r="AO438" s="3144"/>
      <c r="AP438" s="3144"/>
      <c r="AQ438" s="3144"/>
      <c r="AR438" s="3144"/>
      <c r="AS438" s="3144"/>
      <c r="AT438" s="3144"/>
    </row>
    <row r="439" spans="2:46" ht="15.75" thickBot="1">
      <c r="I439" s="5"/>
      <c r="L439" s="4348"/>
      <c r="M439" s="3144"/>
      <c r="N439" s="611"/>
      <c r="O439" s="505"/>
      <c r="P439" s="812"/>
      <c r="Q439" s="3144"/>
      <c r="R439" s="3144"/>
      <c r="S439" s="3144"/>
      <c r="T439" s="3144"/>
      <c r="U439" s="3144"/>
      <c r="V439" s="3144"/>
      <c r="W439" s="3144"/>
      <c r="X439" s="3144"/>
      <c r="Y439" s="3144"/>
      <c r="Z439" s="3144"/>
      <c r="AA439" s="3144"/>
      <c r="AB439" s="3144"/>
      <c r="AC439" s="3144"/>
      <c r="AD439" s="3144"/>
      <c r="AE439" s="3144"/>
      <c r="AF439" s="3144"/>
      <c r="AG439" s="3144"/>
      <c r="AH439" s="3144"/>
      <c r="AI439" s="3144"/>
      <c r="AJ439" s="3144"/>
      <c r="AK439" s="3144"/>
      <c r="AL439" s="3144"/>
      <c r="AM439" s="3144"/>
      <c r="AN439" s="3144"/>
      <c r="AO439" s="3144"/>
      <c r="AP439" s="3144"/>
      <c r="AQ439" s="3144"/>
      <c r="AR439" s="3144"/>
      <c r="AS439" s="3144"/>
      <c r="AT439" s="3144"/>
    </row>
    <row r="440" spans="2:46">
      <c r="B440" s="649"/>
      <c r="C440" s="42" t="s">
        <v>219</v>
      </c>
      <c r="D440" s="43"/>
      <c r="E440" s="146">
        <f>E422+E432</f>
        <v>26.737760000000002</v>
      </c>
      <c r="F440" s="236">
        <f>F422+F432</f>
        <v>38.949479999999994</v>
      </c>
      <c r="G440" s="236">
        <f>G422+G432</f>
        <v>175.96817999999996</v>
      </c>
      <c r="H440" s="650">
        <f>H422+H432</f>
        <v>1157.377</v>
      </c>
      <c r="I440" s="560"/>
      <c r="L440" s="151"/>
      <c r="M440" s="351"/>
      <c r="N440" s="351"/>
      <c r="O440" s="351"/>
      <c r="P440" s="351"/>
      <c r="Q440" s="3144"/>
      <c r="R440" s="3144"/>
      <c r="S440" s="3144"/>
      <c r="T440" s="3144"/>
      <c r="U440" s="3144"/>
      <c r="V440" s="3144"/>
      <c r="W440" s="3144"/>
      <c r="X440" s="3144"/>
      <c r="Y440" s="3144"/>
      <c r="Z440" s="3144"/>
      <c r="AA440" s="3144"/>
      <c r="AB440" s="3144"/>
      <c r="AC440" s="3144"/>
      <c r="AD440" s="3144"/>
      <c r="AE440" s="3144"/>
      <c r="AF440" s="3144"/>
      <c r="AG440" s="3144"/>
      <c r="AH440" s="3144"/>
      <c r="AI440" s="3144"/>
      <c r="AJ440" s="3144"/>
      <c r="AK440" s="3144"/>
      <c r="AL440" s="3144"/>
      <c r="AM440" s="3144"/>
      <c r="AN440" s="3144"/>
      <c r="AO440" s="3144"/>
      <c r="AP440" s="3144"/>
      <c r="AQ440" s="3144"/>
      <c r="AR440" s="3144"/>
      <c r="AS440" s="3144"/>
      <c r="AT440" s="3144"/>
    </row>
    <row r="441" spans="2:46">
      <c r="B441" s="382"/>
      <c r="C441" s="674" t="s">
        <v>10</v>
      </c>
      <c r="D441" s="1133">
        <v>0.45</v>
      </c>
      <c r="E441" s="793">
        <f>E751</f>
        <v>40.5</v>
      </c>
      <c r="F441" s="792">
        <f>F751</f>
        <v>41.4</v>
      </c>
      <c r="G441" s="792">
        <f>G751</f>
        <v>172.35</v>
      </c>
      <c r="H441" s="1499">
        <f>H751</f>
        <v>1224</v>
      </c>
      <c r="I441" s="670"/>
      <c r="J441" s="5"/>
      <c r="K441" s="6"/>
      <c r="L441" s="257"/>
      <c r="M441" s="330"/>
      <c r="N441" s="330"/>
      <c r="O441" s="330"/>
      <c r="P441" s="177"/>
      <c r="Q441" s="3144"/>
      <c r="R441" s="3144"/>
      <c r="S441" s="3144"/>
      <c r="T441" s="3144"/>
      <c r="U441" s="3144"/>
      <c r="V441" s="3144"/>
      <c r="W441" s="3144"/>
      <c r="X441" s="3144"/>
      <c r="Y441" s="3144"/>
      <c r="Z441" s="3144"/>
      <c r="AA441" s="3144"/>
      <c r="AB441" s="3144"/>
      <c r="AC441" s="3144"/>
      <c r="AD441" s="3144"/>
      <c r="AE441" s="3144"/>
      <c r="AF441" s="3144"/>
      <c r="AG441" s="3144"/>
      <c r="AH441" s="3144"/>
      <c r="AI441" s="3144"/>
      <c r="AJ441" s="3144"/>
      <c r="AK441" s="3144"/>
      <c r="AL441" s="3144"/>
      <c r="AM441" s="3144"/>
      <c r="AN441" s="3144"/>
      <c r="AO441" s="3144"/>
      <c r="AP441" s="3144"/>
      <c r="AQ441" s="3144"/>
      <c r="AR441" s="3144"/>
      <c r="AS441" s="3144"/>
      <c r="AT441" s="3144"/>
    </row>
    <row r="442" spans="2:46" ht="15.75" thickBot="1">
      <c r="B442" s="230"/>
      <c r="C442" s="722" t="s">
        <v>319</v>
      </c>
      <c r="D442" s="1129"/>
      <c r="E442" s="1469">
        <f>(E440*100/E791)-45</f>
        <v>-15.291377777777775</v>
      </c>
      <c r="F442" s="431">
        <f>(F440*100/F791)-45</f>
        <v>-2.6636086956521794</v>
      </c>
      <c r="G442" s="431">
        <f>(G440*100/G791)-45</f>
        <v>0.94469451697126772</v>
      </c>
      <c r="H442" s="1470">
        <f>(H440*100/H791)-45</f>
        <v>-2.4493750000000034</v>
      </c>
      <c r="I442" s="5"/>
      <c r="J442" s="5"/>
      <c r="K442" s="6"/>
      <c r="L442" s="1213"/>
      <c r="M442" s="3154"/>
      <c r="N442" s="3154"/>
      <c r="O442" s="3154"/>
      <c r="P442" s="3154"/>
      <c r="Q442" s="3144"/>
      <c r="R442" s="3144"/>
      <c r="S442" s="3144"/>
      <c r="T442" s="3144"/>
      <c r="U442" s="3144"/>
      <c r="V442" s="3144"/>
      <c r="W442" s="3144"/>
      <c r="X442" s="3144"/>
      <c r="Y442" s="573"/>
      <c r="Z442" s="3144"/>
      <c r="AA442" s="3144"/>
      <c r="AB442" s="3144"/>
      <c r="AC442" s="3144"/>
      <c r="AD442" s="3144"/>
      <c r="AE442" s="3144"/>
      <c r="AF442" s="3144"/>
      <c r="AG442" s="3144"/>
      <c r="AH442" s="3144"/>
      <c r="AI442" s="3144"/>
      <c r="AJ442" s="3144"/>
      <c r="AK442" s="3144"/>
      <c r="AL442" s="3144"/>
      <c r="AM442" s="3144"/>
      <c r="AN442" s="3144"/>
      <c r="AO442" s="3144"/>
      <c r="AP442" s="3144"/>
      <c r="AQ442" s="3144"/>
      <c r="AR442" s="3144"/>
      <c r="AS442" s="3144"/>
      <c r="AT442" s="3144"/>
    </row>
    <row r="443" spans="2:46" ht="15.75" thickBot="1">
      <c r="I443" s="5"/>
      <c r="J443" s="5"/>
      <c r="K443" s="6"/>
      <c r="L443" s="3154"/>
      <c r="M443" s="2326"/>
      <c r="N443" s="2326"/>
      <c r="O443" s="2326"/>
      <c r="P443" s="2326"/>
      <c r="Q443" s="3144"/>
      <c r="R443" s="3144"/>
      <c r="S443" s="3144"/>
      <c r="T443" s="3144"/>
      <c r="U443" s="3144"/>
      <c r="V443" s="3144"/>
      <c r="W443" s="3144"/>
      <c r="X443" s="3144"/>
      <c r="Y443" s="274"/>
      <c r="Z443" s="121"/>
      <c r="AA443" s="3144"/>
      <c r="AB443" s="3144"/>
      <c r="AC443" s="3144"/>
      <c r="AD443" s="3144"/>
      <c r="AE443" s="3144"/>
      <c r="AF443" s="3144"/>
      <c r="AG443" s="3144"/>
      <c r="AH443" s="3144"/>
      <c r="AI443" s="3144"/>
      <c r="AJ443" s="3144"/>
      <c r="AK443" s="3144"/>
      <c r="AL443" s="3144"/>
      <c r="AM443" s="3144"/>
      <c r="AN443" s="3144"/>
      <c r="AO443" s="3144"/>
      <c r="AP443" s="3144"/>
      <c r="AQ443" s="3144"/>
      <c r="AR443" s="3144"/>
      <c r="AS443" s="3144"/>
      <c r="AT443" s="3144"/>
    </row>
    <row r="444" spans="2:46" ht="15.75" thickBot="1">
      <c r="B444" s="649"/>
      <c r="C444" s="42" t="s">
        <v>198</v>
      </c>
      <c r="D444" s="43"/>
      <c r="E444" s="153">
        <f>E410+E422+E432</f>
        <v>56.663760000000003</v>
      </c>
      <c r="F444" s="93">
        <f>F410+F422+F432</f>
        <v>72.436479999999989</v>
      </c>
      <c r="G444" s="93">
        <f>G410+G422+G432</f>
        <v>249.69217999999995</v>
      </c>
      <c r="H444" s="237">
        <f>H410+H422+H432</f>
        <v>1876.1895300000001</v>
      </c>
      <c r="I444" s="560"/>
      <c r="J444" s="31"/>
      <c r="K444" s="6"/>
      <c r="L444" s="121"/>
      <c r="M444" s="121"/>
      <c r="N444" s="121"/>
      <c r="O444" s="121"/>
      <c r="P444" s="121"/>
      <c r="Q444" s="3144"/>
      <c r="R444" s="3144"/>
      <c r="S444" s="3144"/>
      <c r="T444" s="3144"/>
      <c r="U444" s="3144"/>
      <c r="V444" s="3144"/>
      <c r="W444" s="3144"/>
      <c r="X444" s="3144"/>
      <c r="Y444" s="274"/>
      <c r="Z444" s="121"/>
      <c r="AA444" s="3144"/>
      <c r="AB444" s="3144"/>
      <c r="AC444" s="3144"/>
      <c r="AD444" s="3144"/>
      <c r="AE444" s="3144"/>
      <c r="AF444" s="3144"/>
      <c r="AG444" s="3144"/>
      <c r="AH444" s="3144"/>
      <c r="AI444" s="3144"/>
      <c r="AJ444" s="3144"/>
      <c r="AK444" s="3144"/>
      <c r="AL444" s="3144"/>
      <c r="AM444" s="3144"/>
      <c r="AN444" s="3144"/>
      <c r="AO444" s="3144"/>
      <c r="AP444" s="3144"/>
      <c r="AQ444" s="3144"/>
      <c r="AR444" s="3144"/>
      <c r="AS444" s="3144"/>
      <c r="AT444" s="3144"/>
    </row>
    <row r="445" spans="2:46">
      <c r="B445" s="84"/>
      <c r="C445" s="672" t="s">
        <v>10</v>
      </c>
      <c r="D445" s="1133">
        <v>0.7</v>
      </c>
      <c r="E445" s="793">
        <f>E755</f>
        <v>63</v>
      </c>
      <c r="F445" s="792">
        <f>F755</f>
        <v>64.400000000000006</v>
      </c>
      <c r="G445" s="792">
        <f>G755</f>
        <v>268.10000000000002</v>
      </c>
      <c r="H445" s="1499">
        <f>H755</f>
        <v>1904</v>
      </c>
      <c r="I445" s="670"/>
      <c r="J445" s="5"/>
      <c r="K445" s="6"/>
      <c r="L445" s="121"/>
      <c r="M445" s="121"/>
      <c r="N445" s="330"/>
      <c r="O445" s="330"/>
      <c r="P445" s="330"/>
      <c r="Q445" s="3144"/>
      <c r="R445" s="3144"/>
      <c r="S445" s="3144"/>
      <c r="T445" s="3144"/>
      <c r="U445" s="3144"/>
      <c r="V445" s="3144"/>
      <c r="W445" s="3144"/>
      <c r="X445" s="3144"/>
      <c r="Y445" s="577"/>
      <c r="Z445" s="121"/>
      <c r="AA445" s="3144"/>
      <c r="AB445" s="3144"/>
      <c r="AC445" s="3144"/>
      <c r="AD445" s="3144"/>
      <c r="AE445" s="3144"/>
      <c r="AF445" s="3144"/>
      <c r="AG445" s="3144"/>
      <c r="AH445" s="3144"/>
      <c r="AI445" s="3144"/>
      <c r="AJ445" s="3144"/>
      <c r="AK445" s="3144"/>
      <c r="AL445" s="3144"/>
      <c r="AM445" s="3144"/>
      <c r="AN445" s="3144"/>
      <c r="AO445" s="3144"/>
      <c r="AP445" s="3144"/>
      <c r="AQ445" s="3144"/>
      <c r="AR445" s="3144"/>
      <c r="AS445" s="3144"/>
      <c r="AT445" s="3144"/>
    </row>
    <row r="446" spans="2:46" ht="15.75" thickBot="1">
      <c r="B446" s="230"/>
      <c r="C446" s="722" t="s">
        <v>319</v>
      </c>
      <c r="D446" s="1129"/>
      <c r="E446" s="1469">
        <f>(E444*100/E791)-70</f>
        <v>-7.0402666666666676</v>
      </c>
      <c r="F446" s="431">
        <f>(F444*100/F791)-70</f>
        <v>8.735304347826073</v>
      </c>
      <c r="G446" s="431">
        <f>(G444*100/G791)-70</f>
        <v>-4.8062193211488449</v>
      </c>
      <c r="H446" s="1470">
        <f>(H444*100/H791)-70</f>
        <v>-1.0224437499999937</v>
      </c>
      <c r="I446" s="5"/>
      <c r="J446" s="5"/>
      <c r="K446" s="6"/>
      <c r="L446" s="121"/>
      <c r="M446" s="121"/>
      <c r="N446" s="121"/>
      <c r="O446" s="121"/>
      <c r="P446" s="121"/>
      <c r="Q446" s="3144"/>
      <c r="R446" s="3144"/>
      <c r="S446" s="3144"/>
      <c r="T446" s="3144"/>
      <c r="U446" s="3144"/>
      <c r="V446" s="3144"/>
      <c r="W446" s="3144"/>
      <c r="X446" s="3144"/>
      <c r="Y446" s="526"/>
      <c r="Z446" s="121"/>
      <c r="AA446" s="3144"/>
      <c r="AB446" s="3144"/>
      <c r="AC446" s="3144"/>
      <c r="AD446" s="3144"/>
      <c r="AE446" s="3144"/>
      <c r="AF446" s="3144"/>
      <c r="AG446" s="3144"/>
      <c r="AH446" s="3144"/>
      <c r="AI446" s="3144"/>
      <c r="AJ446" s="3144"/>
      <c r="AK446" s="3144"/>
      <c r="AL446" s="3144"/>
      <c r="AM446" s="3144"/>
      <c r="AN446" s="3144"/>
      <c r="AO446" s="3144"/>
      <c r="AP446" s="3144"/>
      <c r="AQ446" s="3144"/>
      <c r="AR446" s="3144"/>
      <c r="AS446" s="3144"/>
      <c r="AT446" s="3144"/>
    </row>
    <row r="447" spans="2:46">
      <c r="B447" s="99"/>
      <c r="D447" s="12"/>
      <c r="E447" s="1195"/>
      <c r="F447" s="1195"/>
      <c r="G447" s="1195"/>
      <c r="H447" s="94"/>
      <c r="K447" s="6"/>
      <c r="L447" s="121"/>
      <c r="M447" s="121"/>
      <c r="N447" s="121"/>
      <c r="O447" s="121"/>
      <c r="P447" s="121"/>
      <c r="Q447" s="3144"/>
      <c r="R447" s="3144"/>
      <c r="S447" s="3144"/>
      <c r="T447" s="3144"/>
      <c r="U447" s="3144"/>
      <c r="V447" s="3144"/>
      <c r="W447" s="3144"/>
      <c r="X447" s="3144"/>
      <c r="Y447" s="3145"/>
      <c r="Z447" s="121"/>
      <c r="AA447" s="3144"/>
      <c r="AB447" s="3144"/>
      <c r="AC447" s="3144"/>
      <c r="AD447" s="3144"/>
      <c r="AE447" s="3144"/>
      <c r="AF447" s="3144"/>
      <c r="AG447" s="3144"/>
      <c r="AH447" s="3144"/>
      <c r="AI447" s="3144"/>
      <c r="AJ447" s="3144"/>
      <c r="AK447" s="3144"/>
      <c r="AL447" s="3144"/>
      <c r="AM447" s="3144"/>
      <c r="AN447" s="3144"/>
      <c r="AO447" s="3144"/>
      <c r="AP447" s="3144"/>
      <c r="AQ447" s="3144"/>
      <c r="AR447" s="3144"/>
      <c r="AS447" s="3144"/>
      <c r="AT447" s="3144"/>
    </row>
    <row r="448" spans="2:46">
      <c r="B448" s="752"/>
      <c r="C448" s="79"/>
      <c r="K448" s="6"/>
      <c r="L448" s="121"/>
      <c r="M448" s="121"/>
      <c r="N448" s="121"/>
      <c r="O448" s="121"/>
      <c r="P448" s="121"/>
      <c r="Q448" s="3144"/>
      <c r="R448" s="3144"/>
      <c r="S448" s="3144"/>
      <c r="T448" s="3144"/>
      <c r="U448" s="3144"/>
      <c r="V448" s="3144"/>
      <c r="W448" s="3144"/>
      <c r="X448" s="3144"/>
      <c r="Y448" s="526"/>
      <c r="Z448" s="121"/>
      <c r="AA448" s="3144"/>
      <c r="AB448" s="3144"/>
      <c r="AC448" s="3144"/>
      <c r="AD448" s="3144"/>
      <c r="AE448" s="3144"/>
      <c r="AF448" s="3144"/>
      <c r="AG448" s="3144"/>
      <c r="AH448" s="3144"/>
      <c r="AI448" s="3144"/>
      <c r="AJ448" s="3144"/>
      <c r="AK448" s="3144"/>
      <c r="AL448" s="3144"/>
      <c r="AM448" s="3144"/>
      <c r="AN448" s="3144"/>
      <c r="AO448" s="3144"/>
      <c r="AP448" s="3144"/>
      <c r="AQ448" s="3144"/>
      <c r="AR448" s="3144"/>
      <c r="AS448" s="3144"/>
      <c r="AT448" s="3144"/>
    </row>
    <row r="449" spans="2:46">
      <c r="B449" s="92"/>
      <c r="C449" s="92"/>
      <c r="D449" s="1927" t="str">
        <f>D58</f>
        <v xml:space="preserve">Россия Краснодарский край </v>
      </c>
      <c r="E449" s="559"/>
      <c r="F449" s="559"/>
      <c r="G449" s="559"/>
      <c r="H449" s="559"/>
      <c r="I449" s="559"/>
      <c r="J449" s="559"/>
      <c r="K449" s="6"/>
      <c r="L449" s="121"/>
      <c r="M449" s="121"/>
      <c r="N449" s="121"/>
      <c r="O449" s="121"/>
      <c r="P449" s="121"/>
      <c r="Q449" s="3144"/>
      <c r="R449" s="3144"/>
      <c r="S449" s="3144"/>
      <c r="T449" s="3144"/>
      <c r="U449" s="3144"/>
      <c r="V449" s="3144"/>
      <c r="W449" s="3144"/>
      <c r="X449" s="3144"/>
      <c r="Y449" s="589"/>
      <c r="Z449" s="121"/>
      <c r="AA449" s="3144"/>
      <c r="AB449" s="3144"/>
      <c r="AC449" s="3144"/>
      <c r="AD449" s="3144"/>
      <c r="AE449" s="3144"/>
      <c r="AF449" s="3144"/>
      <c r="AG449" s="3144"/>
      <c r="AH449" s="3144"/>
      <c r="AI449" s="3144"/>
      <c r="AJ449" s="3144"/>
      <c r="AK449" s="3144"/>
      <c r="AL449" s="3144"/>
      <c r="AM449" s="3144"/>
      <c r="AN449" s="3144"/>
      <c r="AO449" s="3144"/>
      <c r="AP449" s="3144"/>
      <c r="AQ449" s="3144"/>
      <c r="AR449" s="3144"/>
      <c r="AS449" s="3144"/>
      <c r="AT449" s="3144"/>
    </row>
    <row r="450" spans="2:46">
      <c r="B450" s="1928" t="str">
        <f>B59</f>
        <v xml:space="preserve">     12 - ТИДНЕВНОЕ  МЕНЮ  ПРИГОТОВЛЯЕМЫХ  БЛЮД ШКОЛЬНЫХ    З А В Т Р А К О В - О Б Е Д О В - П О Л Д Н И К О В</v>
      </c>
      <c r="C450" s="92"/>
      <c r="D450" s="92"/>
      <c r="E450" s="92"/>
      <c r="F450" s="559"/>
      <c r="G450" s="559"/>
      <c r="H450" s="559"/>
      <c r="I450" s="92"/>
      <c r="J450" s="92"/>
      <c r="K450" s="6"/>
      <c r="L450" s="121"/>
      <c r="M450" s="121"/>
      <c r="N450" s="121"/>
      <c r="O450" s="121"/>
      <c r="P450" s="121"/>
      <c r="Q450" s="3144"/>
      <c r="R450" s="3144"/>
      <c r="S450" s="3144"/>
      <c r="T450" s="3144"/>
      <c r="U450" s="3144"/>
      <c r="V450" s="3144"/>
      <c r="W450" s="3144"/>
      <c r="X450" s="3144"/>
      <c r="Y450" s="526"/>
      <c r="Z450" s="121"/>
      <c r="AA450" s="3144"/>
      <c r="AB450" s="3144"/>
      <c r="AC450" s="3144"/>
      <c r="AD450" s="3144"/>
      <c r="AE450" s="3144"/>
      <c r="AF450" s="3144"/>
      <c r="AG450" s="3144"/>
      <c r="AH450" s="3144"/>
      <c r="AI450" s="3144"/>
      <c r="AJ450" s="3144"/>
      <c r="AK450" s="3144"/>
      <c r="AL450" s="3144"/>
      <c r="AM450" s="3144"/>
      <c r="AN450" s="3144"/>
      <c r="AO450" s="3144"/>
      <c r="AP450" s="3144"/>
      <c r="AQ450" s="3144"/>
      <c r="AR450" s="3144"/>
      <c r="AS450" s="3144"/>
      <c r="AT450" s="3144"/>
    </row>
    <row r="451" spans="2:46">
      <c r="B451" s="92"/>
      <c r="C451" s="1928" t="str">
        <f>C60</f>
        <v xml:space="preserve">                            ДЛЯ  УЧАЩИХСЯ  В ОБЩЕОБРАЗОВАТЕЛЬНОМ УЧРЕЖДЕНИЕ</v>
      </c>
      <c r="D451" s="559"/>
      <c r="E451" s="92"/>
      <c r="F451" s="92"/>
      <c r="G451" s="1928"/>
      <c r="H451" s="1928"/>
      <c r="I451" s="1630"/>
      <c r="J451" s="1630"/>
      <c r="K451" s="6"/>
      <c r="L451" s="121"/>
      <c r="M451" s="121"/>
      <c r="N451" s="121"/>
      <c r="O451" s="121"/>
      <c r="P451" s="121"/>
      <c r="Q451" s="3144"/>
      <c r="R451" s="3144"/>
      <c r="S451" s="3144"/>
      <c r="T451" s="3144"/>
      <c r="U451" s="3144"/>
      <c r="V451" s="3144"/>
      <c r="W451" s="3144"/>
      <c r="X451" s="3144"/>
      <c r="Y451" s="541"/>
      <c r="Z451" s="121"/>
      <c r="AA451" s="3144"/>
      <c r="AB451" s="3144"/>
      <c r="AC451" s="3144"/>
      <c r="AD451" s="3144"/>
      <c r="AE451" s="3144"/>
      <c r="AF451" s="3144"/>
      <c r="AG451" s="3144"/>
      <c r="AH451" s="3144"/>
      <c r="AI451" s="3144"/>
      <c r="AJ451" s="3144"/>
      <c r="AK451" s="3144"/>
      <c r="AL451" s="3144"/>
      <c r="AM451" s="3144"/>
      <c r="AN451" s="3144"/>
      <c r="AO451" s="3144"/>
      <c r="AP451" s="3144"/>
      <c r="AQ451" s="3144"/>
      <c r="AR451" s="3144"/>
      <c r="AS451" s="3144"/>
      <c r="AT451" s="3144"/>
    </row>
    <row r="452" spans="2:46" ht="15.75">
      <c r="B452" s="3253" t="str">
        <f>B61</f>
        <v xml:space="preserve">   Возрастная категория:   с   12  лет  и старше                 Сезон:    ЗИМА  -  ВЕСНА  2025 -____г.г.</v>
      </c>
      <c r="C452" s="1630"/>
      <c r="D452" s="92"/>
      <c r="E452" s="1929"/>
      <c r="F452" s="92"/>
      <c r="G452" s="1566"/>
      <c r="H452" s="1630"/>
      <c r="I452" s="1630"/>
      <c r="J452" s="3254"/>
      <c r="K452" s="6"/>
      <c r="L452" s="576"/>
      <c r="M452" s="121"/>
      <c r="N452" s="121"/>
      <c r="O452" s="121"/>
      <c r="P452" s="121"/>
      <c r="Q452" s="3144"/>
      <c r="R452" s="3144"/>
      <c r="S452" s="3144"/>
      <c r="T452" s="3144"/>
      <c r="U452" s="3144"/>
      <c r="V452" s="3144"/>
      <c r="W452" s="3144"/>
      <c r="X452" s="3144"/>
      <c r="Y452" s="3144"/>
      <c r="Z452" s="121"/>
      <c r="AA452" s="3144"/>
      <c r="AB452" s="3144"/>
      <c r="AC452" s="3144"/>
      <c r="AD452" s="3144"/>
      <c r="AE452" s="3144"/>
      <c r="AF452" s="3144"/>
      <c r="AG452" s="3144"/>
      <c r="AH452" s="3144"/>
      <c r="AI452" s="3144"/>
      <c r="AJ452" s="3144"/>
      <c r="AK452" s="3144"/>
      <c r="AL452" s="3144"/>
      <c r="AM452" s="3144"/>
      <c r="AN452" s="3144"/>
      <c r="AO452" s="3144"/>
      <c r="AP452" s="3144"/>
      <c r="AQ452" s="3144"/>
      <c r="AR452" s="3144"/>
      <c r="AS452" s="3144"/>
      <c r="AT452" s="3144"/>
    </row>
    <row r="453" spans="2:46" ht="19.5" thickBot="1">
      <c r="B453" s="92"/>
      <c r="C453" s="559"/>
      <c r="D453" s="3255" t="s">
        <v>259</v>
      </c>
      <c r="E453" s="3592"/>
      <c r="F453" s="3592"/>
      <c r="G453" s="3592"/>
      <c r="H453" s="3592"/>
      <c r="I453" s="559"/>
      <c r="J453" s="559"/>
      <c r="K453" s="6"/>
      <c r="L453" s="151"/>
      <c r="M453" s="121"/>
      <c r="N453" s="121"/>
      <c r="O453" s="121"/>
      <c r="P453" s="121"/>
      <c r="Q453" s="3144"/>
      <c r="R453" s="3144"/>
      <c r="S453" s="3144"/>
      <c r="T453" s="3144"/>
      <c r="U453" s="3144"/>
      <c r="V453" s="3144"/>
      <c r="W453" s="3144"/>
      <c r="X453" s="3144"/>
      <c r="Y453" s="3144"/>
      <c r="Z453" s="121"/>
      <c r="AA453" s="3144"/>
      <c r="AB453" s="3144"/>
      <c r="AC453" s="3144"/>
      <c r="AD453" s="3144"/>
      <c r="AE453" s="3144"/>
      <c r="AF453" s="3144"/>
      <c r="AG453" s="3144"/>
      <c r="AH453" s="3144"/>
      <c r="AI453" s="3144"/>
      <c r="AJ453" s="3144"/>
      <c r="AK453" s="3144"/>
      <c r="AL453" s="3144"/>
      <c r="AM453" s="3144"/>
      <c r="AN453" s="3144"/>
      <c r="AO453" s="3144"/>
      <c r="AP453" s="3144"/>
      <c r="AQ453" s="3144"/>
      <c r="AR453" s="3144"/>
      <c r="AS453" s="3144"/>
      <c r="AT453" s="3144"/>
    </row>
    <row r="454" spans="2:46" ht="16.5" thickBot="1">
      <c r="B454" s="3580" t="s">
        <v>139</v>
      </c>
      <c r="C454" s="1626"/>
      <c r="D454" s="1931" t="s">
        <v>140</v>
      </c>
      <c r="E454" s="1932" t="s">
        <v>141</v>
      </c>
      <c r="F454" s="1932"/>
      <c r="G454" s="1932"/>
      <c r="H454" s="1933" t="s">
        <v>142</v>
      </c>
      <c r="I454" s="1934" t="s">
        <v>143</v>
      </c>
      <c r="J454" s="3581" t="s">
        <v>144</v>
      </c>
      <c r="K454" s="6"/>
      <c r="L454" s="659"/>
      <c r="M454" s="121"/>
      <c r="N454" s="121"/>
      <c r="O454" s="121"/>
      <c r="P454" s="121"/>
      <c r="Q454" s="3144"/>
      <c r="R454" s="3144"/>
      <c r="S454" s="3144"/>
      <c r="T454" s="3144"/>
      <c r="U454" s="3144"/>
      <c r="V454" s="3144"/>
      <c r="W454" s="3144"/>
      <c r="X454" s="3144"/>
      <c r="Y454" s="3144"/>
      <c r="Z454" s="121"/>
      <c r="AA454" s="3144"/>
      <c r="AB454" s="3144"/>
      <c r="AC454" s="3144"/>
      <c r="AD454" s="3144"/>
      <c r="AE454" s="3144"/>
      <c r="AF454" s="3144"/>
      <c r="AG454" s="3144"/>
      <c r="AH454" s="3144"/>
      <c r="AI454" s="3144"/>
      <c r="AJ454" s="3144"/>
      <c r="AK454" s="3144"/>
      <c r="AL454" s="3144"/>
      <c r="AM454" s="3144"/>
      <c r="AN454" s="3144"/>
      <c r="AO454" s="3144"/>
      <c r="AP454" s="3144"/>
      <c r="AQ454" s="3144"/>
      <c r="AR454" s="3144"/>
      <c r="AS454" s="3144"/>
      <c r="AT454" s="3144"/>
    </row>
    <row r="455" spans="2:46" ht="15.75">
      <c r="B455" s="3582" t="s">
        <v>145</v>
      </c>
      <c r="C455" s="3583" t="s">
        <v>146</v>
      </c>
      <c r="D455" s="1935" t="s">
        <v>147</v>
      </c>
      <c r="E455" s="1936" t="s">
        <v>148</v>
      </c>
      <c r="F455" s="1936" t="s">
        <v>53</v>
      </c>
      <c r="G455" s="1936" t="s">
        <v>54</v>
      </c>
      <c r="H455" s="1937" t="s">
        <v>149</v>
      </c>
      <c r="I455" s="1938" t="s">
        <v>150</v>
      </c>
      <c r="J455" s="3584" t="s">
        <v>251</v>
      </c>
      <c r="K455" s="6"/>
      <c r="L455" s="749"/>
      <c r="M455" s="121"/>
      <c r="N455" s="121"/>
      <c r="O455" s="121"/>
      <c r="P455" s="121"/>
      <c r="Q455" s="3144"/>
      <c r="R455" s="3144"/>
      <c r="S455" s="3144"/>
      <c r="T455" s="3144"/>
      <c r="U455" s="3144"/>
      <c r="V455" s="3144"/>
      <c r="W455" s="3144"/>
      <c r="X455" s="3144"/>
      <c r="Y455" s="3144"/>
      <c r="Z455" s="121"/>
      <c r="AA455" s="3144"/>
      <c r="AB455" s="3144"/>
      <c r="AC455" s="3144"/>
      <c r="AD455" s="3144"/>
      <c r="AE455" s="3144"/>
      <c r="AF455" s="3144"/>
      <c r="AG455" s="3144"/>
      <c r="AH455" s="3144"/>
      <c r="AI455" s="3144"/>
      <c r="AJ455" s="3144"/>
      <c r="AK455" s="3144"/>
      <c r="AL455" s="3144"/>
      <c r="AM455" s="3144"/>
      <c r="AN455" s="3144"/>
      <c r="AO455" s="3144"/>
      <c r="AP455" s="3144"/>
      <c r="AQ455" s="3144"/>
      <c r="AR455" s="3144"/>
      <c r="AS455" s="3144"/>
      <c r="AT455" s="3144"/>
    </row>
    <row r="456" spans="2:46" ht="15.75" thickBot="1">
      <c r="B456" s="3585"/>
      <c r="C456" s="3586"/>
      <c r="D456" s="1939"/>
      <c r="E456" s="1940" t="s">
        <v>5</v>
      </c>
      <c r="F456" s="1940" t="s">
        <v>6</v>
      </c>
      <c r="G456" s="1940" t="s">
        <v>7</v>
      </c>
      <c r="H456" s="1941" t="s">
        <v>151</v>
      </c>
      <c r="I456" s="1942" t="s">
        <v>152</v>
      </c>
      <c r="J456" s="3587" t="s">
        <v>250</v>
      </c>
      <c r="K456" s="6"/>
      <c r="L456" s="3144"/>
      <c r="M456" s="576"/>
      <c r="N456" s="576"/>
      <c r="O456" s="206"/>
      <c r="P456" s="121"/>
      <c r="Q456" s="3144"/>
      <c r="R456" s="3144"/>
      <c r="S456" s="3144"/>
      <c r="T456" s="3144"/>
      <c r="U456" s="3144"/>
      <c r="V456" s="3144"/>
      <c r="W456" s="3144"/>
      <c r="X456" s="3144"/>
      <c r="Y456" s="526"/>
      <c r="Z456" s="121"/>
      <c r="AA456" s="3144"/>
      <c r="AB456" s="3144"/>
      <c r="AC456" s="3144"/>
      <c r="AD456" s="3144"/>
      <c r="AE456" s="3144"/>
      <c r="AF456" s="3144"/>
      <c r="AG456" s="3144"/>
      <c r="AH456" s="3144"/>
      <c r="AI456" s="3144"/>
      <c r="AJ456" s="3144"/>
      <c r="AK456" s="3144"/>
      <c r="AL456" s="3144"/>
      <c r="AM456" s="3144"/>
      <c r="AN456" s="3144"/>
      <c r="AO456" s="3144"/>
      <c r="AP456" s="3144"/>
      <c r="AQ456" s="3144"/>
      <c r="AR456" s="3144"/>
      <c r="AS456" s="3144"/>
      <c r="AT456" s="3144"/>
    </row>
    <row r="457" spans="2:46">
      <c r="B457" s="1626"/>
      <c r="C457" s="1717" t="s">
        <v>128</v>
      </c>
      <c r="D457" s="1943"/>
      <c r="E457" s="1944"/>
      <c r="F457" s="1945"/>
      <c r="G457" s="1945"/>
      <c r="H457" s="3588"/>
      <c r="I457" s="1946"/>
      <c r="J457" s="3589"/>
      <c r="K457" s="6"/>
      <c r="L457" s="124"/>
      <c r="M457" s="151"/>
      <c r="N457" s="151"/>
      <c r="O457" s="4339"/>
      <c r="P457" s="121"/>
      <c r="Q457" s="3144"/>
      <c r="R457" s="3144"/>
      <c r="S457" s="3144"/>
      <c r="T457" s="3144"/>
      <c r="U457" s="3144"/>
      <c r="V457" s="3144"/>
      <c r="W457" s="3144"/>
      <c r="X457" s="3144"/>
      <c r="Y457" s="526"/>
      <c r="Z457" s="121"/>
      <c r="AA457" s="3144"/>
      <c r="AB457" s="3144"/>
      <c r="AC457" s="3144"/>
      <c r="AD457" s="3144"/>
      <c r="AE457" s="3144"/>
      <c r="AF457" s="3144"/>
      <c r="AG457" s="3144"/>
      <c r="AH457" s="3144"/>
      <c r="AI457" s="3144"/>
      <c r="AJ457" s="3144"/>
      <c r="AK457" s="3144"/>
      <c r="AL457" s="3144"/>
      <c r="AM457" s="3144"/>
      <c r="AN457" s="3144"/>
      <c r="AO457" s="3144"/>
      <c r="AP457" s="3144"/>
      <c r="AQ457" s="3144"/>
      <c r="AR457" s="3144"/>
      <c r="AS457" s="3144"/>
      <c r="AT457" s="3144"/>
    </row>
    <row r="458" spans="2:46">
      <c r="B458" s="3272" t="s">
        <v>153</v>
      </c>
      <c r="C458" s="240" t="s">
        <v>1146</v>
      </c>
      <c r="D458" s="3169">
        <v>120</v>
      </c>
      <c r="E458" s="1171">
        <v>17.132000000000001</v>
      </c>
      <c r="F458" s="1171">
        <v>12.016</v>
      </c>
      <c r="G458" s="1171">
        <v>7.056</v>
      </c>
      <c r="H458" s="694">
        <v>204.89599999999999</v>
      </c>
      <c r="I458" s="2897">
        <v>75</v>
      </c>
      <c r="J458" s="2945" t="s">
        <v>1131</v>
      </c>
      <c r="K458" s="6"/>
      <c r="L458" s="3144"/>
      <c r="M458" s="3144"/>
      <c r="N458" s="3145"/>
      <c r="O458" s="121"/>
      <c r="P458" s="121"/>
      <c r="Q458" s="3144"/>
      <c r="R458" s="3144"/>
      <c r="S458" s="3144"/>
      <c r="T458" s="3144"/>
      <c r="U458" s="3144"/>
      <c r="V458" s="3144"/>
      <c r="W458" s="3144"/>
      <c r="X458" s="3144"/>
      <c r="Y458" s="3144"/>
      <c r="Z458" s="121"/>
      <c r="AA458" s="3144"/>
      <c r="AB458" s="3144"/>
      <c r="AC458" s="3144"/>
      <c r="AD458" s="3144"/>
      <c r="AE458" s="3144"/>
      <c r="AF458" s="3144"/>
      <c r="AG458" s="3144"/>
      <c r="AH458" s="3144"/>
      <c r="AI458" s="3144"/>
      <c r="AJ458" s="3144"/>
      <c r="AK458" s="3144"/>
      <c r="AL458" s="3144"/>
      <c r="AM458" s="3144"/>
      <c r="AN458" s="3144"/>
      <c r="AO458" s="3144"/>
      <c r="AP458" s="3144"/>
      <c r="AQ458" s="3144"/>
      <c r="AR458" s="3144"/>
      <c r="AS458" s="3144"/>
      <c r="AT458" s="3144"/>
    </row>
    <row r="459" spans="2:46">
      <c r="B459" s="3083" t="s">
        <v>223</v>
      </c>
      <c r="C459" s="2870" t="s">
        <v>388</v>
      </c>
      <c r="D459" s="3171">
        <v>180</v>
      </c>
      <c r="E459" s="1655">
        <v>3.677</v>
      </c>
      <c r="F459" s="1440">
        <v>5.7619999999999996</v>
      </c>
      <c r="G459" s="1440">
        <v>24.527000000000001</v>
      </c>
      <c r="H459" s="2455">
        <v>164.673</v>
      </c>
      <c r="I459" s="2897">
        <v>46</v>
      </c>
      <c r="J459" s="2945" t="s">
        <v>488</v>
      </c>
      <c r="K459" s="6"/>
      <c r="L459" s="3146"/>
      <c r="M459" s="3144"/>
      <c r="N459" s="3145"/>
      <c r="O459" s="121"/>
      <c r="P459" s="121"/>
      <c r="Q459" s="3144"/>
      <c r="R459" s="3144"/>
      <c r="S459" s="3144"/>
      <c r="T459" s="3144"/>
      <c r="U459" s="3144"/>
      <c r="V459" s="3144"/>
      <c r="W459" s="3144"/>
      <c r="X459" s="3144"/>
      <c r="Y459" s="3144"/>
      <c r="Z459" s="121"/>
      <c r="AA459" s="3144"/>
      <c r="AB459" s="3144"/>
      <c r="AC459" s="3144"/>
      <c r="AD459" s="3144"/>
      <c r="AE459" s="3144"/>
      <c r="AF459" s="3144"/>
      <c r="AG459" s="3144"/>
      <c r="AH459" s="3144"/>
      <c r="AI459" s="3144"/>
      <c r="AJ459" s="3144"/>
      <c r="AK459" s="3144"/>
      <c r="AL459" s="3144"/>
      <c r="AM459" s="3144"/>
      <c r="AN459" s="3144"/>
      <c r="AO459" s="3144"/>
      <c r="AP459" s="3144"/>
      <c r="AQ459" s="3144"/>
      <c r="AR459" s="3144"/>
      <c r="AS459" s="3144"/>
      <c r="AT459" s="3144"/>
    </row>
    <row r="460" spans="2:46" ht="15.75">
      <c r="B460" s="1350"/>
      <c r="C460" s="2295" t="s">
        <v>105</v>
      </c>
      <c r="D460" s="3157">
        <v>200</v>
      </c>
      <c r="E460" s="1325">
        <v>1</v>
      </c>
      <c r="F460" s="2258">
        <v>0.2</v>
      </c>
      <c r="G460" s="1171">
        <v>20.2</v>
      </c>
      <c r="H460" s="1455">
        <v>86</v>
      </c>
      <c r="I460" s="1416">
        <v>104</v>
      </c>
      <c r="J460" s="2242" t="s">
        <v>333</v>
      </c>
      <c r="K460" s="6"/>
      <c r="L460" s="3146"/>
      <c r="M460" s="3154"/>
      <c r="N460" s="3144"/>
      <c r="O460" s="121"/>
      <c r="P460" s="121"/>
      <c r="Q460" s="3144"/>
      <c r="R460" s="3144"/>
      <c r="S460" s="3144"/>
      <c r="T460" s="749"/>
      <c r="U460" s="3144"/>
      <c r="V460" s="3145"/>
      <c r="W460" s="3144"/>
      <c r="X460" s="3144"/>
      <c r="Y460" s="526"/>
      <c r="Z460" s="121"/>
      <c r="AA460" s="3144"/>
      <c r="AB460" s="3144"/>
      <c r="AC460" s="3144"/>
      <c r="AD460" s="3144"/>
      <c r="AE460" s="3144"/>
      <c r="AF460" s="3144"/>
      <c r="AG460" s="3144"/>
      <c r="AH460" s="3144"/>
      <c r="AI460" s="3144"/>
      <c r="AJ460" s="3144"/>
      <c r="AK460" s="3144"/>
      <c r="AL460" s="3144"/>
      <c r="AM460" s="3144"/>
      <c r="AN460" s="3144"/>
      <c r="AO460" s="3144"/>
      <c r="AP460" s="3144"/>
      <c r="AQ460" s="3144"/>
      <c r="AR460" s="3144"/>
      <c r="AS460" s="3144"/>
      <c r="AT460" s="3144"/>
    </row>
    <row r="461" spans="2:46" ht="15.75">
      <c r="B461" s="3084" t="s">
        <v>11</v>
      </c>
      <c r="C461" s="185" t="s">
        <v>9</v>
      </c>
      <c r="D461" s="3162">
        <v>50</v>
      </c>
      <c r="E461" s="1261">
        <v>1.0029999999999999</v>
      </c>
      <c r="F461" s="319">
        <v>0.65</v>
      </c>
      <c r="G461" s="319">
        <v>27.1</v>
      </c>
      <c r="H461" s="1455">
        <v>118.262</v>
      </c>
      <c r="I461" s="412">
        <v>18</v>
      </c>
      <c r="J461" s="2253" t="s">
        <v>8</v>
      </c>
      <c r="K461" s="6"/>
      <c r="L461" s="2083"/>
      <c r="M461" s="3141"/>
      <c r="N461" s="3139"/>
      <c r="O461" s="121"/>
      <c r="P461" s="121"/>
      <c r="Q461" s="3144"/>
      <c r="R461" s="3144"/>
      <c r="S461" s="3144"/>
      <c r="T461" s="3144"/>
      <c r="U461" s="3154"/>
      <c r="V461" s="3144"/>
      <c r="W461" s="3144"/>
      <c r="X461" s="3144"/>
      <c r="Y461" s="526"/>
      <c r="Z461" s="121"/>
      <c r="AA461" s="3144"/>
      <c r="AB461" s="3144"/>
      <c r="AC461" s="3144"/>
      <c r="AD461" s="3144"/>
      <c r="AE461" s="3144"/>
      <c r="AF461" s="3144"/>
      <c r="AG461" s="3144"/>
      <c r="AH461" s="3144"/>
      <c r="AI461" s="3144"/>
      <c r="AJ461" s="3144"/>
      <c r="AK461" s="3144"/>
      <c r="AL461" s="3144"/>
      <c r="AM461" s="3144"/>
      <c r="AN461" s="3144"/>
      <c r="AO461" s="3144"/>
      <c r="AP461" s="3144"/>
      <c r="AQ461" s="3144"/>
      <c r="AR461" s="3144"/>
      <c r="AS461" s="3144"/>
      <c r="AT461" s="3144"/>
    </row>
    <row r="462" spans="2:46" ht="15.75" thickBot="1">
      <c r="B462" s="4223" t="s">
        <v>163</v>
      </c>
      <c r="C462" s="1238" t="s">
        <v>294</v>
      </c>
      <c r="D462" s="2369">
        <v>40</v>
      </c>
      <c r="E462" s="1245">
        <v>1.8660000000000001</v>
      </c>
      <c r="F462" s="326">
        <v>0.66</v>
      </c>
      <c r="G462" s="324">
        <v>17.373999999999999</v>
      </c>
      <c r="H462" s="1455">
        <v>82.9</v>
      </c>
      <c r="I462" s="1438">
        <v>19</v>
      </c>
      <c r="J462" s="2253" t="s">
        <v>8</v>
      </c>
      <c r="L462" s="2083"/>
      <c r="M462" s="3141"/>
      <c r="N462" s="3144"/>
      <c r="O462" s="116"/>
      <c r="P462" s="177"/>
      <c r="Q462" s="3144"/>
      <c r="R462" s="3144"/>
      <c r="S462" s="3144"/>
      <c r="T462" s="124"/>
      <c r="U462" s="3141"/>
      <c r="V462" s="3139"/>
      <c r="W462" s="3144"/>
      <c r="X462" s="3144"/>
      <c r="Y462" s="526"/>
      <c r="Z462" s="121"/>
      <c r="AA462" s="3144"/>
      <c r="AB462" s="3144"/>
      <c r="AC462" s="3144"/>
      <c r="AD462" s="3144"/>
      <c r="AE462" s="3144"/>
      <c r="AF462" s="3144"/>
      <c r="AG462" s="3144"/>
      <c r="AH462" s="3144"/>
      <c r="AI462" s="3144"/>
      <c r="AJ462" s="3144"/>
      <c r="AK462" s="3144"/>
      <c r="AL462" s="3144"/>
      <c r="AM462" s="3144"/>
      <c r="AN462" s="3144"/>
      <c r="AO462" s="3144"/>
      <c r="AP462" s="3144"/>
      <c r="AQ462" s="3144"/>
      <c r="AR462" s="3144"/>
      <c r="AS462" s="3144"/>
      <c r="AT462" s="3144"/>
    </row>
    <row r="463" spans="2:46">
      <c r="B463" s="3590" t="s">
        <v>167</v>
      </c>
      <c r="C463" s="112"/>
      <c r="D463" s="1720">
        <f>SUM(D458:D462)</f>
        <v>590</v>
      </c>
      <c r="E463" s="1899">
        <f>SUM(E458:E462)</f>
        <v>24.678000000000001</v>
      </c>
      <c r="F463" s="1900">
        <f>SUM(F458:F462)</f>
        <v>19.287999999999997</v>
      </c>
      <c r="G463" s="1901">
        <f>SUM(G458:G462)</f>
        <v>96.257000000000005</v>
      </c>
      <c r="H463" s="1902">
        <f>SUM(H458:H462)</f>
        <v>656.73099999999988</v>
      </c>
      <c r="I463" s="1903"/>
      <c r="J463" s="2373"/>
      <c r="K463" s="31"/>
      <c r="L463" s="135"/>
      <c r="M463" s="3141"/>
      <c r="N463" s="3138"/>
      <c r="O463" s="121"/>
      <c r="P463" s="121"/>
      <c r="Q463" s="3144"/>
      <c r="R463" s="3144"/>
      <c r="S463" s="3144"/>
      <c r="T463" s="3144"/>
      <c r="U463" s="3141"/>
      <c r="V463" s="3144"/>
      <c r="W463" s="3144"/>
      <c r="X463" s="3144"/>
      <c r="Y463" s="3145"/>
      <c r="Z463" s="121"/>
      <c r="AA463" s="3144"/>
      <c r="AB463" s="3144"/>
      <c r="AC463" s="3144"/>
      <c r="AD463" s="3144"/>
      <c r="AE463" s="3144"/>
      <c r="AF463" s="3144"/>
      <c r="AG463" s="3144"/>
      <c r="AH463" s="3144"/>
      <c r="AI463" s="3144"/>
      <c r="AJ463" s="3144"/>
      <c r="AK463" s="3144"/>
      <c r="AL463" s="3144"/>
      <c r="AM463" s="3144"/>
      <c r="AN463" s="3144"/>
      <c r="AO463" s="3144"/>
      <c r="AP463" s="3144"/>
      <c r="AQ463" s="3144"/>
      <c r="AR463" s="3144"/>
      <c r="AS463" s="3144"/>
      <c r="AT463" s="3144"/>
    </row>
    <row r="464" spans="2:46">
      <c r="B464" s="724"/>
      <c r="C464" s="1713" t="s">
        <v>10</v>
      </c>
      <c r="D464" s="1714">
        <v>0.25</v>
      </c>
      <c r="E464" s="1905">
        <f>E735</f>
        <v>22.5</v>
      </c>
      <c r="F464" s="1906">
        <f>F735</f>
        <v>23</v>
      </c>
      <c r="G464" s="1906">
        <f>G735</f>
        <v>95.75</v>
      </c>
      <c r="H464" s="1907">
        <f>H735</f>
        <v>680</v>
      </c>
      <c r="I464" s="1908"/>
      <c r="J464" s="2991"/>
      <c r="L464" s="135"/>
      <c r="M464" s="468"/>
      <c r="N464" s="116"/>
      <c r="O464" s="730"/>
      <c r="P464" s="730"/>
      <c r="Q464" s="3144"/>
      <c r="R464" s="3144"/>
      <c r="S464" s="3144"/>
      <c r="T464" s="3146"/>
      <c r="U464" s="3141"/>
      <c r="V464" s="3138"/>
      <c r="W464" s="3144"/>
      <c r="X464" s="3144"/>
      <c r="Y464" s="121"/>
      <c r="Z464" s="121"/>
      <c r="AA464" s="3144"/>
      <c r="AB464" s="3144"/>
      <c r="AC464" s="3144"/>
      <c r="AD464" s="3144"/>
      <c r="AE464" s="3144"/>
      <c r="AF464" s="3144"/>
      <c r="AG464" s="3144"/>
      <c r="AH464" s="3144"/>
      <c r="AI464" s="3144"/>
      <c r="AJ464" s="3144"/>
      <c r="AK464" s="3144"/>
      <c r="AL464" s="3144"/>
      <c r="AM464" s="3144"/>
      <c r="AN464" s="3144"/>
      <c r="AO464" s="3144"/>
      <c r="AP464" s="3144"/>
      <c r="AQ464" s="3144"/>
      <c r="AR464" s="3144"/>
      <c r="AS464" s="3144"/>
      <c r="AT464" s="3144"/>
    </row>
    <row r="465" spans="2:46" ht="15.75" thickBot="1">
      <c r="B465" s="382"/>
      <c r="C465" s="1715" t="s">
        <v>319</v>
      </c>
      <c r="D465" s="1716"/>
      <c r="E465" s="1810">
        <f>(E463*100/E791)-25</f>
        <v>2.4200000000000017</v>
      </c>
      <c r="F465" s="1818">
        <f>(F463*100/F791)-25</f>
        <v>-4.0347826086956537</v>
      </c>
      <c r="G465" s="1818">
        <f>(G463*100/G791)-25</f>
        <v>0.13237597911227184</v>
      </c>
      <c r="H465" s="1924">
        <f>(H463*100/H791)-25</f>
        <v>-0.85547794117647413</v>
      </c>
      <c r="I465" s="1909"/>
      <c r="J465" s="2992"/>
      <c r="K465" s="6"/>
      <c r="L465" s="1560"/>
      <c r="M465" s="3141"/>
      <c r="N465" s="3139"/>
      <c r="O465" s="121"/>
      <c r="P465" s="121"/>
      <c r="Q465" s="3144"/>
      <c r="R465" s="3144"/>
      <c r="S465" s="3144"/>
      <c r="T465" s="3146"/>
      <c r="U465" s="3141"/>
      <c r="V465" s="116"/>
      <c r="W465" s="3144"/>
      <c r="X465" s="3144"/>
      <c r="Y465" s="121"/>
      <c r="Z465" s="121"/>
      <c r="AA465" s="3144"/>
      <c r="AB465" s="3144"/>
      <c r="AC465" s="3144"/>
      <c r="AD465" s="3144"/>
      <c r="AE465" s="3144"/>
      <c r="AF465" s="3144"/>
      <c r="AG465" s="3144"/>
      <c r="AH465" s="3144"/>
      <c r="AI465" s="3144"/>
      <c r="AJ465" s="3144"/>
      <c r="AK465" s="3144"/>
      <c r="AL465" s="3144"/>
      <c r="AM465" s="3144"/>
      <c r="AN465" s="3144"/>
      <c r="AO465" s="3144"/>
      <c r="AP465" s="3144"/>
      <c r="AQ465" s="3144"/>
      <c r="AR465" s="3144"/>
      <c r="AS465" s="3144"/>
      <c r="AT465" s="3144"/>
    </row>
    <row r="466" spans="2:46" ht="15" customHeight="1">
      <c r="B466" s="1626"/>
      <c r="C466" s="1717" t="s">
        <v>106</v>
      </c>
      <c r="D466" s="1961"/>
      <c r="E466" s="1910"/>
      <c r="F466" s="1801"/>
      <c r="G466" s="1801"/>
      <c r="H466" s="1916"/>
      <c r="I466" s="1437"/>
      <c r="J466" s="1437"/>
      <c r="K466" s="6"/>
      <c r="L466" s="125"/>
      <c r="M466" s="3141"/>
      <c r="N466" s="3139"/>
      <c r="O466" s="121"/>
      <c r="P466" s="121"/>
      <c r="Q466" s="3144"/>
      <c r="R466" s="3144"/>
      <c r="S466" s="3144"/>
      <c r="T466" s="2083"/>
      <c r="U466" s="3141"/>
      <c r="V466" s="3139"/>
      <c r="W466" s="3144"/>
      <c r="X466" s="3144"/>
      <c r="Y466" s="121"/>
      <c r="Z466" s="121"/>
      <c r="AA466" s="3144"/>
      <c r="AB466" s="3144"/>
      <c r="AC466" s="3144"/>
      <c r="AD466" s="3144"/>
      <c r="AE466" s="3144"/>
      <c r="AF466" s="3144"/>
      <c r="AG466" s="3144"/>
      <c r="AH466" s="3144"/>
      <c r="AI466" s="3144"/>
      <c r="AJ466" s="3144"/>
      <c r="AK466" s="3144"/>
      <c r="AL466" s="3144"/>
      <c r="AM466" s="3144"/>
      <c r="AN466" s="3144"/>
      <c r="AO466" s="3144"/>
      <c r="AP466" s="3144"/>
      <c r="AQ466" s="3144"/>
      <c r="AR466" s="3144"/>
      <c r="AS466" s="3144"/>
      <c r="AT466" s="3144"/>
    </row>
    <row r="467" spans="2:46">
      <c r="B467" s="3272" t="s">
        <v>153</v>
      </c>
      <c r="C467" s="3991" t="s">
        <v>721</v>
      </c>
      <c r="D467" s="340">
        <v>100</v>
      </c>
      <c r="E467" s="1171">
        <v>1.3149999999999999</v>
      </c>
      <c r="F467" s="1171">
        <v>2.6669999999999998</v>
      </c>
      <c r="G467" s="1171">
        <v>3.8782999999999999</v>
      </c>
      <c r="H467" s="694">
        <v>45.3033</v>
      </c>
      <c r="I467" s="433">
        <v>3</v>
      </c>
      <c r="J467" s="2247" t="s">
        <v>1121</v>
      </c>
      <c r="K467" s="6"/>
      <c r="L467" s="124"/>
      <c r="M467" s="2428"/>
      <c r="N467" s="3144"/>
      <c r="O467" s="121"/>
      <c r="P467" s="121"/>
      <c r="Q467" s="3144"/>
      <c r="R467" s="3144"/>
      <c r="S467" s="3144"/>
      <c r="T467" s="2083"/>
      <c r="U467" s="3141"/>
      <c r="V467" s="3139"/>
      <c r="W467" s="3144"/>
      <c r="X467" s="3144"/>
      <c r="Y467" s="121"/>
      <c r="Z467" s="121"/>
      <c r="AA467" s="3144"/>
      <c r="AB467" s="3144"/>
      <c r="AC467" s="3144"/>
      <c r="AD467" s="3144"/>
      <c r="AE467" s="3144"/>
      <c r="AF467" s="3144"/>
      <c r="AG467" s="3144"/>
      <c r="AH467" s="3144"/>
      <c r="AI467" s="3144"/>
      <c r="AJ467" s="3144"/>
      <c r="AK467" s="3144"/>
      <c r="AL467" s="3144"/>
      <c r="AM467" s="3144"/>
      <c r="AN467" s="3144"/>
      <c r="AO467" s="3144"/>
      <c r="AP467" s="3144"/>
      <c r="AQ467" s="3144"/>
      <c r="AR467" s="3144"/>
      <c r="AS467" s="3144"/>
      <c r="AT467" s="3144"/>
    </row>
    <row r="468" spans="2:46">
      <c r="B468" s="3083" t="s">
        <v>223</v>
      </c>
      <c r="C468" s="247" t="s">
        <v>784</v>
      </c>
      <c r="D468" s="3163">
        <v>250</v>
      </c>
      <c r="E468" s="2257">
        <v>8.11</v>
      </c>
      <c r="F468" s="1171">
        <v>9.9136000000000006</v>
      </c>
      <c r="G468" s="2258">
        <v>6.0125999999999999</v>
      </c>
      <c r="H468" s="1415">
        <v>120.31699999999999</v>
      </c>
      <c r="I468" s="2987">
        <v>25</v>
      </c>
      <c r="J468" s="2253" t="s">
        <v>816</v>
      </c>
      <c r="K468" s="6"/>
      <c r="L468" s="2083"/>
      <c r="M468" s="2428"/>
      <c r="N468" s="3144"/>
      <c r="O468" s="121"/>
      <c r="P468" s="121"/>
      <c r="Q468" s="3144"/>
      <c r="R468" s="3144"/>
      <c r="S468" s="3144"/>
      <c r="T468" s="577"/>
      <c r="U468" s="3141"/>
      <c r="V468" s="3139"/>
      <c r="W468" s="3144"/>
      <c r="X468" s="3144"/>
      <c r="Y468" s="573"/>
      <c r="Z468" s="121"/>
      <c r="AA468" s="3144"/>
      <c r="AB468" s="3144"/>
      <c r="AC468" s="3144"/>
      <c r="AD468" s="3144"/>
      <c r="AE468" s="3144"/>
      <c r="AF468" s="3144"/>
      <c r="AG468" s="3144"/>
      <c r="AH468" s="3144"/>
      <c r="AI468" s="3144"/>
      <c r="AJ468" s="3144"/>
      <c r="AK468" s="3144"/>
      <c r="AL468" s="3144"/>
      <c r="AM468" s="3144"/>
      <c r="AN468" s="3144"/>
      <c r="AO468" s="3144"/>
      <c r="AP468" s="3144"/>
      <c r="AQ468" s="3144"/>
      <c r="AR468" s="3144"/>
      <c r="AS468" s="3144"/>
      <c r="AT468" s="3144"/>
    </row>
    <row r="469" spans="2:46" ht="15.75">
      <c r="B469" s="3084" t="s">
        <v>11</v>
      </c>
      <c r="C469" s="233" t="s">
        <v>751</v>
      </c>
      <c r="D469" s="3158">
        <v>120</v>
      </c>
      <c r="E469" s="1171">
        <v>16.1069</v>
      </c>
      <c r="F469" s="1171">
        <v>11.2873</v>
      </c>
      <c r="G469" s="1171">
        <v>10.0265</v>
      </c>
      <c r="H469" s="1171">
        <v>206.119</v>
      </c>
      <c r="I469" s="433">
        <v>56</v>
      </c>
      <c r="J469" s="2247" t="s">
        <v>752</v>
      </c>
      <c r="K469" s="6"/>
      <c r="L469" s="125"/>
      <c r="M469" s="3145"/>
      <c r="N469" s="1561"/>
      <c r="O469" s="121"/>
      <c r="P469" s="121"/>
      <c r="Q469" s="3144"/>
      <c r="R469" s="3144"/>
      <c r="S469" s="3144"/>
      <c r="T469" s="3144"/>
      <c r="U469" s="3145"/>
      <c r="V469" s="3144"/>
      <c r="W469" s="3144"/>
      <c r="X469" s="3144"/>
      <c r="Y469" s="274"/>
      <c r="Z469" s="121"/>
      <c r="AA469" s="3144"/>
      <c r="AB469" s="3144"/>
      <c r="AC469" s="3144"/>
      <c r="AD469" s="3144"/>
      <c r="AE469" s="3144"/>
      <c r="AF469" s="3144"/>
      <c r="AG469" s="3144"/>
      <c r="AH469" s="3144"/>
      <c r="AI469" s="3144"/>
      <c r="AJ469" s="3144"/>
      <c r="AK469" s="3144"/>
      <c r="AL469" s="3144"/>
      <c r="AM469" s="3144"/>
      <c r="AN469" s="3144"/>
      <c r="AO469" s="3144"/>
      <c r="AP469" s="3144"/>
      <c r="AQ469" s="3144"/>
      <c r="AR469" s="3144"/>
      <c r="AS469" s="3144"/>
      <c r="AT469" s="3144"/>
    </row>
    <row r="470" spans="2:46">
      <c r="B470" s="3085" t="s">
        <v>163</v>
      </c>
      <c r="C470" s="231" t="s">
        <v>661</v>
      </c>
      <c r="D470" s="3158">
        <v>180</v>
      </c>
      <c r="E470" s="1171">
        <v>5.9573999999999998</v>
      </c>
      <c r="F470" s="1171">
        <v>6.4630999999999998</v>
      </c>
      <c r="G470" s="1171">
        <v>31.513400000000001</v>
      </c>
      <c r="H470" s="694">
        <v>200.37029999999999</v>
      </c>
      <c r="I470" s="2987">
        <v>48</v>
      </c>
      <c r="J470" s="2247" t="s">
        <v>660</v>
      </c>
      <c r="K470" s="6"/>
      <c r="L470" s="125"/>
      <c r="M470" s="3154"/>
      <c r="N470" s="3144"/>
      <c r="O470" s="121"/>
      <c r="P470" s="121"/>
      <c r="Q470" s="3144"/>
      <c r="R470" s="3144"/>
      <c r="S470" s="3144"/>
      <c r="T470" s="3144"/>
      <c r="U470" s="3145"/>
      <c r="V470" s="3144"/>
      <c r="W470" s="3144"/>
      <c r="X470" s="3144"/>
      <c r="Y470" s="274"/>
      <c r="Z470" s="121"/>
      <c r="AA470" s="3144"/>
      <c r="AB470" s="3144"/>
      <c r="AC470" s="3144"/>
      <c r="AD470" s="3144"/>
      <c r="AE470" s="3144"/>
      <c r="AF470" s="3144"/>
      <c r="AG470" s="3144"/>
      <c r="AH470" s="3144"/>
      <c r="AI470" s="3144"/>
      <c r="AJ470" s="3144"/>
      <c r="AK470" s="3144"/>
      <c r="AL470" s="3144"/>
      <c r="AM470" s="3144"/>
      <c r="AN470" s="3144"/>
      <c r="AO470" s="3144"/>
      <c r="AP470" s="3144"/>
      <c r="AQ470" s="3144"/>
      <c r="AR470" s="3144"/>
      <c r="AS470" s="3144"/>
      <c r="AT470" s="3144"/>
    </row>
    <row r="471" spans="2:46" ht="13.5" customHeight="1">
      <c r="B471" s="1350"/>
      <c r="C471" s="607" t="s">
        <v>194</v>
      </c>
      <c r="D471" s="2373">
        <v>200</v>
      </c>
      <c r="E471" s="1245">
        <v>6.32</v>
      </c>
      <c r="F471" s="324">
        <v>4.99</v>
      </c>
      <c r="G471" s="1440">
        <v>27.51</v>
      </c>
      <c r="H471" s="1455">
        <v>179.39</v>
      </c>
      <c r="I471" s="1896">
        <v>98</v>
      </c>
      <c r="J471" s="2249" t="s">
        <v>339</v>
      </c>
      <c r="K471" s="6"/>
      <c r="L471" s="475"/>
      <c r="M471" s="113"/>
      <c r="N471" s="3138"/>
      <c r="O471" s="121"/>
      <c r="P471" s="121"/>
      <c r="Q471" s="3144"/>
      <c r="R471" s="3144"/>
      <c r="S471" s="3144"/>
      <c r="T471" s="1560"/>
      <c r="U471" s="3145"/>
      <c r="V471" s="1561"/>
      <c r="W471" s="3144"/>
      <c r="X471" s="3144"/>
      <c r="Y471" s="577"/>
      <c r="Z471" s="121"/>
      <c r="AA471" s="3144"/>
      <c r="AB471" s="3144"/>
      <c r="AC471" s="3144"/>
      <c r="AD471" s="3144"/>
      <c r="AE471" s="3144"/>
      <c r="AF471" s="3144"/>
      <c r="AG471" s="3144"/>
      <c r="AH471" s="3144"/>
      <c r="AI471" s="3144"/>
      <c r="AJ471" s="3144"/>
      <c r="AK471" s="3144"/>
      <c r="AL471" s="3144"/>
      <c r="AM471" s="3144"/>
      <c r="AN471" s="3144"/>
      <c r="AO471" s="3144"/>
      <c r="AP471" s="3144"/>
      <c r="AQ471" s="3144"/>
      <c r="AR471" s="3144"/>
      <c r="AS471" s="3144"/>
      <c r="AT471" s="3144"/>
    </row>
    <row r="472" spans="2:46">
      <c r="B472" s="1350"/>
      <c r="C472" s="231" t="s">
        <v>9</v>
      </c>
      <c r="D472" s="3162">
        <v>50</v>
      </c>
      <c r="E472" s="1261">
        <v>1.0029999999999999</v>
      </c>
      <c r="F472" s="319">
        <v>0.65</v>
      </c>
      <c r="G472" s="319">
        <v>27.1</v>
      </c>
      <c r="H472" s="1455">
        <v>118.262</v>
      </c>
      <c r="I472" s="412">
        <v>18</v>
      </c>
      <c r="J472" s="2253" t="s">
        <v>8</v>
      </c>
      <c r="K472" s="6"/>
      <c r="L472" s="3144"/>
      <c r="M472" s="3141"/>
      <c r="N472" s="3138"/>
      <c r="O472" s="121"/>
      <c r="P472" s="121"/>
      <c r="Q472" s="3144"/>
      <c r="R472" s="3144"/>
      <c r="S472" s="3144"/>
      <c r="T472" s="125"/>
      <c r="U472" s="3154"/>
      <c r="V472" s="3144"/>
      <c r="W472" s="3144"/>
      <c r="X472" s="3144"/>
      <c r="Y472" s="526"/>
      <c r="Z472" s="121"/>
      <c r="AA472" s="3144"/>
      <c r="AB472" s="3144"/>
      <c r="AC472" s="3144"/>
      <c r="AD472" s="3144"/>
      <c r="AE472" s="3144"/>
      <c r="AF472" s="3144"/>
      <c r="AG472" s="3144"/>
      <c r="AH472" s="3144"/>
      <c r="AI472" s="3144"/>
      <c r="AJ472" s="3144"/>
      <c r="AK472" s="3144"/>
      <c r="AL472" s="3144"/>
      <c r="AM472" s="3144"/>
      <c r="AN472" s="3144"/>
      <c r="AO472" s="3144"/>
      <c r="AP472" s="3144"/>
      <c r="AQ472" s="3144"/>
      <c r="AR472" s="3144"/>
      <c r="AS472" s="3144"/>
      <c r="AT472" s="3144"/>
    </row>
    <row r="473" spans="2:46" ht="12.75" customHeight="1">
      <c r="B473" s="1350"/>
      <c r="C473" s="231" t="s">
        <v>294</v>
      </c>
      <c r="D473" s="2369">
        <v>40</v>
      </c>
      <c r="E473" s="1245">
        <v>1.8660000000000001</v>
      </c>
      <c r="F473" s="326">
        <v>0.66</v>
      </c>
      <c r="G473" s="324">
        <v>17.373999999999999</v>
      </c>
      <c r="H473" s="1455">
        <v>82.9</v>
      </c>
      <c r="I473" s="1438">
        <v>19</v>
      </c>
      <c r="J473" s="2253" t="s">
        <v>8</v>
      </c>
      <c r="K473" s="31"/>
      <c r="L473" s="2083"/>
      <c r="M473" s="3141"/>
      <c r="N473" s="3139"/>
      <c r="O473" s="121"/>
      <c r="P473" s="121"/>
      <c r="Q473" s="3144"/>
      <c r="R473" s="3144"/>
      <c r="S473" s="3144"/>
      <c r="T473" s="3146"/>
      <c r="U473" s="3141"/>
      <c r="V473" s="3138"/>
      <c r="W473" s="3144"/>
      <c r="X473" s="3144"/>
      <c r="Y473" s="526"/>
      <c r="Z473" s="121"/>
      <c r="AA473" s="3144"/>
      <c r="AB473" s="3144"/>
      <c r="AC473" s="3144"/>
      <c r="AD473" s="3144"/>
      <c r="AE473" s="3144"/>
      <c r="AF473" s="3144"/>
      <c r="AG473" s="3144"/>
      <c r="AH473" s="3144"/>
      <c r="AI473" s="3144"/>
      <c r="AJ473" s="3144"/>
      <c r="AK473" s="3144"/>
      <c r="AL473" s="3144"/>
      <c r="AM473" s="3144"/>
      <c r="AN473" s="3144"/>
      <c r="AO473" s="3144"/>
      <c r="AP473" s="3144"/>
      <c r="AQ473" s="3144"/>
      <c r="AR473" s="3144"/>
      <c r="AS473" s="3144"/>
      <c r="AT473" s="3144"/>
    </row>
    <row r="474" spans="2:46" ht="15.75" thickBot="1">
      <c r="B474" s="3273"/>
      <c r="C474" s="231" t="s">
        <v>695</v>
      </c>
      <c r="D474" s="2186">
        <v>100</v>
      </c>
      <c r="E474" s="1469">
        <v>0.4</v>
      </c>
      <c r="F474" s="431">
        <v>0.4</v>
      </c>
      <c r="G474" s="431">
        <v>9.8000000000000007</v>
      </c>
      <c r="H474" s="2256">
        <v>47</v>
      </c>
      <c r="I474" s="598">
        <v>105</v>
      </c>
      <c r="J474" s="2247" t="s">
        <v>718</v>
      </c>
      <c r="L474" s="2083"/>
      <c r="M474" s="3141"/>
      <c r="N474" s="3139"/>
      <c r="O474" s="121"/>
      <c r="P474" s="121"/>
      <c r="Q474" s="3144"/>
      <c r="R474" s="3144"/>
      <c r="S474" s="3144"/>
      <c r="T474" s="2083"/>
      <c r="U474" s="3141"/>
      <c r="V474" s="3138"/>
      <c r="W474" s="3144"/>
      <c r="X474" s="3144"/>
      <c r="Y474" s="526"/>
      <c r="Z474" s="121"/>
      <c r="AA474" s="3144"/>
      <c r="AB474" s="3144"/>
      <c r="AC474" s="3144"/>
      <c r="AD474" s="3144"/>
      <c r="AE474" s="3144"/>
      <c r="AF474" s="3144"/>
      <c r="AG474" s="3144"/>
      <c r="AH474" s="3144"/>
      <c r="AI474" s="3144"/>
      <c r="AJ474" s="3144"/>
      <c r="AK474" s="3144"/>
      <c r="AL474" s="3144"/>
      <c r="AM474" s="3144"/>
      <c r="AN474" s="3144"/>
      <c r="AO474" s="3144"/>
      <c r="AP474" s="3144"/>
      <c r="AQ474" s="3144"/>
      <c r="AR474" s="3144"/>
      <c r="AS474" s="3144"/>
      <c r="AT474" s="3144"/>
    </row>
    <row r="475" spans="2:46">
      <c r="B475" s="417" t="s">
        <v>156</v>
      </c>
      <c r="C475" s="1719"/>
      <c r="D475" s="1720">
        <f>SUM(D467:D474)</f>
        <v>1040</v>
      </c>
      <c r="E475" s="1914">
        <f>SUM(E467:E474)</f>
        <v>41.078299999999999</v>
      </c>
      <c r="F475" s="1900">
        <f>SUM(F467:F474)</f>
        <v>37.030999999999992</v>
      </c>
      <c r="G475" s="1900">
        <f>SUM(G467:G474)</f>
        <v>133.21480000000003</v>
      </c>
      <c r="H475" s="1902">
        <f>SUM(H467:H474)</f>
        <v>999.66160000000002</v>
      </c>
      <c r="I475" s="1903"/>
      <c r="J475" s="2373"/>
      <c r="K475" s="6"/>
      <c r="L475" s="124"/>
      <c r="M475" s="3141"/>
      <c r="N475" s="3139"/>
      <c r="O475" s="121"/>
      <c r="P475" s="121"/>
      <c r="Q475" s="3144"/>
      <c r="R475" s="3144"/>
      <c r="S475" s="3144"/>
      <c r="T475" s="3144"/>
      <c r="U475" s="3143"/>
      <c r="V475" s="3138"/>
      <c r="W475" s="3144"/>
      <c r="X475" s="3144"/>
      <c r="Y475" s="526"/>
      <c r="Z475" s="121"/>
      <c r="AA475" s="3144"/>
      <c r="AB475" s="3144"/>
      <c r="AC475" s="3144"/>
      <c r="AD475" s="3144"/>
      <c r="AE475" s="3144"/>
      <c r="AF475" s="3144"/>
      <c r="AG475" s="3144"/>
      <c r="AH475" s="3144"/>
      <c r="AI475" s="3144"/>
      <c r="AJ475" s="3144"/>
      <c r="AK475" s="3144"/>
      <c r="AL475" s="3144"/>
      <c r="AM475" s="3144"/>
      <c r="AN475" s="3144"/>
      <c r="AO475" s="3144"/>
      <c r="AP475" s="3144"/>
      <c r="AQ475" s="3144"/>
      <c r="AR475" s="3144"/>
      <c r="AS475" s="3144"/>
      <c r="AT475" s="3144"/>
    </row>
    <row r="476" spans="2:46">
      <c r="B476" s="724"/>
      <c r="C476" s="1713" t="s">
        <v>10</v>
      </c>
      <c r="D476" s="1714">
        <v>0.35</v>
      </c>
      <c r="E476" s="1905">
        <f>E739</f>
        <v>31.5</v>
      </c>
      <c r="F476" s="1906">
        <f>F739</f>
        <v>32.200000000000003</v>
      </c>
      <c r="G476" s="1906">
        <f>G739</f>
        <v>134.05000000000001</v>
      </c>
      <c r="H476" s="1907">
        <f>H739</f>
        <v>952</v>
      </c>
      <c r="I476" s="1908"/>
      <c r="J476" s="2991"/>
      <c r="K476" s="6"/>
      <c r="L476" s="3144"/>
      <c r="M476" s="3141"/>
      <c r="N476" s="3144"/>
      <c r="O476" s="121"/>
      <c r="P476" s="121"/>
      <c r="Q476" s="3144"/>
      <c r="R476" s="3144"/>
      <c r="S476" s="3144"/>
      <c r="T476" s="125"/>
      <c r="U476" s="3141"/>
      <c r="V476" s="3139"/>
      <c r="W476" s="3144"/>
      <c r="X476" s="3144"/>
      <c r="Y476" s="526"/>
      <c r="Z476" s="121"/>
      <c r="AA476" s="3144"/>
      <c r="AB476" s="3144"/>
      <c r="AC476" s="3144"/>
      <c r="AD476" s="3144"/>
      <c r="AE476" s="3144"/>
      <c r="AF476" s="3144"/>
      <c r="AG476" s="3144"/>
      <c r="AH476" s="3144"/>
      <c r="AI476" s="3144"/>
      <c r="AJ476" s="3144"/>
      <c r="AK476" s="3144"/>
      <c r="AL476" s="3144"/>
      <c r="AM476" s="3144"/>
      <c r="AN476" s="3144"/>
      <c r="AO476" s="3144"/>
      <c r="AP476" s="3144"/>
      <c r="AQ476" s="3144"/>
      <c r="AR476" s="3144"/>
      <c r="AS476" s="3144"/>
      <c r="AT476" s="3144"/>
    </row>
    <row r="477" spans="2:46" ht="15.75" thickBot="1">
      <c r="B477" s="230"/>
      <c r="C477" s="1715" t="s">
        <v>319</v>
      </c>
      <c r="D477" s="1716"/>
      <c r="E477" s="1810">
        <f>(E475*100/E791)-35</f>
        <v>10.642555555555553</v>
      </c>
      <c r="F477" s="1818">
        <f>(F475*100/F791)-35</f>
        <v>5.2510869565217249</v>
      </c>
      <c r="G477" s="1818">
        <f>(G475*100/G791)-35</f>
        <v>-0.21806788511748465</v>
      </c>
      <c r="H477" s="1924">
        <f>(H475*100/H791)-35</f>
        <v>1.7522647058823537</v>
      </c>
      <c r="I477" s="1909"/>
      <c r="J477" s="2992"/>
      <c r="K477" s="6"/>
      <c r="L477" s="135"/>
      <c r="M477" s="3141"/>
      <c r="N477" s="3139"/>
      <c r="O477" s="121"/>
      <c r="P477" s="121"/>
      <c r="Q477" s="3144"/>
      <c r="R477" s="3144"/>
      <c r="S477" s="3144"/>
      <c r="T477" s="3144"/>
      <c r="U477" s="3143"/>
      <c r="V477" s="329"/>
      <c r="W477" s="3144"/>
      <c r="X477" s="3144"/>
      <c r="Y477" s="541"/>
      <c r="Z477" s="121"/>
      <c r="AA477" s="3144"/>
      <c r="AB477" s="3144"/>
      <c r="AC477" s="3144"/>
      <c r="AD477" s="3144"/>
      <c r="AE477" s="3144"/>
      <c r="AF477" s="3144"/>
      <c r="AG477" s="3144"/>
      <c r="AH477" s="3144"/>
      <c r="AI477" s="3144"/>
      <c r="AJ477" s="3144"/>
      <c r="AK477" s="3144"/>
      <c r="AL477" s="3144"/>
      <c r="AM477" s="3144"/>
      <c r="AN477" s="3144"/>
      <c r="AO477" s="3144"/>
      <c r="AP477" s="3144"/>
      <c r="AQ477" s="3144"/>
      <c r="AR477" s="3144"/>
      <c r="AS477" s="3144"/>
      <c r="AT477" s="3144"/>
    </row>
    <row r="478" spans="2:46">
      <c r="B478" s="439" t="s">
        <v>153</v>
      </c>
      <c r="C478" s="3178" t="s">
        <v>192</v>
      </c>
      <c r="D478" s="1961"/>
      <c r="E478" s="1962"/>
      <c r="F478" s="1963"/>
      <c r="G478" s="1963"/>
      <c r="H478" s="1964"/>
      <c r="I478" s="1437"/>
      <c r="J478" s="1437"/>
      <c r="K478" s="6"/>
      <c r="L478" s="135"/>
      <c r="M478" s="3141"/>
      <c r="N478" s="3139"/>
      <c r="O478" s="505"/>
      <c r="P478" s="812"/>
      <c r="Q478" s="3144"/>
      <c r="R478" s="3144"/>
      <c r="S478" s="3144"/>
      <c r="T478" s="475"/>
      <c r="U478" s="3141"/>
      <c r="V478" s="3139"/>
      <c r="W478" s="3144"/>
      <c r="X478" s="3144"/>
      <c r="Y478" s="216"/>
      <c r="Z478" s="121"/>
      <c r="AA478" s="3144"/>
      <c r="AB478" s="3144"/>
      <c r="AC478" s="3144"/>
      <c r="AD478" s="3144"/>
      <c r="AE478" s="3144"/>
      <c r="AF478" s="3144"/>
      <c r="AG478" s="3144"/>
      <c r="AH478" s="3144"/>
      <c r="AI478" s="3144"/>
      <c r="AJ478" s="3144"/>
      <c r="AK478" s="3144"/>
      <c r="AL478" s="3144"/>
      <c r="AM478" s="3144"/>
      <c r="AN478" s="3144"/>
      <c r="AO478" s="3144"/>
      <c r="AP478" s="3144"/>
      <c r="AQ478" s="3144"/>
      <c r="AR478" s="3144"/>
      <c r="AS478" s="3144"/>
      <c r="AT478" s="3144"/>
    </row>
    <row r="479" spans="2:46">
      <c r="B479" s="409" t="s">
        <v>223</v>
      </c>
      <c r="C479" s="2380" t="s">
        <v>547</v>
      </c>
      <c r="D479" s="3307"/>
      <c r="E479" s="1947"/>
      <c r="F479" s="1445"/>
      <c r="G479" s="1863"/>
      <c r="H479" s="1951"/>
      <c r="I479" s="1913"/>
      <c r="J479" s="2235"/>
      <c r="K479" s="31"/>
      <c r="L479" s="135"/>
      <c r="M479" s="3141"/>
      <c r="N479" s="3139"/>
      <c r="O479" s="351"/>
      <c r="P479" s="351"/>
      <c r="Q479" s="3144"/>
      <c r="R479" s="3144"/>
      <c r="S479" s="3144"/>
      <c r="T479" s="3144"/>
      <c r="U479" s="3141"/>
      <c r="V479" s="3144"/>
      <c r="W479" s="3144"/>
      <c r="X479" s="3144"/>
      <c r="Y479" s="3154"/>
      <c r="Z479" s="121"/>
      <c r="AA479" s="3144"/>
      <c r="AB479" s="3144"/>
      <c r="AC479" s="3144"/>
      <c r="AD479" s="3144"/>
      <c r="AE479" s="3144"/>
      <c r="AF479" s="3144"/>
      <c r="AG479" s="3144"/>
      <c r="AH479" s="3144"/>
      <c r="AI479" s="3144"/>
      <c r="AJ479" s="3144"/>
      <c r="AK479" s="3144"/>
      <c r="AL479" s="3144"/>
      <c r="AM479" s="3144"/>
      <c r="AN479" s="3144"/>
      <c r="AO479" s="3144"/>
      <c r="AP479" s="3144"/>
      <c r="AQ479" s="3144"/>
      <c r="AR479" s="3144"/>
      <c r="AS479" s="3144"/>
      <c r="AT479" s="3144"/>
    </row>
    <row r="480" spans="2:46" ht="12.75" customHeight="1">
      <c r="B480" s="410" t="s">
        <v>11</v>
      </c>
      <c r="C480" s="3593" t="s">
        <v>193</v>
      </c>
      <c r="D480" s="2080">
        <v>200</v>
      </c>
      <c r="E480" s="1659">
        <v>5.8</v>
      </c>
      <c r="F480" s="1538">
        <v>5</v>
      </c>
      <c r="G480" s="1659">
        <v>8</v>
      </c>
      <c r="H480" s="1656">
        <v>101</v>
      </c>
      <c r="I480" s="1960">
        <v>103</v>
      </c>
      <c r="J480" s="2267" t="s">
        <v>353</v>
      </c>
      <c r="L480" s="135"/>
      <c r="M480" s="741"/>
      <c r="N480" s="3144"/>
      <c r="O480" s="116"/>
      <c r="P480" s="2947"/>
      <c r="Q480" s="3144"/>
      <c r="R480" s="3144"/>
      <c r="S480" s="3144"/>
      <c r="T480" s="2083"/>
      <c r="U480" s="3141"/>
      <c r="V480" s="3139"/>
      <c r="W480" s="3144"/>
      <c r="X480" s="3144"/>
      <c r="Y480" s="121"/>
      <c r="Z480" s="121"/>
      <c r="AA480" s="3144"/>
      <c r="AB480" s="3144"/>
      <c r="AC480" s="3144"/>
      <c r="AD480" s="3144"/>
      <c r="AE480" s="3144"/>
      <c r="AF480" s="3144"/>
      <c r="AG480" s="3144"/>
      <c r="AH480" s="3144"/>
      <c r="AI480" s="3144"/>
      <c r="AJ480" s="3144"/>
      <c r="AK480" s="3144"/>
      <c r="AL480" s="3144"/>
      <c r="AM480" s="3144"/>
      <c r="AN480" s="3144"/>
      <c r="AO480" s="3144"/>
      <c r="AP480" s="3144"/>
      <c r="AQ480" s="3144"/>
      <c r="AR480" s="3144"/>
      <c r="AS480" s="3144"/>
      <c r="AT480" s="3144"/>
    </row>
    <row r="481" spans="2:46" ht="12.75" customHeight="1">
      <c r="B481" s="410"/>
      <c r="C481" s="3594" t="s">
        <v>1117</v>
      </c>
      <c r="D481" s="2774">
        <v>140</v>
      </c>
      <c r="E481" s="1436">
        <v>3.9390999999999998</v>
      </c>
      <c r="F481" s="325">
        <v>11.1305</v>
      </c>
      <c r="G481" s="1327">
        <v>17.820730000000001</v>
      </c>
      <c r="H481" s="3597">
        <v>187.21440000000001</v>
      </c>
      <c r="I481" s="1913">
        <v>44</v>
      </c>
      <c r="J481" s="2247" t="s">
        <v>357</v>
      </c>
      <c r="K481" s="6"/>
      <c r="L481" s="3144"/>
      <c r="M481" s="2428"/>
      <c r="N481" s="3144"/>
      <c r="O481" s="3154"/>
      <c r="P481" s="121"/>
      <c r="Q481" s="3144"/>
      <c r="R481" s="3144"/>
      <c r="S481" s="3144"/>
      <c r="T481" s="2083"/>
      <c r="U481" s="3141"/>
      <c r="V481" s="3139"/>
      <c r="W481" s="3144"/>
      <c r="X481" s="3144"/>
      <c r="Y481" s="526"/>
      <c r="Z481" s="121"/>
      <c r="AA481" s="3144"/>
      <c r="AB481" s="3144"/>
      <c r="AC481" s="3144"/>
      <c r="AD481" s="3144"/>
      <c r="AE481" s="3144"/>
      <c r="AF481" s="3144"/>
      <c r="AG481" s="3144"/>
      <c r="AH481" s="3144"/>
      <c r="AI481" s="3144"/>
      <c r="AJ481" s="3144"/>
      <c r="AK481" s="3144"/>
      <c r="AL481" s="3144"/>
      <c r="AM481" s="3144"/>
      <c r="AN481" s="3144"/>
      <c r="AO481" s="3144"/>
      <c r="AP481" s="3144"/>
      <c r="AQ481" s="3144"/>
      <c r="AR481" s="3144"/>
      <c r="AS481" s="3144"/>
      <c r="AT481" s="3144"/>
    </row>
    <row r="482" spans="2:46" ht="15.75" thickBot="1">
      <c r="B482" s="675" t="s">
        <v>31</v>
      </c>
      <c r="C482" s="3229" t="s">
        <v>702</v>
      </c>
      <c r="D482" s="3595">
        <v>20</v>
      </c>
      <c r="E482" s="430">
        <v>0.77</v>
      </c>
      <c r="F482" s="2048">
        <v>0.38</v>
      </c>
      <c r="G482" s="2048">
        <v>10.28</v>
      </c>
      <c r="H482" s="2256">
        <v>45.22</v>
      </c>
      <c r="I482" s="1438">
        <v>17</v>
      </c>
      <c r="J482" s="2237" t="s">
        <v>8</v>
      </c>
      <c r="K482" s="6"/>
      <c r="L482" s="3144"/>
      <c r="M482" s="2428"/>
      <c r="N482" s="3144"/>
      <c r="O482" s="3154"/>
      <c r="P482" s="121"/>
      <c r="Q482" s="3144"/>
      <c r="R482" s="3144"/>
      <c r="S482" s="3144"/>
      <c r="T482" s="3144"/>
      <c r="U482" s="3145"/>
      <c r="V482" s="3144"/>
      <c r="W482" s="3144"/>
      <c r="X482" s="3144"/>
      <c r="Y482" s="541"/>
      <c r="Z482" s="121"/>
      <c r="AA482" s="3144"/>
      <c r="AB482" s="3144"/>
      <c r="AC482" s="3144"/>
      <c r="AD482" s="3144"/>
      <c r="AE482" s="3144"/>
      <c r="AF482" s="3144"/>
      <c r="AG482" s="3144"/>
      <c r="AH482" s="3144"/>
      <c r="AI482" s="3144"/>
      <c r="AJ482" s="3144"/>
      <c r="AK482" s="3144"/>
      <c r="AL482" s="3144"/>
      <c r="AM482" s="3144"/>
      <c r="AN482" s="3144"/>
      <c r="AO482" s="3144"/>
      <c r="AP482" s="3144"/>
      <c r="AQ482" s="3144"/>
      <c r="AR482" s="3144"/>
      <c r="AS482" s="3144"/>
      <c r="AT482" s="3144"/>
    </row>
    <row r="483" spans="2:46">
      <c r="B483" s="417" t="s">
        <v>197</v>
      </c>
      <c r="C483" s="569"/>
      <c r="D483" s="161">
        <f>SUM(D479:D482)</f>
        <v>360</v>
      </c>
      <c r="E483" s="146">
        <f>SUM(E479:E482)</f>
        <v>10.5091</v>
      </c>
      <c r="F483" s="236">
        <f>SUM(F479:F482)</f>
        <v>16.510499999999997</v>
      </c>
      <c r="G483" s="236">
        <f>SUM(G479:G482)</f>
        <v>36.100729999999999</v>
      </c>
      <c r="H483" s="650">
        <f>SUM(H479:H482)</f>
        <v>333.43439999999998</v>
      </c>
      <c r="I483" s="2961"/>
      <c r="J483" s="1680"/>
      <c r="K483" s="4"/>
      <c r="L483" s="1560"/>
      <c r="M483" s="2428"/>
      <c r="N483" s="3144"/>
      <c r="O483" s="2312"/>
      <c r="P483" s="121"/>
      <c r="Q483" s="3144"/>
      <c r="R483" s="3144"/>
      <c r="S483" s="3144"/>
      <c r="T483" s="3144"/>
      <c r="U483" s="3145"/>
      <c r="V483" s="3144"/>
      <c r="W483" s="3144"/>
      <c r="X483" s="3144"/>
      <c r="Y483" s="526"/>
      <c r="Z483" s="121"/>
      <c r="AA483" s="3144"/>
      <c r="AB483" s="3144"/>
      <c r="AC483" s="3144"/>
      <c r="AD483" s="3144"/>
      <c r="AE483" s="3144"/>
      <c r="AF483" s="3144"/>
      <c r="AG483" s="3144"/>
      <c r="AH483" s="3144"/>
      <c r="AI483" s="3144"/>
      <c r="AJ483" s="3144"/>
      <c r="AK483" s="3144"/>
      <c r="AL483" s="3144"/>
      <c r="AM483" s="3144"/>
      <c r="AN483" s="3144"/>
      <c r="AO483" s="3144"/>
      <c r="AP483" s="3144"/>
      <c r="AQ483" s="3144"/>
      <c r="AR483" s="3144"/>
      <c r="AS483" s="3144"/>
      <c r="AT483" s="3144"/>
    </row>
    <row r="484" spans="2:46">
      <c r="B484" s="724"/>
      <c r="C484" s="725" t="s">
        <v>10</v>
      </c>
      <c r="D484" s="1133">
        <v>0.1</v>
      </c>
      <c r="E484" s="1782">
        <f>E743</f>
        <v>9</v>
      </c>
      <c r="F484" s="1778">
        <f>F743</f>
        <v>9.1999999999999993</v>
      </c>
      <c r="G484" s="1778">
        <f>G743</f>
        <v>38.299999999999997</v>
      </c>
      <c r="H484" s="2019">
        <f>H743</f>
        <v>272</v>
      </c>
      <c r="I484" s="2962"/>
      <c r="J484" s="647"/>
      <c r="K484" s="4"/>
      <c r="L484" s="125"/>
      <c r="M484" s="2428"/>
      <c r="N484" s="3144"/>
      <c r="O484" s="121"/>
      <c r="P484" s="121"/>
      <c r="Q484" s="3144"/>
      <c r="R484" s="3144"/>
      <c r="S484" s="3144"/>
      <c r="T484" s="3144"/>
      <c r="U484" s="741"/>
      <c r="V484" s="3144"/>
      <c r="W484" s="3144"/>
      <c r="X484" s="3144"/>
      <c r="Y484" s="526"/>
      <c r="Z484" s="121"/>
      <c r="AA484" s="3144"/>
      <c r="AB484" s="3144"/>
      <c r="AC484" s="3144"/>
      <c r="AD484" s="3144"/>
      <c r="AE484" s="3144"/>
      <c r="AF484" s="3144"/>
      <c r="AG484" s="3144"/>
      <c r="AH484" s="3144"/>
      <c r="AI484" s="3144"/>
      <c r="AJ484" s="3144"/>
      <c r="AK484" s="3144"/>
      <c r="AL484" s="3144"/>
      <c r="AM484" s="3144"/>
      <c r="AN484" s="3144"/>
      <c r="AO484" s="3144"/>
      <c r="AP484" s="3144"/>
      <c r="AQ484" s="3144"/>
      <c r="AR484" s="3144"/>
      <c r="AS484" s="3144"/>
      <c r="AT484" s="3144"/>
    </row>
    <row r="485" spans="2:46" ht="15.75" thickBot="1">
      <c r="B485" s="230"/>
      <c r="C485" s="722" t="s">
        <v>319</v>
      </c>
      <c r="D485" s="1129"/>
      <c r="E485" s="1469">
        <f>(E483*100/E791)-10</f>
        <v>1.6767777777777795</v>
      </c>
      <c r="F485" s="431">
        <f>(F483*100/F791)-10</f>
        <v>7.946195652173909</v>
      </c>
      <c r="G485" s="431">
        <f>(G483*100/G791)-10</f>
        <v>-0.5742219321148827</v>
      </c>
      <c r="H485" s="1874">
        <f>(H483*100/H791)-10</f>
        <v>2.2586176470588217</v>
      </c>
      <c r="I485" s="420"/>
      <c r="J485" s="426"/>
      <c r="K485" s="4"/>
      <c r="L485" s="3146"/>
      <c r="M485" s="2428"/>
      <c r="N485" s="3144"/>
      <c r="O485" s="121"/>
      <c r="P485" s="121"/>
      <c r="Q485" s="3144"/>
      <c r="R485" s="126"/>
      <c r="S485" s="357"/>
      <c r="T485" s="330"/>
      <c r="U485" s="330"/>
      <c r="V485" s="330"/>
      <c r="W485" s="177"/>
      <c r="X485" s="527"/>
      <c r="Y485" s="2526"/>
      <c r="Z485" s="121"/>
      <c r="AA485" s="3144"/>
      <c r="AB485" s="3144"/>
      <c r="AC485" s="3144"/>
      <c r="AD485" s="3144"/>
      <c r="AE485" s="3144"/>
      <c r="AF485" s="3144"/>
      <c r="AG485" s="3144"/>
      <c r="AH485" s="3144"/>
      <c r="AI485" s="3144"/>
      <c r="AJ485" s="3144"/>
      <c r="AK485" s="3144"/>
      <c r="AL485" s="3144"/>
      <c r="AM485" s="3144"/>
      <c r="AN485" s="3144"/>
      <c r="AO485" s="3144"/>
      <c r="AP485" s="3144"/>
      <c r="AQ485" s="3144"/>
      <c r="AR485" s="3144"/>
      <c r="AS485" s="3144"/>
      <c r="AT485" s="3144"/>
    </row>
    <row r="486" spans="2:46" ht="15.75" thickBot="1">
      <c r="E486" s="2479"/>
      <c r="F486" s="2479"/>
      <c r="G486" s="2479"/>
      <c r="H486" s="2479"/>
      <c r="K486" s="4"/>
      <c r="L486" s="3144"/>
      <c r="M486" s="2428"/>
      <c r="N486" s="3144"/>
      <c r="O486" s="121"/>
      <c r="P486" s="351"/>
      <c r="Q486" s="3144"/>
      <c r="R486" s="3144"/>
      <c r="S486" s="3144"/>
      <c r="T486" s="3144"/>
      <c r="U486" s="741"/>
      <c r="V486" s="3144"/>
      <c r="W486" s="3144"/>
      <c r="X486" s="3144"/>
      <c r="Y486" s="526"/>
      <c r="Z486" s="121"/>
      <c r="AA486" s="3144"/>
      <c r="AB486" s="3144"/>
      <c r="AC486" s="3144"/>
      <c r="AD486" s="3144"/>
      <c r="AE486" s="3144"/>
      <c r="AF486" s="3144"/>
      <c r="AG486" s="3144"/>
      <c r="AH486" s="3144"/>
      <c r="AI486" s="3144"/>
      <c r="AJ486" s="3144"/>
      <c r="AK486" s="3144"/>
      <c r="AL486" s="3144"/>
      <c r="AM486" s="3144"/>
      <c r="AN486" s="3144"/>
      <c r="AO486" s="3144"/>
      <c r="AP486" s="3144"/>
      <c r="AQ486" s="3144"/>
      <c r="AR486" s="3144"/>
      <c r="AS486" s="3144"/>
      <c r="AT486" s="3144"/>
    </row>
    <row r="487" spans="2:46">
      <c r="B487" s="649"/>
      <c r="C487" s="42" t="s">
        <v>220</v>
      </c>
      <c r="D487" s="43"/>
      <c r="E487" s="146">
        <f>E463+E475</f>
        <v>65.756299999999996</v>
      </c>
      <c r="F487" s="236">
        <f>F463+F475</f>
        <v>56.318999999999988</v>
      </c>
      <c r="G487" s="236">
        <f>G463+G475</f>
        <v>229.47180000000003</v>
      </c>
      <c r="H487" s="650">
        <f>H463+H475</f>
        <v>1656.3925999999999</v>
      </c>
      <c r="I487" s="121"/>
      <c r="J487" s="121"/>
      <c r="K487" s="4"/>
      <c r="L487" s="125"/>
      <c r="M487" s="2428"/>
      <c r="N487" s="1561"/>
      <c r="O487" s="121"/>
      <c r="P487" s="2947"/>
      <c r="Q487" s="3144"/>
      <c r="R487" s="3144"/>
      <c r="S487" s="3144"/>
      <c r="T487" s="3144"/>
      <c r="U487" s="2428"/>
      <c r="V487" s="3144"/>
      <c r="W487" s="3144"/>
      <c r="X487" s="3144"/>
      <c r="Y487" s="216"/>
      <c r="Z487" s="121"/>
      <c r="AA487" s="3144"/>
      <c r="AB487" s="3144"/>
      <c r="AC487" s="3144"/>
      <c r="AD487" s="3144"/>
      <c r="AE487" s="3144"/>
      <c r="AF487" s="3144"/>
      <c r="AG487" s="3144"/>
      <c r="AH487" s="3144"/>
      <c r="AI487" s="3144"/>
      <c r="AJ487" s="3144"/>
      <c r="AK487" s="3144"/>
      <c r="AL487" s="3144"/>
      <c r="AM487" s="3144"/>
      <c r="AN487" s="3144"/>
      <c r="AO487" s="3144"/>
      <c r="AP487" s="3144"/>
      <c r="AQ487" s="3144"/>
      <c r="AR487" s="3144"/>
      <c r="AS487" s="3144"/>
      <c r="AT487" s="3144"/>
    </row>
    <row r="488" spans="2:46">
      <c r="B488" s="382"/>
      <c r="C488" s="674" t="s">
        <v>10</v>
      </c>
      <c r="D488" s="1139">
        <v>0.6</v>
      </c>
      <c r="E488" s="1782">
        <f>E747</f>
        <v>54</v>
      </c>
      <c r="F488" s="1778">
        <f>F747</f>
        <v>55.2</v>
      </c>
      <c r="G488" s="1778">
        <f>G747</f>
        <v>229.8</v>
      </c>
      <c r="H488" s="1781">
        <f>H747</f>
        <v>1632</v>
      </c>
      <c r="I488" s="560"/>
      <c r="J488" s="31"/>
      <c r="K488" s="4"/>
      <c r="L488" s="125"/>
      <c r="M488" s="3154"/>
      <c r="N488" s="159"/>
      <c r="O488" s="121"/>
      <c r="P488" s="3154"/>
      <c r="Q488" s="3144"/>
      <c r="R488" s="3144"/>
      <c r="S488" s="3144"/>
      <c r="T488" s="3144"/>
      <c r="U488" s="3145"/>
      <c r="V488" s="3144"/>
      <c r="W488" s="3144"/>
      <c r="X488" s="3144"/>
      <c r="Y488" s="3154"/>
      <c r="Z488" s="121"/>
      <c r="AA488" s="3144"/>
      <c r="AB488" s="3144"/>
      <c r="AC488" s="3144"/>
      <c r="AD488" s="3144"/>
      <c r="AE488" s="3144"/>
      <c r="AF488" s="3144"/>
      <c r="AG488" s="3144"/>
      <c r="AH488" s="3144"/>
      <c r="AI488" s="3144"/>
      <c r="AJ488" s="3144"/>
      <c r="AK488" s="3144"/>
      <c r="AL488" s="3144"/>
      <c r="AM488" s="3144"/>
      <c r="AN488" s="3144"/>
      <c r="AO488" s="3144"/>
      <c r="AP488" s="3144"/>
      <c r="AQ488" s="3144"/>
      <c r="AR488" s="3144"/>
      <c r="AS488" s="3144"/>
      <c r="AT488" s="3144"/>
    </row>
    <row r="489" spans="2:46" ht="15.75" thickBot="1">
      <c r="B489" s="230"/>
      <c r="C489" s="722" t="s">
        <v>319</v>
      </c>
      <c r="D489" s="1129"/>
      <c r="E489" s="1469">
        <f>(E487*100/E791)-60</f>
        <v>13.062555555555548</v>
      </c>
      <c r="F489" s="431">
        <f>(F487*100/F791)-60</f>
        <v>1.2163043478260747</v>
      </c>
      <c r="G489" s="431">
        <f>(G487*100/G791)-60</f>
        <v>-8.5691906005209262E-2</v>
      </c>
      <c r="H489" s="1470">
        <f>(H487*100/H791)-60</f>
        <v>0.89678676470587249</v>
      </c>
      <c r="I489" s="670"/>
      <c r="J489" s="5"/>
      <c r="K489" s="5"/>
      <c r="L489" s="3146"/>
      <c r="M489" s="3141"/>
      <c r="N489" s="3138"/>
      <c r="O489" s="121"/>
      <c r="P489" s="2327"/>
      <c r="Q489" s="3144"/>
      <c r="R489" s="3144"/>
      <c r="S489" s="3144"/>
      <c r="T489" s="1560"/>
      <c r="U489" s="3145"/>
      <c r="V489" s="1561"/>
      <c r="W489" s="3144"/>
      <c r="X489" s="3144"/>
      <c r="Y489" s="121"/>
      <c r="Z489" s="121"/>
      <c r="AA489" s="3144"/>
      <c r="AB489" s="3144"/>
      <c r="AC489" s="3144"/>
      <c r="AD489" s="3144"/>
      <c r="AE489" s="3144"/>
      <c r="AF489" s="3144"/>
      <c r="AG489" s="3144"/>
      <c r="AH489" s="3144"/>
      <c r="AI489" s="3144"/>
      <c r="AJ489" s="3144"/>
      <c r="AK489" s="3144"/>
      <c r="AL489" s="3144"/>
      <c r="AM489" s="3144"/>
      <c r="AN489" s="3144"/>
      <c r="AO489" s="3144"/>
      <c r="AP489" s="3144"/>
      <c r="AQ489" s="3144"/>
      <c r="AR489" s="3144"/>
      <c r="AS489" s="3144"/>
      <c r="AT489" s="3144"/>
    </row>
    <row r="490" spans="2:46" ht="15.75" thickBot="1">
      <c r="E490" s="1789"/>
      <c r="F490" s="1789"/>
      <c r="G490" s="1789"/>
      <c r="H490" s="1789"/>
      <c r="I490" s="5"/>
      <c r="J490" s="5"/>
      <c r="K490" s="4"/>
      <c r="L490" s="1560"/>
      <c r="M490" s="3141"/>
      <c r="N490" s="3144"/>
      <c r="O490" s="121"/>
      <c r="P490" s="121"/>
      <c r="Q490" s="3144"/>
      <c r="R490" s="3144"/>
      <c r="S490" s="3144"/>
      <c r="T490" s="125"/>
      <c r="U490" s="3154"/>
      <c r="V490" s="159"/>
      <c r="W490" s="3144"/>
      <c r="X490" s="3144"/>
      <c r="Y490" s="121"/>
      <c r="Z490" s="121"/>
      <c r="AA490" s="3144"/>
      <c r="AB490" s="3144"/>
      <c r="AC490" s="3144"/>
      <c r="AD490" s="3144"/>
      <c r="AE490" s="3144"/>
      <c r="AF490" s="3144"/>
      <c r="AG490" s="3144"/>
      <c r="AH490" s="3144"/>
      <c r="AI490" s="3144"/>
      <c r="AJ490" s="3144"/>
      <c r="AK490" s="3144"/>
      <c r="AL490" s="3144"/>
      <c r="AM490" s="3144"/>
      <c r="AN490" s="3144"/>
      <c r="AO490" s="3144"/>
      <c r="AP490" s="3144"/>
      <c r="AQ490" s="3144"/>
      <c r="AR490" s="3144"/>
      <c r="AS490" s="3144"/>
      <c r="AT490" s="3144"/>
    </row>
    <row r="491" spans="2:46">
      <c r="B491" s="649"/>
      <c r="C491" s="42" t="s">
        <v>219</v>
      </c>
      <c r="D491" s="43"/>
      <c r="E491" s="146">
        <f>E475+E483</f>
        <v>51.587400000000002</v>
      </c>
      <c r="F491" s="236">
        <f>F475+F483</f>
        <v>53.541499999999985</v>
      </c>
      <c r="G491" s="236">
        <f>G475+G483</f>
        <v>169.31553000000002</v>
      </c>
      <c r="H491" s="650">
        <f>H475+H483</f>
        <v>1333.096</v>
      </c>
      <c r="I491" s="5"/>
      <c r="J491" s="5"/>
      <c r="K491" s="4"/>
      <c r="L491" s="121"/>
      <c r="M491" s="468"/>
      <c r="N491" s="3138"/>
      <c r="O491" s="121"/>
      <c r="P491" s="121"/>
      <c r="Q491" s="3144"/>
      <c r="R491" s="3144"/>
      <c r="S491" s="3144"/>
      <c r="T491" s="3146"/>
      <c r="U491" s="3141"/>
      <c r="V491" s="3138"/>
      <c r="W491" s="3144"/>
      <c r="X491" s="3144"/>
      <c r="Y491" s="121"/>
      <c r="Z491" s="121"/>
      <c r="AA491" s="3144"/>
      <c r="AB491" s="3144"/>
      <c r="AC491" s="3144"/>
      <c r="AD491" s="3144"/>
      <c r="AE491" s="3144"/>
      <c r="AF491" s="3144"/>
      <c r="AG491" s="3144"/>
      <c r="AH491" s="3144"/>
      <c r="AI491" s="3144"/>
      <c r="AJ491" s="3144"/>
      <c r="AK491" s="3144"/>
      <c r="AL491" s="3144"/>
      <c r="AM491" s="3144"/>
      <c r="AN491" s="3144"/>
      <c r="AO491" s="3144"/>
      <c r="AP491" s="3144"/>
      <c r="AQ491" s="3144"/>
      <c r="AR491" s="3144"/>
      <c r="AS491" s="3144"/>
      <c r="AT491" s="3144"/>
    </row>
    <row r="492" spans="2:46">
      <c r="B492" s="382"/>
      <c r="C492" s="674" t="s">
        <v>10</v>
      </c>
      <c r="D492" s="1133">
        <v>0.45</v>
      </c>
      <c r="E492" s="1782">
        <f>E751</f>
        <v>40.5</v>
      </c>
      <c r="F492" s="1778">
        <f>F751</f>
        <v>41.4</v>
      </c>
      <c r="G492" s="1778">
        <f>G751</f>
        <v>172.35</v>
      </c>
      <c r="H492" s="1781">
        <f>H751</f>
        <v>1224</v>
      </c>
      <c r="I492" s="5"/>
      <c r="J492" s="5"/>
      <c r="K492" s="4"/>
      <c r="L492" s="121"/>
      <c r="M492" s="468"/>
      <c r="N492" s="3138"/>
      <c r="O492" s="121"/>
      <c r="P492" s="121"/>
      <c r="Q492" s="3144"/>
      <c r="R492" s="3144"/>
      <c r="S492" s="3144"/>
      <c r="T492" s="3144"/>
      <c r="U492" s="3141"/>
      <c r="V492" s="3144"/>
      <c r="W492" s="3144"/>
      <c r="X492" s="3144"/>
      <c r="Y492" s="151"/>
      <c r="Z492" s="121"/>
      <c r="AA492" s="3144"/>
      <c r="AB492" s="3144"/>
      <c r="AC492" s="3144"/>
      <c r="AD492" s="3144"/>
      <c r="AE492" s="3144"/>
      <c r="AF492" s="3144"/>
      <c r="AG492" s="3144"/>
      <c r="AH492" s="3144"/>
      <c r="AI492" s="3144"/>
      <c r="AJ492" s="3144"/>
      <c r="AK492" s="3144"/>
      <c r="AL492" s="3144"/>
      <c r="AM492" s="3144"/>
      <c r="AN492" s="3144"/>
      <c r="AO492" s="3144"/>
      <c r="AP492" s="3144"/>
      <c r="AQ492" s="3144"/>
      <c r="AR492" s="3144"/>
      <c r="AS492" s="3144"/>
      <c r="AT492" s="3144"/>
    </row>
    <row r="493" spans="2:46" ht="15.75" thickBot="1">
      <c r="B493" s="230"/>
      <c r="C493" s="722" t="s">
        <v>319</v>
      </c>
      <c r="D493" s="1129"/>
      <c r="E493" s="1469">
        <f>(E491*100/E791)-45</f>
        <v>12.319333333333333</v>
      </c>
      <c r="F493" s="431">
        <f>(F491*100/F791)-45</f>
        <v>13.197282608695637</v>
      </c>
      <c r="G493" s="431">
        <f>(G491*100/G791)-45</f>
        <v>-0.79228981723236558</v>
      </c>
      <c r="H493" s="1470">
        <f>(H491*100/H791)-45</f>
        <v>4.0108823529411808</v>
      </c>
      <c r="I493" s="560"/>
      <c r="J493" s="31"/>
      <c r="K493" s="4"/>
      <c r="L493" s="121"/>
      <c r="M493" s="3141"/>
      <c r="N493" s="3139"/>
      <c r="O493" s="121"/>
      <c r="P493" s="121"/>
      <c r="Q493" s="3144"/>
      <c r="R493" s="3144"/>
      <c r="S493" s="3144"/>
      <c r="T493" s="3146"/>
      <c r="U493" s="2436"/>
      <c r="V493" s="3138"/>
      <c r="W493" s="3144"/>
      <c r="X493" s="3144"/>
      <c r="Y493" s="330"/>
      <c r="Z493" s="121"/>
      <c r="AA493" s="3144"/>
      <c r="AB493" s="3144"/>
      <c r="AC493" s="3144"/>
      <c r="AD493" s="3144"/>
      <c r="AE493" s="3144"/>
      <c r="AF493" s="3144"/>
      <c r="AG493" s="3144"/>
      <c r="AH493" s="3144"/>
      <c r="AI493" s="3144"/>
      <c r="AJ493" s="3144"/>
      <c r="AK493" s="3144"/>
      <c r="AL493" s="3144"/>
      <c r="AM493" s="3144"/>
      <c r="AN493" s="3144"/>
      <c r="AO493" s="3144"/>
      <c r="AP493" s="3144"/>
      <c r="AQ493" s="3144"/>
      <c r="AR493" s="3144"/>
      <c r="AS493" s="3144"/>
      <c r="AT493" s="3144"/>
    </row>
    <row r="494" spans="2:46" ht="15.75" thickBot="1">
      <c r="E494" s="1789"/>
      <c r="F494" s="1789"/>
      <c r="G494" s="1789"/>
      <c r="H494" s="1789"/>
      <c r="I494" s="670"/>
      <c r="J494" s="5"/>
      <c r="K494" s="4"/>
      <c r="L494" s="121"/>
      <c r="M494" s="3145"/>
      <c r="N494" s="216"/>
      <c r="O494" s="121"/>
      <c r="P494" s="121"/>
      <c r="Q494" s="3144"/>
      <c r="R494" s="3144"/>
      <c r="S494" s="3144"/>
      <c r="T494" s="3146"/>
      <c r="U494" s="3141"/>
      <c r="V494" s="3139"/>
      <c r="W494" s="3144"/>
      <c r="X494" s="3144"/>
      <c r="Y494" s="3144"/>
      <c r="Z494" s="121"/>
      <c r="AA494" s="3144"/>
      <c r="AB494" s="3144"/>
      <c r="AC494" s="3144"/>
      <c r="AD494" s="3144"/>
      <c r="AE494" s="3144"/>
      <c r="AF494" s="3144"/>
      <c r="AG494" s="3144"/>
      <c r="AH494" s="3144"/>
      <c r="AI494" s="3144"/>
      <c r="AJ494" s="3144"/>
      <c r="AK494" s="3144"/>
      <c r="AL494" s="3144"/>
      <c r="AM494" s="3144"/>
      <c r="AN494" s="3144"/>
      <c r="AO494" s="3144"/>
      <c r="AP494" s="3144"/>
      <c r="AQ494" s="3144"/>
      <c r="AR494" s="3144"/>
      <c r="AS494" s="3144"/>
      <c r="AT494" s="3144"/>
    </row>
    <row r="495" spans="2:46">
      <c r="B495" s="649"/>
      <c r="C495" s="42" t="s">
        <v>198</v>
      </c>
      <c r="D495" s="43"/>
      <c r="E495" s="708">
        <f>E463+E475+E483</f>
        <v>76.2654</v>
      </c>
      <c r="F495" s="709">
        <f>F463+F475+F483</f>
        <v>72.829499999999982</v>
      </c>
      <c r="G495" s="709">
        <f>G463+G475+G483</f>
        <v>265.57253000000003</v>
      </c>
      <c r="H495" s="743">
        <f>H463+H475+H483</f>
        <v>1989.8269999999998</v>
      </c>
      <c r="I495" s="5"/>
      <c r="J495" s="5"/>
      <c r="K495" s="6"/>
      <c r="L495" s="121"/>
      <c r="M495" s="121"/>
      <c r="N495" s="121"/>
      <c r="O495" s="121"/>
      <c r="P495" s="121"/>
      <c r="Q495" s="3144"/>
      <c r="R495" s="3144"/>
      <c r="S495" s="3144"/>
      <c r="T495" s="3144"/>
      <c r="U495" s="3145"/>
      <c r="V495" s="3144"/>
      <c r="W495" s="3144"/>
      <c r="X495" s="3144"/>
      <c r="Y495" s="126"/>
      <c r="Z495" s="121"/>
      <c r="AA495" s="3144"/>
      <c r="AB495" s="3144"/>
      <c r="AC495" s="3144"/>
      <c r="AD495" s="3144"/>
      <c r="AE495" s="3144"/>
      <c r="AF495" s="3144"/>
      <c r="AG495" s="3144"/>
      <c r="AH495" s="3144"/>
      <c r="AI495" s="3144"/>
      <c r="AJ495" s="3144"/>
      <c r="AK495" s="3144"/>
      <c r="AL495" s="3144"/>
      <c r="AM495" s="3144"/>
      <c r="AN495" s="3144"/>
      <c r="AO495" s="3144"/>
      <c r="AP495" s="3144"/>
      <c r="AQ495" s="3144"/>
      <c r="AR495" s="3144"/>
      <c r="AS495" s="3144"/>
      <c r="AT495" s="3144"/>
    </row>
    <row r="496" spans="2:46">
      <c r="B496" s="724"/>
      <c r="C496" s="725" t="s">
        <v>10</v>
      </c>
      <c r="D496" s="1133">
        <v>0.7</v>
      </c>
      <c r="E496" s="1782">
        <f>E755</f>
        <v>63</v>
      </c>
      <c r="F496" s="1778">
        <f>F755</f>
        <v>64.400000000000006</v>
      </c>
      <c r="G496" s="1778">
        <f>G755</f>
        <v>268.10000000000002</v>
      </c>
      <c r="H496" s="1781">
        <f>H755</f>
        <v>1904</v>
      </c>
      <c r="I496" s="5"/>
      <c r="J496" s="5"/>
      <c r="K496" s="6"/>
      <c r="L496" s="121"/>
      <c r="M496" s="121"/>
      <c r="N496" s="121"/>
      <c r="O496" s="121"/>
      <c r="P496" s="121"/>
      <c r="Q496" s="3144"/>
      <c r="R496" s="3144"/>
      <c r="S496" s="3144"/>
      <c r="T496" s="3144"/>
      <c r="U496" s="3145"/>
      <c r="V496" s="3144"/>
      <c r="W496" s="3144"/>
      <c r="X496" s="3144"/>
      <c r="Y496" s="514"/>
      <c r="Z496" s="121"/>
      <c r="AA496" s="3144"/>
      <c r="AB496" s="3144"/>
      <c r="AC496" s="3144"/>
      <c r="AD496" s="3144"/>
      <c r="AE496" s="3144"/>
      <c r="AF496" s="3144"/>
      <c r="AG496" s="3144"/>
      <c r="AH496" s="3144"/>
      <c r="AI496" s="3144"/>
      <c r="AJ496" s="3144"/>
      <c r="AK496" s="3144"/>
      <c r="AL496" s="3144"/>
      <c r="AM496" s="3144"/>
      <c r="AN496" s="3144"/>
      <c r="AO496" s="3144"/>
      <c r="AP496" s="3144"/>
      <c r="AQ496" s="3144"/>
      <c r="AR496" s="3144"/>
      <c r="AS496" s="3144"/>
      <c r="AT496" s="3144"/>
    </row>
    <row r="497" spans="2:46" ht="15.75" thickBot="1">
      <c r="B497" s="230"/>
      <c r="C497" s="722" t="s">
        <v>319</v>
      </c>
      <c r="D497" s="1129"/>
      <c r="E497" s="1469">
        <f>(E495*100/E791)-70</f>
        <v>14.739333333333335</v>
      </c>
      <c r="F497" s="431">
        <f>(F495*100/F791)-70</f>
        <v>9.1624999999999801</v>
      </c>
      <c r="G497" s="431">
        <f>(G495*100/G791)-70</f>
        <v>-0.65991383812009019</v>
      </c>
      <c r="H497" s="1470">
        <f>(H495*100/H791)-70</f>
        <v>3.1554044117646924</v>
      </c>
      <c r="I497" s="560"/>
      <c r="J497" s="31"/>
      <c r="K497" s="6"/>
      <c r="L497" s="121"/>
      <c r="M497" s="121"/>
      <c r="N497" s="121"/>
      <c r="O497" s="121"/>
      <c r="P497" s="121"/>
      <c r="Q497" s="3144"/>
      <c r="R497" s="3144"/>
      <c r="S497" s="3144"/>
      <c r="T497" s="1560"/>
      <c r="U497" s="3145"/>
      <c r="V497" s="216"/>
      <c r="W497" s="3144"/>
      <c r="X497" s="3144"/>
      <c r="Y497" s="126"/>
      <c r="Z497" s="121"/>
      <c r="AA497" s="3144"/>
      <c r="AB497" s="3144"/>
      <c r="AC497" s="3144"/>
      <c r="AD497" s="3144"/>
      <c r="AE497" s="3144"/>
      <c r="AF497" s="3144"/>
      <c r="AG497" s="3144"/>
      <c r="AH497" s="3144"/>
      <c r="AI497" s="3144"/>
      <c r="AJ497" s="3144"/>
      <c r="AK497" s="3144"/>
      <c r="AL497" s="3144"/>
      <c r="AM497" s="3144"/>
      <c r="AN497" s="3144"/>
      <c r="AO497" s="3144"/>
      <c r="AP497" s="3144"/>
      <c r="AQ497" s="3144"/>
      <c r="AR497" s="3144"/>
      <c r="AS497" s="3144"/>
      <c r="AT497" s="3144"/>
    </row>
    <row r="498" spans="2:46">
      <c r="B498" s="1"/>
      <c r="I498" s="670"/>
      <c r="J498" s="5"/>
      <c r="K498" s="6"/>
      <c r="L498" s="121"/>
      <c r="M498" s="121"/>
      <c r="N498" s="121"/>
      <c r="O498" s="121"/>
      <c r="P498" s="121"/>
      <c r="Q498" s="3144"/>
      <c r="R498" s="3144"/>
      <c r="S498" s="3144"/>
      <c r="T498" s="3144"/>
      <c r="U498" s="3144"/>
      <c r="V498" s="3144"/>
      <c r="W498" s="3144"/>
      <c r="X498" s="3144"/>
      <c r="Y498" s="121"/>
      <c r="Z498" s="121"/>
      <c r="AA498" s="3144"/>
      <c r="AB498" s="3144"/>
      <c r="AC498" s="3144"/>
      <c r="AD498" s="3144"/>
      <c r="AE498" s="3144"/>
      <c r="AF498" s="3144"/>
      <c r="AG498" s="3144"/>
      <c r="AH498" s="3144"/>
      <c r="AI498" s="3144"/>
      <c r="AJ498" s="3144"/>
      <c r="AK498" s="3144"/>
      <c r="AL498" s="3144"/>
      <c r="AM498" s="3144"/>
      <c r="AN498" s="3144"/>
      <c r="AO498" s="3144"/>
      <c r="AP498" s="3144"/>
      <c r="AQ498" s="3144"/>
      <c r="AR498" s="3144"/>
      <c r="AS498" s="3144"/>
      <c r="AT498" s="3144"/>
    </row>
    <row r="499" spans="2:46">
      <c r="K499" s="6"/>
      <c r="L499" s="121"/>
      <c r="M499" s="121"/>
      <c r="N499" s="121"/>
      <c r="O499" s="121"/>
      <c r="P499" s="121"/>
      <c r="Q499" s="3144"/>
      <c r="R499" s="3144"/>
      <c r="S499" s="3144"/>
      <c r="T499" s="3144"/>
      <c r="U499" s="3144"/>
      <c r="V499" s="3144"/>
      <c r="W499" s="3144"/>
      <c r="X499" s="3144"/>
      <c r="Y499" s="573"/>
      <c r="Z499" s="121"/>
      <c r="AA499" s="3144"/>
      <c r="AB499" s="3144"/>
      <c r="AC499" s="3144"/>
      <c r="AD499" s="3144"/>
      <c r="AE499" s="3144"/>
      <c r="AF499" s="3144"/>
      <c r="AG499" s="3144"/>
      <c r="AH499" s="3144"/>
      <c r="AI499" s="3144"/>
      <c r="AJ499" s="3144"/>
      <c r="AK499" s="3144"/>
      <c r="AL499" s="3144"/>
      <c r="AM499" s="3144"/>
      <c r="AN499" s="3144"/>
      <c r="AO499" s="3144"/>
      <c r="AP499" s="3144"/>
      <c r="AQ499" s="3144"/>
      <c r="AR499" s="3144"/>
      <c r="AS499" s="3144"/>
      <c r="AT499" s="3144"/>
    </row>
    <row r="500" spans="2:46">
      <c r="K500" s="6"/>
      <c r="L500" s="121"/>
      <c r="M500" s="121"/>
      <c r="N500" s="121"/>
      <c r="O500" s="121"/>
      <c r="P500" s="121"/>
      <c r="Q500" s="3144"/>
      <c r="R500" s="3144"/>
      <c r="S500" s="3144"/>
      <c r="T500" s="3144"/>
      <c r="U500" s="3144"/>
      <c r="V500" s="3144"/>
      <c r="W500" s="3144"/>
      <c r="X500" s="3144"/>
      <c r="Y500" s="274"/>
      <c r="Z500" s="121"/>
      <c r="AA500" s="3144"/>
      <c r="AB500" s="3144"/>
      <c r="AC500" s="3144"/>
      <c r="AD500" s="3144"/>
      <c r="AE500" s="3144"/>
      <c r="AF500" s="3144"/>
      <c r="AG500" s="3144"/>
      <c r="AH500" s="3144"/>
      <c r="AI500" s="3144"/>
      <c r="AJ500" s="3144"/>
      <c r="AK500" s="3144"/>
      <c r="AL500" s="3144"/>
      <c r="AM500" s="3144"/>
      <c r="AN500" s="3144"/>
      <c r="AO500" s="3144"/>
      <c r="AP500" s="3144"/>
      <c r="AQ500" s="3144"/>
      <c r="AR500" s="3144"/>
      <c r="AS500" s="3144"/>
      <c r="AT500" s="3144"/>
    </row>
    <row r="501" spans="2:46">
      <c r="B501" s="752"/>
      <c r="K501" s="6"/>
      <c r="L501" s="121"/>
      <c r="M501" s="121"/>
      <c r="N501" s="121"/>
      <c r="O501" s="121"/>
      <c r="P501" s="121"/>
      <c r="Q501" s="3144"/>
      <c r="R501" s="3144"/>
      <c r="S501" s="3144"/>
      <c r="T501" s="3144"/>
      <c r="U501" s="3144"/>
      <c r="V501" s="3144"/>
      <c r="W501" s="3144"/>
      <c r="X501" s="3144"/>
      <c r="Y501" s="274"/>
      <c r="Z501" s="121"/>
      <c r="AA501" s="3144"/>
      <c r="AB501" s="3144"/>
      <c r="AC501" s="3144"/>
      <c r="AD501" s="3144"/>
      <c r="AE501" s="3144"/>
      <c r="AF501" s="3144"/>
      <c r="AG501" s="3144"/>
      <c r="AH501" s="3144"/>
      <c r="AI501" s="3144"/>
      <c r="AJ501" s="3144"/>
      <c r="AK501" s="3144"/>
      <c r="AL501" s="3144"/>
      <c r="AM501" s="3144"/>
      <c r="AN501" s="3144"/>
      <c r="AO501" s="3144"/>
      <c r="AP501" s="3144"/>
      <c r="AQ501" s="3144"/>
      <c r="AR501" s="3144"/>
      <c r="AS501" s="3144"/>
      <c r="AT501" s="3144"/>
    </row>
    <row r="502" spans="2:46">
      <c r="B502" s="1"/>
      <c r="D502" s="147"/>
      <c r="E502" s="301"/>
      <c r="F502" s="301"/>
      <c r="H502" s="312"/>
      <c r="I502" s="301"/>
      <c r="J502" s="301"/>
      <c r="K502" s="6"/>
      <c r="L502" s="121"/>
      <c r="M502" s="121"/>
      <c r="N502" s="121"/>
      <c r="O502" s="121"/>
      <c r="P502" s="121"/>
      <c r="Q502" s="3144"/>
      <c r="R502" s="3144"/>
      <c r="S502" s="3144"/>
      <c r="T502" s="3144"/>
      <c r="U502" s="3144"/>
      <c r="V502" s="3144"/>
      <c r="W502" s="3144"/>
      <c r="X502" s="3144"/>
      <c r="Y502" s="577"/>
      <c r="Z502" s="121"/>
      <c r="AA502" s="3144"/>
      <c r="AB502" s="3144"/>
      <c r="AC502" s="3144"/>
      <c r="AD502" s="3144"/>
      <c r="AE502" s="3144"/>
      <c r="AF502" s="3144"/>
      <c r="AG502" s="3144"/>
      <c r="AH502" s="3144"/>
      <c r="AI502" s="3144"/>
      <c r="AJ502" s="3144"/>
      <c r="AK502" s="3144"/>
      <c r="AL502" s="3144"/>
      <c r="AM502" s="3144"/>
      <c r="AN502" s="3144"/>
      <c r="AO502" s="3144"/>
      <c r="AP502" s="3144"/>
      <c r="AQ502" s="3144"/>
      <c r="AR502" s="3144"/>
      <c r="AS502" s="3144"/>
      <c r="AT502" s="3144"/>
    </row>
    <row r="503" spans="2:46">
      <c r="K503" s="6"/>
      <c r="L503" s="121"/>
      <c r="M503" s="121"/>
      <c r="N503" s="121"/>
      <c r="O503" s="121"/>
      <c r="P503" s="121"/>
      <c r="Q503" s="3144"/>
      <c r="R503" s="3144"/>
      <c r="S503" s="3144"/>
      <c r="T503" s="3144"/>
      <c r="U503" s="3144"/>
      <c r="V503" s="3144"/>
      <c r="W503" s="3144"/>
      <c r="X503" s="3144"/>
      <c r="Y503" s="526"/>
      <c r="Z503" s="121"/>
      <c r="AA503" s="3144"/>
      <c r="AB503" s="3144"/>
      <c r="AC503" s="3144"/>
      <c r="AD503" s="3144"/>
      <c r="AE503" s="3144"/>
      <c r="AF503" s="3144"/>
      <c r="AG503" s="3144"/>
      <c r="AH503" s="3144"/>
      <c r="AI503" s="3144"/>
      <c r="AJ503" s="3144"/>
      <c r="AK503" s="3144"/>
      <c r="AL503" s="3144"/>
      <c r="AM503" s="3144"/>
      <c r="AN503" s="3144"/>
      <c r="AO503" s="3144"/>
      <c r="AP503" s="3144"/>
      <c r="AQ503" s="3144"/>
      <c r="AR503" s="3144"/>
      <c r="AS503" s="3144"/>
      <c r="AT503" s="3144"/>
    </row>
    <row r="504" spans="2:46">
      <c r="L504" s="576"/>
      <c r="M504" s="121"/>
      <c r="N504" s="121"/>
      <c r="O504" s="121"/>
      <c r="P504" s="121"/>
      <c r="Q504" s="3144"/>
      <c r="R504" s="3144"/>
      <c r="S504" s="3144"/>
      <c r="T504" s="3144"/>
      <c r="U504" s="3144"/>
      <c r="V504" s="3144"/>
      <c r="W504" s="3144"/>
      <c r="X504" s="3144"/>
      <c r="Y504" s="526"/>
      <c r="Z504" s="121"/>
      <c r="AA504" s="3144"/>
      <c r="AB504" s="3144"/>
      <c r="AC504" s="3144"/>
      <c r="AD504" s="3144"/>
      <c r="AE504" s="3144"/>
      <c r="AF504" s="3144"/>
      <c r="AG504" s="3144"/>
      <c r="AH504" s="3144"/>
      <c r="AI504" s="3144"/>
      <c r="AJ504" s="3144"/>
      <c r="AK504" s="3144"/>
      <c r="AL504" s="3144"/>
      <c r="AM504" s="3144"/>
      <c r="AN504" s="3144"/>
      <c r="AO504" s="3144"/>
      <c r="AP504" s="3144"/>
      <c r="AQ504" s="3144"/>
      <c r="AR504" s="3144"/>
      <c r="AS504" s="3144"/>
      <c r="AT504" s="3144"/>
    </row>
    <row r="505" spans="2:46">
      <c r="D505" s="12" t="str">
        <f>D58</f>
        <v xml:space="preserve">Россия Краснодарский край </v>
      </c>
      <c r="K505" s="6"/>
      <c r="L505" s="151"/>
      <c r="M505" s="121"/>
      <c r="N505" s="121"/>
      <c r="O505" s="121"/>
      <c r="P505" s="121"/>
      <c r="Q505" s="3144"/>
      <c r="R505" s="3144"/>
      <c r="S505" s="3144"/>
      <c r="T505" s="3144"/>
      <c r="U505" s="3144"/>
      <c r="V505" s="3144"/>
      <c r="W505" s="3144"/>
      <c r="X505" s="3144"/>
      <c r="Y505" s="526"/>
      <c r="Z505" s="121"/>
      <c r="AA505" s="3144"/>
      <c r="AB505" s="3144"/>
      <c r="AC505" s="3144"/>
      <c r="AD505" s="3144"/>
      <c r="AE505" s="3144"/>
      <c r="AF505" s="3144"/>
      <c r="AG505" s="3144"/>
      <c r="AH505" s="3144"/>
      <c r="AI505" s="3144"/>
      <c r="AJ505" s="3144"/>
      <c r="AK505" s="3144"/>
      <c r="AL505" s="3144"/>
      <c r="AM505" s="3144"/>
      <c r="AN505" s="3144"/>
      <c r="AO505" s="3144"/>
      <c r="AP505" s="3144"/>
      <c r="AQ505" s="3144"/>
      <c r="AR505" s="3144"/>
      <c r="AS505" s="3144"/>
      <c r="AT505" s="3144"/>
    </row>
    <row r="506" spans="2:46">
      <c r="B506" s="25" t="str">
        <f>B59</f>
        <v xml:space="preserve">     12 - ТИДНЕВНОЕ  МЕНЮ  ПРИГОТОВЛЯЕМЫХ  БЛЮД ШКОЛЬНЫХ    З А В Т Р А К О В - О Б Е Д О В - П О Л Д Н И К О В</v>
      </c>
      <c r="D506"/>
      <c r="E506"/>
      <c r="I506"/>
      <c r="J506"/>
      <c r="K506" s="6"/>
      <c r="L506" s="3144"/>
      <c r="M506" s="121"/>
      <c r="N506" s="121"/>
      <c r="O506" s="121"/>
      <c r="P506" s="121"/>
      <c r="Q506" s="3144"/>
      <c r="R506" s="3144"/>
      <c r="S506" s="3144"/>
      <c r="T506" s="3144"/>
      <c r="U506" s="3144"/>
      <c r="V506" s="3144"/>
      <c r="W506" s="3144"/>
      <c r="X506" s="3144"/>
      <c r="Y506" s="526"/>
      <c r="Z506" s="121"/>
      <c r="AA506" s="3144"/>
      <c r="AB506" s="3144"/>
      <c r="AC506" s="3144"/>
      <c r="AD506" s="3144"/>
      <c r="AE506" s="3144"/>
      <c r="AF506" s="3144"/>
      <c r="AG506" s="3144"/>
      <c r="AH506" s="3144"/>
      <c r="AI506" s="3144"/>
      <c r="AJ506" s="3144"/>
      <c r="AK506" s="3144"/>
      <c r="AL506" s="3144"/>
      <c r="AM506" s="3144"/>
      <c r="AN506" s="3144"/>
      <c r="AO506" s="3144"/>
      <c r="AP506" s="3144"/>
      <c r="AQ506" s="3144"/>
      <c r="AR506" s="3144"/>
      <c r="AS506" s="3144"/>
      <c r="AT506" s="3144"/>
    </row>
    <row r="507" spans="2:46">
      <c r="C507" s="25" t="str">
        <f>C60</f>
        <v xml:space="preserve">                            ДЛЯ  УЧАЩИХСЯ  В ОБЩЕОБРАЗОВАТЕЛЬНОМ УЧРЕЖДЕНИЕ</v>
      </c>
      <c r="E507"/>
      <c r="F507"/>
      <c r="G507" s="25"/>
      <c r="H507" s="25"/>
      <c r="I507" s="26"/>
      <c r="J507" s="26"/>
      <c r="K507" s="6"/>
      <c r="L507" s="4348"/>
      <c r="M507" s="121"/>
      <c r="N507" s="121"/>
      <c r="O507" s="121"/>
      <c r="P507" s="121"/>
      <c r="Q507" s="3144"/>
      <c r="R507" s="3144"/>
      <c r="S507" s="3144"/>
      <c r="T507" s="3144"/>
      <c r="U507" s="3144"/>
      <c r="V507" s="3144"/>
      <c r="W507" s="3144"/>
      <c r="X507" s="3144"/>
      <c r="Y507" s="526"/>
      <c r="Z507" s="121"/>
      <c r="AA507" s="3144"/>
      <c r="AB507" s="3144"/>
      <c r="AC507" s="3144"/>
      <c r="AD507" s="3144"/>
      <c r="AE507" s="3144"/>
      <c r="AF507" s="3144"/>
      <c r="AG507" s="3144"/>
      <c r="AH507" s="3144"/>
      <c r="AI507" s="3144"/>
      <c r="AJ507" s="3144"/>
      <c r="AK507" s="3144"/>
      <c r="AL507" s="3144"/>
      <c r="AM507" s="3144"/>
      <c r="AN507" s="3144"/>
      <c r="AO507" s="3144"/>
      <c r="AP507" s="3144"/>
      <c r="AQ507" s="3144"/>
      <c r="AR507" s="3144"/>
      <c r="AS507" s="3144"/>
      <c r="AT507" s="3144"/>
    </row>
    <row r="508" spans="2:46" ht="15.75">
      <c r="B508" s="654" t="str">
        <f>B61</f>
        <v xml:space="preserve">   Возрастная категория:   с   12  лет  и старше                 Сезон:    ЗИМА  -  ВЕСНА  2025 -____г.г.</v>
      </c>
      <c r="C508" s="26"/>
      <c r="D508"/>
      <c r="E508" s="28"/>
      <c r="F508"/>
      <c r="G508" s="2"/>
      <c r="H508" s="26"/>
      <c r="I508" s="26"/>
      <c r="J508" s="33"/>
      <c r="K508" s="6"/>
      <c r="L508" s="151"/>
      <c r="M508" s="576"/>
      <c r="N508" s="576"/>
      <c r="O508" s="206"/>
      <c r="P508" s="121"/>
      <c r="Q508" s="3144"/>
      <c r="R508" s="3144"/>
      <c r="S508" s="3144"/>
      <c r="T508" s="3144"/>
      <c r="U508" s="3144"/>
      <c r="V508" s="3144"/>
      <c r="W508" s="3144"/>
      <c r="X508" s="3144"/>
      <c r="Y508" s="216"/>
      <c r="Z508" s="121"/>
      <c r="AA508" s="3144"/>
      <c r="AB508" s="3144"/>
      <c r="AC508" s="3144"/>
      <c r="AD508" s="3144"/>
      <c r="AE508" s="3144"/>
      <c r="AF508" s="3144"/>
      <c r="AG508" s="3144"/>
      <c r="AH508" s="3144"/>
      <c r="AI508" s="3144"/>
      <c r="AJ508" s="3144"/>
      <c r="AK508" s="3144"/>
      <c r="AL508" s="3144"/>
      <c r="AM508" s="3144"/>
      <c r="AN508" s="3144"/>
      <c r="AO508" s="3144"/>
      <c r="AP508" s="3144"/>
      <c r="AQ508" s="3144"/>
      <c r="AR508" s="3144"/>
      <c r="AS508" s="3144"/>
      <c r="AT508" s="3144"/>
    </row>
    <row r="509" spans="2:46" ht="19.5" thickBot="1">
      <c r="C509" s="1"/>
      <c r="D509" s="1136" t="s">
        <v>259</v>
      </c>
      <c r="E509" s="2339"/>
      <c r="F509" s="2339"/>
      <c r="G509" s="2339"/>
      <c r="H509" s="2339"/>
      <c r="I509" s="2338"/>
      <c r="K509" s="6"/>
      <c r="L509" s="257"/>
      <c r="M509" s="151"/>
      <c r="N509" s="151"/>
      <c r="O509" s="4339"/>
      <c r="P509" s="121"/>
      <c r="Q509" s="3144"/>
      <c r="R509" s="3144"/>
      <c r="S509" s="3144"/>
      <c r="T509" s="3144"/>
      <c r="U509" s="3144"/>
      <c r="V509" s="3144"/>
      <c r="W509" s="3144"/>
      <c r="X509" s="3144"/>
      <c r="Y509" s="3154"/>
      <c r="Z509" s="121"/>
      <c r="AA509" s="3144"/>
      <c r="AB509" s="3144"/>
      <c r="AC509" s="3144"/>
      <c r="AD509" s="3144"/>
      <c r="AE509" s="3144"/>
      <c r="AF509" s="3144"/>
      <c r="AG509" s="3144"/>
      <c r="AH509" s="3144"/>
      <c r="AI509" s="3144"/>
      <c r="AJ509" s="3144"/>
      <c r="AK509" s="3144"/>
      <c r="AL509" s="3144"/>
      <c r="AM509" s="3144"/>
      <c r="AN509" s="3144"/>
      <c r="AO509" s="3144"/>
      <c r="AP509" s="3144"/>
      <c r="AQ509" s="3144"/>
      <c r="AR509" s="3144"/>
      <c r="AS509" s="3144"/>
      <c r="AT509" s="3144"/>
    </row>
    <row r="510" spans="2:46" ht="14.25" customHeight="1" thickBot="1">
      <c r="B510" s="384" t="s">
        <v>139</v>
      </c>
      <c r="C510" s="88"/>
      <c r="D510" s="385" t="s">
        <v>140</v>
      </c>
      <c r="E510" s="332" t="s">
        <v>141</v>
      </c>
      <c r="F510" s="332"/>
      <c r="G510" s="332"/>
      <c r="H510" s="386" t="s">
        <v>142</v>
      </c>
      <c r="I510" s="387" t="s">
        <v>143</v>
      </c>
      <c r="J510" s="388" t="s">
        <v>144</v>
      </c>
      <c r="K510" s="6"/>
      <c r="L510" s="269"/>
      <c r="M510" s="3154"/>
      <c r="N510" s="3144"/>
      <c r="O510" s="121"/>
      <c r="P510" s="121"/>
      <c r="Q510" s="3144"/>
      <c r="R510" s="3144"/>
      <c r="S510" s="3144"/>
      <c r="T510" s="3144"/>
      <c r="U510" s="3144"/>
      <c r="V510" s="3144"/>
      <c r="W510" s="3144"/>
      <c r="X510" s="3144"/>
      <c r="Y510" s="121"/>
      <c r="Z510" s="121"/>
      <c r="AA510" s="3144"/>
      <c r="AB510" s="3144"/>
      <c r="AC510" s="3144"/>
      <c r="AD510" s="3144"/>
      <c r="AE510" s="3144"/>
      <c r="AF510" s="3144"/>
      <c r="AG510" s="3144"/>
      <c r="AH510" s="3144"/>
      <c r="AI510" s="3144"/>
      <c r="AJ510" s="3144"/>
      <c r="AK510" s="3144"/>
      <c r="AL510" s="3144"/>
      <c r="AM510" s="3144"/>
      <c r="AN510" s="3144"/>
      <c r="AO510" s="3144"/>
      <c r="AP510" s="3144"/>
      <c r="AQ510" s="3144"/>
      <c r="AR510" s="3144"/>
      <c r="AS510" s="3144"/>
      <c r="AT510" s="3144"/>
    </row>
    <row r="511" spans="2:46" ht="12.75" customHeight="1">
      <c r="B511" s="389" t="s">
        <v>145</v>
      </c>
      <c r="C511" s="390" t="s">
        <v>146</v>
      </c>
      <c r="D511" s="391" t="s">
        <v>147</v>
      </c>
      <c r="E511" s="392" t="s">
        <v>148</v>
      </c>
      <c r="F511" s="392" t="s">
        <v>53</v>
      </c>
      <c r="G511" s="392" t="s">
        <v>54</v>
      </c>
      <c r="H511" s="393" t="s">
        <v>149</v>
      </c>
      <c r="I511" s="394" t="s">
        <v>150</v>
      </c>
      <c r="J511" s="395" t="s">
        <v>251</v>
      </c>
      <c r="K511" s="6"/>
      <c r="L511" s="3154"/>
      <c r="M511" s="3144"/>
      <c r="N511" s="611"/>
      <c r="O511" s="505"/>
      <c r="P511" s="812"/>
      <c r="Q511" s="3144"/>
      <c r="R511" s="3144"/>
      <c r="S511" s="3144"/>
      <c r="T511" s="3144"/>
      <c r="U511" s="3144"/>
      <c r="V511" s="3144"/>
      <c r="W511" s="3144"/>
      <c r="X511" s="3144"/>
      <c r="Y511" s="526"/>
      <c r="Z511" s="121"/>
      <c r="AA511" s="3144"/>
      <c r="AB511" s="3144"/>
      <c r="AC511" s="3144"/>
      <c r="AD511" s="3144"/>
      <c r="AE511" s="3144"/>
      <c r="AF511" s="3144"/>
      <c r="AG511" s="3144"/>
      <c r="AH511" s="3144"/>
      <c r="AI511" s="3144"/>
      <c r="AJ511" s="3144"/>
      <c r="AK511" s="3144"/>
      <c r="AL511" s="3144"/>
      <c r="AM511" s="3144"/>
      <c r="AN511" s="3144"/>
      <c r="AO511" s="3144"/>
      <c r="AP511" s="3144"/>
      <c r="AQ511" s="3144"/>
      <c r="AR511" s="3144"/>
      <c r="AS511" s="3144"/>
      <c r="AT511" s="3144"/>
    </row>
    <row r="512" spans="2:46" ht="16.5" thickBot="1">
      <c r="B512" s="396"/>
      <c r="C512" s="427"/>
      <c r="D512" s="397"/>
      <c r="E512" s="398" t="s">
        <v>5</v>
      </c>
      <c r="F512" s="398" t="s">
        <v>6</v>
      </c>
      <c r="G512" s="398" t="s">
        <v>7</v>
      </c>
      <c r="H512" s="399" t="s">
        <v>151</v>
      </c>
      <c r="I512" s="400" t="s">
        <v>152</v>
      </c>
      <c r="J512" s="401" t="s">
        <v>250</v>
      </c>
      <c r="K512" s="6"/>
      <c r="L512" s="121"/>
      <c r="M512" s="351"/>
      <c r="N512" s="351"/>
      <c r="O512" s="351"/>
      <c r="P512" s="351"/>
      <c r="Q512" s="3144"/>
      <c r="R512" s="3144"/>
      <c r="S512" s="3144"/>
      <c r="T512" s="749"/>
      <c r="U512" s="3145"/>
      <c r="V512" s="181"/>
      <c r="W512" s="3144"/>
      <c r="X512" s="3144"/>
      <c r="Y512" s="526"/>
      <c r="Z512" s="121"/>
      <c r="AA512" s="3144"/>
      <c r="AB512" s="3144"/>
      <c r="AC512" s="3144"/>
      <c r="AD512" s="3144"/>
      <c r="AE512" s="3144"/>
      <c r="AF512" s="3144"/>
      <c r="AG512" s="3144"/>
      <c r="AH512" s="3144"/>
      <c r="AI512" s="3144"/>
      <c r="AJ512" s="3144"/>
      <c r="AK512" s="3144"/>
      <c r="AL512" s="3144"/>
      <c r="AM512" s="3144"/>
      <c r="AN512" s="3144"/>
      <c r="AO512" s="3144"/>
      <c r="AP512" s="3144"/>
      <c r="AQ512" s="3144"/>
      <c r="AR512" s="3144"/>
      <c r="AS512" s="3144"/>
      <c r="AT512" s="3144"/>
    </row>
    <row r="513" spans="2:46" ht="15.75">
      <c r="B513" s="88"/>
      <c r="C513" s="678" t="s">
        <v>128</v>
      </c>
      <c r="D513" s="1865"/>
      <c r="E513" s="434"/>
      <c r="F513" s="435"/>
      <c r="G513" s="435"/>
      <c r="H513" s="561"/>
      <c r="I513" s="432"/>
      <c r="J513" s="407"/>
      <c r="K513" s="6"/>
      <c r="L513" s="749"/>
      <c r="M513" s="151"/>
      <c r="N513" s="151"/>
      <c r="O513" s="151"/>
      <c r="P513" s="177"/>
      <c r="Q513" s="3144"/>
      <c r="R513" s="3144"/>
      <c r="S513" s="3144"/>
      <c r="T513" s="3144"/>
      <c r="U513" s="3154"/>
      <c r="V513" s="3144"/>
      <c r="W513" s="3144"/>
      <c r="X513" s="3144"/>
      <c r="Y513" s="526"/>
      <c r="Z513" s="121"/>
      <c r="AA513" s="3144"/>
      <c r="AB513" s="3144"/>
      <c r="AC513" s="3144"/>
      <c r="AD513" s="3144"/>
      <c r="AE513" s="3144"/>
      <c r="AF513" s="3144"/>
      <c r="AG513" s="3144"/>
      <c r="AH513" s="3144"/>
      <c r="AI513" s="3144"/>
      <c r="AJ513" s="3144"/>
      <c r="AK513" s="3144"/>
      <c r="AL513" s="3144"/>
      <c r="AM513" s="3144"/>
      <c r="AN513" s="3144"/>
      <c r="AO513" s="3144"/>
      <c r="AP513" s="3144"/>
      <c r="AQ513" s="3144"/>
      <c r="AR513" s="3144"/>
      <c r="AS513" s="3144"/>
      <c r="AT513" s="3144"/>
    </row>
    <row r="514" spans="2:46">
      <c r="B514" s="408" t="s">
        <v>153</v>
      </c>
      <c r="C514" s="414" t="s">
        <v>592</v>
      </c>
      <c r="D514" s="3162">
        <v>210</v>
      </c>
      <c r="E514" s="1171">
        <v>5.0999999999999996</v>
      </c>
      <c r="F514" s="1171">
        <v>10.72</v>
      </c>
      <c r="G514" s="1171">
        <v>33.42</v>
      </c>
      <c r="H514" s="694">
        <v>250.56</v>
      </c>
      <c r="I514" s="221">
        <v>33</v>
      </c>
      <c r="J514" s="2252" t="s">
        <v>653</v>
      </c>
      <c r="K514" s="6"/>
      <c r="L514" s="3144"/>
      <c r="M514" s="3154"/>
      <c r="N514" s="3154"/>
      <c r="O514" s="3154"/>
      <c r="P514" s="3154"/>
      <c r="Q514" s="3144"/>
      <c r="R514" s="3144"/>
      <c r="S514" s="3144"/>
      <c r="T514" s="3144"/>
      <c r="U514" s="611"/>
      <c r="V514" s="505"/>
      <c r="W514" s="812"/>
      <c r="X514" s="572"/>
      <c r="Y514" s="526"/>
      <c r="Z514" s="121"/>
      <c r="AA514" s="3144"/>
      <c r="AB514" s="3144"/>
      <c r="AC514" s="3144"/>
      <c r="AD514" s="3144"/>
      <c r="AE514" s="3144"/>
      <c r="AF514" s="3144"/>
      <c r="AG514" s="3144"/>
      <c r="AH514" s="3144"/>
      <c r="AI514" s="3144"/>
      <c r="AJ514" s="3144"/>
      <c r="AK514" s="3144"/>
      <c r="AL514" s="3144"/>
      <c r="AM514" s="3144"/>
      <c r="AN514" s="3144"/>
      <c r="AO514" s="3144"/>
      <c r="AP514" s="3144"/>
      <c r="AQ514" s="3144"/>
      <c r="AR514" s="3144"/>
      <c r="AS514" s="3144"/>
      <c r="AT514" s="3144"/>
    </row>
    <row r="515" spans="2:46">
      <c r="B515" s="409" t="s">
        <v>223</v>
      </c>
      <c r="C515" s="2027" t="s">
        <v>468</v>
      </c>
      <c r="D515" s="3158">
        <v>200</v>
      </c>
      <c r="E515" s="4286">
        <v>0.4</v>
      </c>
      <c r="F515" s="1957">
        <v>0</v>
      </c>
      <c r="G515" s="1957">
        <v>6.6</v>
      </c>
      <c r="H515" s="1951">
        <v>28.2</v>
      </c>
      <c r="I515" s="433">
        <v>86</v>
      </c>
      <c r="J515" s="2234" t="s">
        <v>1118</v>
      </c>
      <c r="L515" s="3146"/>
      <c r="M515" s="2326"/>
      <c r="N515" s="2326"/>
      <c r="O515" s="2326"/>
      <c r="P515" s="2326"/>
      <c r="Q515" s="3144"/>
      <c r="R515" s="3144"/>
      <c r="S515" s="151"/>
      <c r="T515" s="351"/>
      <c r="U515" s="351"/>
      <c r="V515" s="351"/>
      <c r="W515" s="351"/>
      <c r="X515" s="575"/>
      <c r="Y515" s="526"/>
      <c r="Z515" s="121"/>
      <c r="AA515" s="3144"/>
      <c r="AB515" s="3144"/>
      <c r="AC515" s="3144"/>
      <c r="AD515" s="3144"/>
      <c r="AE515" s="3144"/>
      <c r="AF515" s="3144"/>
      <c r="AG515" s="3144"/>
      <c r="AH515" s="3144"/>
      <c r="AI515" s="3144"/>
      <c r="AJ515" s="3144"/>
      <c r="AK515" s="3144"/>
      <c r="AL515" s="3144"/>
      <c r="AM515" s="3144"/>
      <c r="AN515" s="3144"/>
      <c r="AO515" s="3144"/>
      <c r="AP515" s="3144"/>
      <c r="AQ515" s="3144"/>
      <c r="AR515" s="3144"/>
      <c r="AS515" s="3144"/>
      <c r="AT515" s="3144"/>
    </row>
    <row r="516" spans="2:46" ht="15.75">
      <c r="B516" s="410" t="s">
        <v>11</v>
      </c>
      <c r="C516" s="240" t="s">
        <v>817</v>
      </c>
      <c r="D516" s="3169">
        <v>45</v>
      </c>
      <c r="E516" s="1171">
        <v>1.524</v>
      </c>
      <c r="F516" s="1171">
        <v>12.177</v>
      </c>
      <c r="G516" s="1171">
        <v>22.274000000000001</v>
      </c>
      <c r="H516" s="694">
        <v>204.785</v>
      </c>
      <c r="I516" s="1896">
        <v>16</v>
      </c>
      <c r="J516" s="2253" t="s">
        <v>8</v>
      </c>
      <c r="K516" s="6"/>
      <c r="L516" s="3144"/>
      <c r="M516" s="121"/>
      <c r="N516" s="121"/>
      <c r="O516" s="121"/>
      <c r="P516" s="121"/>
      <c r="Q516" s="3144"/>
      <c r="R516" s="3144"/>
      <c r="S516" s="3144"/>
      <c r="T516" s="151"/>
      <c r="U516" s="151"/>
      <c r="V516" s="151"/>
      <c r="W516" s="177"/>
      <c r="X516" s="274"/>
      <c r="Y516" s="541"/>
      <c r="Z516" s="121"/>
      <c r="AA516" s="3144"/>
      <c r="AB516" s="3144"/>
      <c r="AC516" s="3144"/>
      <c r="AD516" s="3144"/>
      <c r="AE516" s="3144"/>
      <c r="AF516" s="3144"/>
      <c r="AG516" s="3144"/>
      <c r="AH516" s="3144"/>
      <c r="AI516" s="3144"/>
      <c r="AJ516" s="3144"/>
      <c r="AK516" s="3144"/>
      <c r="AL516" s="3144"/>
      <c r="AM516" s="3144"/>
      <c r="AN516" s="3144"/>
      <c r="AO516" s="3144"/>
      <c r="AP516" s="3144"/>
      <c r="AQ516" s="3144"/>
      <c r="AR516" s="3144"/>
      <c r="AS516" s="3144"/>
      <c r="AT516" s="3144"/>
    </row>
    <row r="517" spans="2:46">
      <c r="B517" s="413" t="s">
        <v>1047</v>
      </c>
      <c r="C517" s="2295" t="s">
        <v>9</v>
      </c>
      <c r="D517" s="3162">
        <v>50</v>
      </c>
      <c r="E517" s="1261">
        <v>1.0029999999999999</v>
      </c>
      <c r="F517" s="319">
        <v>0.65</v>
      </c>
      <c r="G517" s="319">
        <v>27.1</v>
      </c>
      <c r="H517" s="1455">
        <v>118.262</v>
      </c>
      <c r="I517" s="412">
        <v>18</v>
      </c>
      <c r="J517" s="2243" t="s">
        <v>8</v>
      </c>
      <c r="K517" s="6"/>
      <c r="L517" s="124"/>
      <c r="M517" s="3145"/>
      <c r="N517" s="181"/>
      <c r="O517" s="121"/>
      <c r="P517" s="121"/>
      <c r="Q517" s="3144"/>
      <c r="R517" s="3144"/>
      <c r="S517" s="3144"/>
      <c r="T517" s="3154"/>
      <c r="U517" s="3154"/>
      <c r="V517" s="3154"/>
      <c r="W517" s="3154"/>
      <c r="X517" s="527"/>
      <c r="Y517" s="216"/>
      <c r="Z517" s="121"/>
      <c r="AA517" s="3144"/>
      <c r="AB517" s="3144"/>
      <c r="AC517" s="3144"/>
      <c r="AD517" s="3144"/>
      <c r="AE517" s="3144"/>
      <c r="AF517" s="3144"/>
      <c r="AG517" s="3144"/>
      <c r="AH517" s="3144"/>
      <c r="AI517" s="3144"/>
      <c r="AJ517" s="3144"/>
      <c r="AK517" s="3144"/>
      <c r="AL517" s="3144"/>
      <c r="AM517" s="3144"/>
      <c r="AN517" s="3144"/>
      <c r="AO517" s="3144"/>
      <c r="AP517" s="3144"/>
      <c r="AQ517" s="3144"/>
      <c r="AR517" s="3144"/>
      <c r="AS517" s="3144"/>
      <c r="AT517" s="3144"/>
    </row>
    <row r="518" spans="2:46">
      <c r="B518" s="413"/>
      <c r="C518" s="2026" t="s">
        <v>294</v>
      </c>
      <c r="D518" s="3162">
        <v>30</v>
      </c>
      <c r="E518" s="1655">
        <v>1.4</v>
      </c>
      <c r="F518" s="1440">
        <v>0.495</v>
      </c>
      <c r="G518" s="1440">
        <v>13.031000000000001</v>
      </c>
      <c r="H518" s="2455">
        <v>62.174999999999997</v>
      </c>
      <c r="I518" s="1438">
        <v>19</v>
      </c>
      <c r="J518" s="2243" t="s">
        <v>8</v>
      </c>
      <c r="K518" s="6"/>
      <c r="L518" s="116"/>
      <c r="M518" s="3154"/>
      <c r="N518" s="3144"/>
      <c r="O518" s="121"/>
      <c r="P518" s="121"/>
      <c r="Q518" s="3144"/>
      <c r="R518" s="3144"/>
      <c r="S518" s="3144"/>
      <c r="T518" s="2312"/>
      <c r="U518" s="2312"/>
      <c r="V518" s="2312"/>
      <c r="W518" s="2312"/>
      <c r="X518" s="527"/>
      <c r="Y518" s="3154"/>
      <c r="Z518" s="121"/>
      <c r="AA518" s="3144"/>
      <c r="AB518" s="3144"/>
      <c r="AC518" s="3144"/>
      <c r="AD518" s="3144"/>
      <c r="AE518" s="3144"/>
      <c r="AF518" s="3144"/>
      <c r="AG518" s="3144"/>
      <c r="AH518" s="3144"/>
      <c r="AI518" s="3144"/>
      <c r="AJ518" s="3144"/>
      <c r="AK518" s="3144"/>
      <c r="AL518" s="3144"/>
      <c r="AM518" s="3144"/>
      <c r="AN518" s="3144"/>
      <c r="AO518" s="3144"/>
      <c r="AP518" s="3144"/>
      <c r="AQ518" s="3144"/>
      <c r="AR518" s="3144"/>
      <c r="AS518" s="3144"/>
      <c r="AT518" s="3144"/>
    </row>
    <row r="519" spans="2:46" ht="15.75" thickBot="1">
      <c r="B519" s="677"/>
      <c r="C519" s="2176" t="s">
        <v>695</v>
      </c>
      <c r="D519" s="341">
        <v>100</v>
      </c>
      <c r="E519" s="1469">
        <v>0.4</v>
      </c>
      <c r="F519" s="431">
        <v>0.4</v>
      </c>
      <c r="G519" s="431">
        <v>9.8000000000000007</v>
      </c>
      <c r="H519" s="2256">
        <v>47</v>
      </c>
      <c r="I519" s="423">
        <v>105</v>
      </c>
      <c r="J519" s="2247" t="s">
        <v>718</v>
      </c>
      <c r="K519" s="31"/>
      <c r="L519" s="3144"/>
      <c r="M519" s="3141"/>
      <c r="N519" s="3139"/>
      <c r="O519" s="121"/>
      <c r="P519" s="121"/>
      <c r="Q519" s="3144"/>
      <c r="R519" s="3144"/>
      <c r="S519" s="3144"/>
      <c r="T519" s="3146"/>
      <c r="U519" s="3141"/>
      <c r="V519" s="3139"/>
      <c r="W519" s="177"/>
      <c r="X519" s="588"/>
      <c r="Y519" s="121"/>
      <c r="Z519" s="121"/>
      <c r="AA519" s="3144"/>
      <c r="AB519" s="3144"/>
      <c r="AC519" s="3144"/>
      <c r="AD519" s="3144"/>
      <c r="AE519" s="3144"/>
      <c r="AF519" s="3144"/>
      <c r="AG519" s="3144"/>
      <c r="AH519" s="3144"/>
      <c r="AI519" s="3144"/>
      <c r="AJ519" s="3144"/>
      <c r="AK519" s="3144"/>
      <c r="AL519" s="3144"/>
      <c r="AM519" s="3144"/>
      <c r="AN519" s="3144"/>
      <c r="AO519" s="3144"/>
      <c r="AP519" s="3144"/>
      <c r="AQ519" s="3144"/>
      <c r="AR519" s="3144"/>
      <c r="AS519" s="3144"/>
      <c r="AT519" s="3144"/>
    </row>
    <row r="520" spans="2:46">
      <c r="B520" s="417" t="s">
        <v>167</v>
      </c>
      <c r="D520" s="161">
        <f>SUM(D514:D519)</f>
        <v>635</v>
      </c>
      <c r="E520" s="418">
        <f>SUM(E514:E519)</f>
        <v>9.827</v>
      </c>
      <c r="F520" s="1968">
        <f>SUM(F514:F519)</f>
        <v>24.441999999999997</v>
      </c>
      <c r="G520" s="1969">
        <f>SUM(G514:G519)</f>
        <v>112.22500000000001</v>
      </c>
      <c r="H520" s="558">
        <f>SUM(H514:H519)</f>
        <v>710.98199999999997</v>
      </c>
      <c r="I520" s="2961"/>
      <c r="J520" s="1680"/>
      <c r="L520" s="2083"/>
      <c r="M520" s="113"/>
      <c r="N520" s="3144"/>
      <c r="O520" s="121"/>
      <c r="P520" s="121"/>
      <c r="Q520" s="3144"/>
      <c r="R520" s="3144"/>
      <c r="S520" s="3144"/>
      <c r="T520" s="2083"/>
      <c r="U520" s="3141"/>
      <c r="V520" s="3139"/>
      <c r="W520" s="177"/>
      <c r="X520" s="527"/>
      <c r="Y520" s="121"/>
      <c r="Z520" s="121"/>
      <c r="AA520" s="3144"/>
      <c r="AB520" s="3144"/>
      <c r="AC520" s="3144"/>
      <c r="AD520" s="3144"/>
      <c r="AE520" s="3144"/>
      <c r="AF520" s="3144"/>
      <c r="AG520" s="3144"/>
      <c r="AH520" s="3144"/>
      <c r="AI520" s="3144"/>
      <c r="AJ520" s="3144"/>
      <c r="AK520" s="3144"/>
      <c r="AL520" s="3144"/>
      <c r="AM520" s="3144"/>
      <c r="AN520" s="3144"/>
      <c r="AO520" s="3144"/>
      <c r="AP520" s="3144"/>
      <c r="AQ520" s="3144"/>
      <c r="AR520" s="3144"/>
      <c r="AS520" s="3144"/>
      <c r="AT520" s="3144"/>
    </row>
    <row r="521" spans="2:46">
      <c r="B521" s="724"/>
      <c r="C521" s="725" t="s">
        <v>10</v>
      </c>
      <c r="D521" s="1133">
        <v>0.25</v>
      </c>
      <c r="E521" s="793">
        <f>E735</f>
        <v>22.5</v>
      </c>
      <c r="F521" s="792">
        <f>F735</f>
        <v>23</v>
      </c>
      <c r="G521" s="792">
        <f>G735</f>
        <v>95.75</v>
      </c>
      <c r="H521" s="1499">
        <f>H735</f>
        <v>680</v>
      </c>
      <c r="I521" s="2962"/>
      <c r="J521" s="647"/>
      <c r="K521" s="6"/>
      <c r="L521" s="2083"/>
      <c r="M521" s="3141"/>
      <c r="N521" s="3139"/>
      <c r="O521" s="121"/>
      <c r="P521" s="330"/>
      <c r="Q521" s="3144"/>
      <c r="R521" s="3144"/>
      <c r="S521" s="3144"/>
      <c r="T521" s="3144"/>
      <c r="U521" s="3145"/>
      <c r="V521" s="3144"/>
      <c r="W521" s="177"/>
      <c r="X521" s="527"/>
      <c r="Y521" s="121"/>
      <c r="Z521" s="121"/>
      <c r="AA521" s="3144"/>
      <c r="AB521" s="3144"/>
      <c r="AC521" s="3144"/>
      <c r="AD521" s="3144"/>
      <c r="AE521" s="3144"/>
      <c r="AF521" s="3144"/>
      <c r="AG521" s="3144"/>
      <c r="AH521" s="3144"/>
      <c r="AI521" s="3144"/>
      <c r="AJ521" s="3144"/>
      <c r="AK521" s="3144"/>
      <c r="AL521" s="3144"/>
      <c r="AM521" s="3144"/>
      <c r="AN521" s="3144"/>
      <c r="AO521" s="3144"/>
      <c r="AP521" s="3144"/>
      <c r="AQ521" s="3144"/>
      <c r="AR521" s="3144"/>
      <c r="AS521" s="3144"/>
      <c r="AT521" s="3144"/>
    </row>
    <row r="522" spans="2:46" ht="15.75" thickBot="1">
      <c r="B522" s="382"/>
      <c r="C522" s="722" t="s">
        <v>319</v>
      </c>
      <c r="D522" s="1129"/>
      <c r="E522" s="1469">
        <f>(E520*100/E791)-25</f>
        <v>-14.081111111111111</v>
      </c>
      <c r="F522" s="1818">
        <f>(F520*100/F791)-25</f>
        <v>1.5673913043478258</v>
      </c>
      <c r="G522" s="1818">
        <f>(G520*100/G791)-25</f>
        <v>4.3015665796344642</v>
      </c>
      <c r="H522" s="1470">
        <f>(H520*100/H791)-25</f>
        <v>1.1390441176470567</v>
      </c>
      <c r="I522" s="420"/>
      <c r="J522" s="426"/>
      <c r="K522" s="6"/>
      <c r="L522" s="124"/>
      <c r="M522" s="3141"/>
      <c r="N522" s="3139"/>
      <c r="O522" s="121"/>
      <c r="P522" s="121"/>
      <c r="Q522" s="3144"/>
      <c r="R522" s="3144"/>
      <c r="S522" s="3144"/>
      <c r="T522" s="3144"/>
      <c r="U522" s="3145"/>
      <c r="V522" s="3144"/>
      <c r="W522" s="177"/>
      <c r="X522" s="527"/>
      <c r="Y522" s="3144"/>
      <c r="Z522" s="121"/>
      <c r="AA522" s="3144"/>
      <c r="AB522" s="3144"/>
      <c r="AC522" s="3144"/>
      <c r="AD522" s="3144"/>
      <c r="AE522" s="3144"/>
      <c r="AF522" s="3144"/>
      <c r="AG522" s="3144"/>
      <c r="AH522" s="3144"/>
      <c r="AI522" s="3144"/>
      <c r="AJ522" s="3144"/>
      <c r="AK522" s="3144"/>
      <c r="AL522" s="3144"/>
      <c r="AM522" s="3144"/>
      <c r="AN522" s="3144"/>
      <c r="AO522" s="3144"/>
      <c r="AP522" s="3144"/>
      <c r="AQ522" s="3144"/>
      <c r="AR522" s="3144"/>
      <c r="AS522" s="3144"/>
      <c r="AT522" s="3144"/>
    </row>
    <row r="523" spans="2:46">
      <c r="B523" s="88"/>
      <c r="C523" s="166" t="s">
        <v>106</v>
      </c>
      <c r="D523" s="1292"/>
      <c r="E523" s="39"/>
      <c r="F523" s="1974"/>
      <c r="G523" s="1974"/>
      <c r="H523" s="2067"/>
      <c r="I523" s="422"/>
      <c r="J523" s="422"/>
      <c r="K523" s="6"/>
      <c r="L523" s="1560"/>
      <c r="M523" s="113"/>
      <c r="N523" s="3144"/>
      <c r="O523" s="121"/>
      <c r="P523" s="121"/>
      <c r="Q523" s="3144"/>
      <c r="R523" s="3144"/>
      <c r="S523" s="3144"/>
      <c r="T523" s="1560"/>
      <c r="U523" s="3145"/>
      <c r="V523" s="2315"/>
      <c r="W523" s="177"/>
      <c r="X523" s="540"/>
      <c r="Y523" s="126"/>
      <c r="Z523" s="121"/>
      <c r="AA523" s="3144"/>
      <c r="AB523" s="3144"/>
      <c r="AC523" s="3144"/>
      <c r="AD523" s="3144"/>
      <c r="AE523" s="3144"/>
      <c r="AF523" s="3144"/>
      <c r="AG523" s="3144"/>
      <c r="AH523" s="3144"/>
      <c r="AI523" s="3144"/>
      <c r="AJ523" s="3144"/>
      <c r="AK523" s="3144"/>
      <c r="AL523" s="3144"/>
      <c r="AM523" s="3144"/>
      <c r="AN523" s="3144"/>
      <c r="AO523" s="3144"/>
      <c r="AP523" s="3144"/>
      <c r="AQ523" s="3144"/>
      <c r="AR523" s="3144"/>
      <c r="AS523" s="3144"/>
      <c r="AT523" s="3144"/>
    </row>
    <row r="524" spans="2:46">
      <c r="B524" s="409" t="s">
        <v>223</v>
      </c>
      <c r="C524" s="2376" t="s">
        <v>698</v>
      </c>
      <c r="D524" s="3307">
        <v>100</v>
      </c>
      <c r="E524" s="1956">
        <v>1.5</v>
      </c>
      <c r="F524" s="1957">
        <v>3.6</v>
      </c>
      <c r="G524" s="1958">
        <v>8.5</v>
      </c>
      <c r="H524" s="2455">
        <v>72</v>
      </c>
      <c r="I524" s="1491">
        <v>10</v>
      </c>
      <c r="J524" s="3559" t="s">
        <v>342</v>
      </c>
      <c r="K524" s="6"/>
      <c r="L524" s="125"/>
      <c r="M524" s="126"/>
      <c r="N524" s="3139"/>
      <c r="O524" s="351"/>
      <c r="P524" s="121"/>
      <c r="Q524" s="3144"/>
      <c r="R524" s="3144"/>
      <c r="S524" s="3144"/>
      <c r="T524" s="125"/>
      <c r="U524" s="3154"/>
      <c r="V524" s="3144"/>
      <c r="W524" s="3144"/>
      <c r="X524" s="3144"/>
      <c r="Y524" s="514"/>
      <c r="Z524" s="121"/>
      <c r="AA524" s="3144"/>
      <c r="AB524" s="3144"/>
      <c r="AC524" s="3144"/>
      <c r="AD524" s="3144"/>
      <c r="AE524" s="3144"/>
      <c r="AF524" s="3144"/>
      <c r="AG524" s="3144"/>
      <c r="AH524" s="3144"/>
      <c r="AI524" s="3144"/>
      <c r="AJ524" s="3144"/>
      <c r="AK524" s="3144"/>
      <c r="AL524" s="3144"/>
      <c r="AM524" s="3144"/>
      <c r="AN524" s="3144"/>
      <c r="AO524" s="3144"/>
      <c r="AP524" s="3144"/>
      <c r="AQ524" s="3144"/>
      <c r="AR524" s="3144"/>
      <c r="AS524" s="3144"/>
      <c r="AT524" s="3144"/>
    </row>
    <row r="525" spans="2:46">
      <c r="B525" s="85"/>
      <c r="C525" s="3170" t="s">
        <v>1147</v>
      </c>
      <c r="D525" s="250">
        <v>250</v>
      </c>
      <c r="E525" s="1171">
        <v>7.0949999999999998</v>
      </c>
      <c r="F525" s="1171">
        <v>5.1645000000000003</v>
      </c>
      <c r="G525" s="1171">
        <v>13.0139</v>
      </c>
      <c r="H525" s="694">
        <v>126.916</v>
      </c>
      <c r="I525" s="429">
        <v>30</v>
      </c>
      <c r="J525" s="2252" t="s">
        <v>789</v>
      </c>
      <c r="K525" s="6"/>
      <c r="L525" s="3140"/>
      <c r="M525" s="3141"/>
      <c r="N525" s="3139"/>
      <c r="O525" s="116"/>
      <c r="P525" s="121"/>
      <c r="Q525" s="3144"/>
      <c r="R525" s="3144"/>
      <c r="S525" s="3144"/>
      <c r="T525" s="125"/>
      <c r="U525" s="113"/>
      <c r="V525" s="3138"/>
      <c r="W525" s="3144"/>
      <c r="X525" s="3144"/>
      <c r="Y525" s="126"/>
      <c r="Z525" s="121"/>
      <c r="AA525" s="3144"/>
      <c r="AB525" s="3144"/>
      <c r="AC525" s="3144"/>
      <c r="AD525" s="3144"/>
      <c r="AE525" s="3144"/>
      <c r="AF525" s="3144"/>
      <c r="AG525" s="3144"/>
      <c r="AH525" s="3144"/>
      <c r="AI525" s="3144"/>
      <c r="AJ525" s="3144"/>
      <c r="AK525" s="3144"/>
      <c r="AL525" s="3144"/>
      <c r="AM525" s="3144"/>
      <c r="AN525" s="3144"/>
      <c r="AO525" s="3144"/>
      <c r="AP525" s="3144"/>
      <c r="AQ525" s="3144"/>
      <c r="AR525" s="3144"/>
      <c r="AS525" s="3144"/>
      <c r="AT525" s="3144"/>
    </row>
    <row r="526" spans="2:46" ht="15.75">
      <c r="B526" s="410" t="s">
        <v>11</v>
      </c>
      <c r="C526" s="3166" t="s">
        <v>740</v>
      </c>
      <c r="D526" s="248">
        <v>200</v>
      </c>
      <c r="E526" s="1171">
        <v>12.15</v>
      </c>
      <c r="F526" s="1171">
        <v>23.175999999999998</v>
      </c>
      <c r="G526" s="1171">
        <v>30.015000000000001</v>
      </c>
      <c r="H526" s="694">
        <v>381.24400000000003</v>
      </c>
      <c r="I526" s="428">
        <v>61</v>
      </c>
      <c r="J526" s="2252" t="s">
        <v>818</v>
      </c>
      <c r="K526" s="6"/>
      <c r="L526" s="3146"/>
      <c r="M526" s="3141"/>
      <c r="N526" s="3139"/>
      <c r="O526" s="3154"/>
      <c r="P526" s="3154"/>
      <c r="Q526" s="3144"/>
      <c r="R526" s="3144"/>
      <c r="S526" s="3144"/>
      <c r="T526" s="3146"/>
      <c r="U526" s="3141"/>
      <c r="V526" s="3139"/>
      <c r="W526" s="3144"/>
      <c r="X526" s="3144"/>
      <c r="Y526" s="514"/>
      <c r="Z526" s="121"/>
      <c r="AA526" s="3144"/>
      <c r="AB526" s="3144"/>
      <c r="AC526" s="3144"/>
      <c r="AD526" s="3144"/>
      <c r="AE526" s="3144"/>
      <c r="AF526" s="3144"/>
      <c r="AG526" s="3144"/>
      <c r="AH526" s="3144"/>
      <c r="AI526" s="3144"/>
      <c r="AJ526" s="3144"/>
      <c r="AK526" s="3144"/>
      <c r="AL526" s="3144"/>
      <c r="AM526" s="3144"/>
      <c r="AN526" s="3144"/>
      <c r="AO526" s="3144"/>
      <c r="AP526" s="3144"/>
      <c r="AQ526" s="3144"/>
      <c r="AR526" s="3144"/>
      <c r="AS526" s="3144"/>
      <c r="AT526" s="3144"/>
    </row>
    <row r="527" spans="2:46">
      <c r="B527" s="413" t="s">
        <v>1047</v>
      </c>
      <c r="C527" s="233" t="s">
        <v>226</v>
      </c>
      <c r="D527" s="248">
        <v>200</v>
      </c>
      <c r="E527" s="1245">
        <v>1</v>
      </c>
      <c r="F527" s="324">
        <v>0</v>
      </c>
      <c r="G527" s="324">
        <v>25.4</v>
      </c>
      <c r="H527" s="1455">
        <v>105.6</v>
      </c>
      <c r="I527" s="456">
        <v>104</v>
      </c>
      <c r="J527" s="2242" t="s">
        <v>333</v>
      </c>
      <c r="K527" s="6"/>
      <c r="L527" s="3146"/>
      <c r="M527" s="3145"/>
      <c r="N527" s="2315"/>
      <c r="O527" s="2326"/>
      <c r="P527" s="2326"/>
      <c r="Q527" s="3144"/>
      <c r="R527" s="3144"/>
      <c r="S527" s="3144"/>
      <c r="T527" s="3144"/>
      <c r="U527" s="3141"/>
      <c r="V527" s="540"/>
      <c r="W527" s="3144"/>
      <c r="X527" s="3144"/>
      <c r="Y527" s="573"/>
      <c r="Z527" s="121"/>
      <c r="AA527" s="3144"/>
      <c r="AB527" s="3144"/>
      <c r="AC527" s="3144"/>
      <c r="AD527" s="3144"/>
      <c r="AE527" s="3144"/>
      <c r="AF527" s="3144"/>
      <c r="AG527" s="3144"/>
      <c r="AH527" s="3144"/>
      <c r="AI527" s="3144"/>
      <c r="AJ527" s="3144"/>
      <c r="AK527" s="3144"/>
      <c r="AL527" s="3144"/>
      <c r="AM527" s="3144"/>
      <c r="AN527" s="3144"/>
      <c r="AO527" s="3144"/>
      <c r="AP527" s="3144"/>
      <c r="AQ527" s="3144"/>
      <c r="AR527" s="3144"/>
      <c r="AS527" s="3144"/>
      <c r="AT527" s="3144"/>
    </row>
    <row r="528" spans="2:46">
      <c r="B528" s="85"/>
      <c r="C528" s="1549" t="s">
        <v>9</v>
      </c>
      <c r="D528" s="3162">
        <v>70</v>
      </c>
      <c r="E528" s="1245">
        <v>1.4041999999999999</v>
      </c>
      <c r="F528" s="319">
        <v>0.91</v>
      </c>
      <c r="G528" s="319">
        <v>36.094000000000001</v>
      </c>
      <c r="H528" s="1455">
        <v>158.18299999999999</v>
      </c>
      <c r="I528" s="412">
        <v>18</v>
      </c>
      <c r="J528" s="2253" t="s">
        <v>8</v>
      </c>
      <c r="K528" s="6"/>
      <c r="L528" s="3146"/>
      <c r="M528" s="3154"/>
      <c r="N528" s="3144"/>
      <c r="O528" s="176"/>
      <c r="P528" s="121"/>
      <c r="Q528" s="3144"/>
      <c r="R528" s="3144"/>
      <c r="S528" s="3144"/>
      <c r="T528" s="3146"/>
      <c r="U528" s="3141"/>
      <c r="V528" s="3139"/>
      <c r="W528" s="177"/>
      <c r="X528" s="527"/>
      <c r="Y528" s="274"/>
      <c r="Z528" s="121"/>
      <c r="AA528" s="3144"/>
      <c r="AB528" s="3144"/>
      <c r="AC528" s="3144"/>
      <c r="AD528" s="3144"/>
      <c r="AE528" s="3144"/>
      <c r="AF528" s="3144"/>
      <c r="AG528" s="3144"/>
      <c r="AH528" s="3144"/>
      <c r="AI528" s="3144"/>
      <c r="AJ528" s="3144"/>
      <c r="AK528" s="3144"/>
      <c r="AL528" s="3144"/>
      <c r="AM528" s="3144"/>
      <c r="AN528" s="3144"/>
      <c r="AO528" s="3144"/>
      <c r="AP528" s="3144"/>
      <c r="AQ528" s="3144"/>
      <c r="AR528" s="3144"/>
      <c r="AS528" s="3144"/>
      <c r="AT528" s="3144"/>
    </row>
    <row r="529" spans="2:46" ht="15.75" thickBot="1">
      <c r="B529" s="677"/>
      <c r="C529" s="231" t="s">
        <v>294</v>
      </c>
      <c r="D529" s="3157">
        <v>50</v>
      </c>
      <c r="E529" s="1245">
        <v>2.3330000000000002</v>
      </c>
      <c r="F529" s="326">
        <v>0.82499999999999996</v>
      </c>
      <c r="G529" s="324">
        <v>21.718</v>
      </c>
      <c r="H529" s="1455">
        <v>103.625</v>
      </c>
      <c r="I529" s="1438">
        <v>19</v>
      </c>
      <c r="J529" s="2243" t="s">
        <v>8</v>
      </c>
      <c r="K529" s="31"/>
      <c r="L529" s="2083"/>
      <c r="M529" s="3141"/>
      <c r="N529" s="3138"/>
      <c r="O529" s="116"/>
      <c r="P529" s="121"/>
      <c r="Q529" s="3144"/>
      <c r="R529" s="3144"/>
      <c r="S529" s="3144"/>
      <c r="T529" s="173"/>
      <c r="U529" s="1255"/>
      <c r="V529" s="3139"/>
      <c r="W529" s="177"/>
      <c r="X529" s="527"/>
      <c r="Y529" s="274"/>
      <c r="Z529" s="121"/>
      <c r="AA529" s="3144"/>
      <c r="AB529" s="3144"/>
      <c r="AC529" s="3144"/>
      <c r="AD529" s="3144"/>
      <c r="AE529" s="3144"/>
      <c r="AF529" s="3144"/>
      <c r="AG529" s="3144"/>
      <c r="AH529" s="3144"/>
      <c r="AI529" s="3144"/>
      <c r="AJ529" s="3144"/>
      <c r="AK529" s="3144"/>
      <c r="AL529" s="3144"/>
      <c r="AM529" s="3144"/>
      <c r="AN529" s="3144"/>
      <c r="AO529" s="3144"/>
      <c r="AP529" s="3144"/>
      <c r="AQ529" s="3144"/>
      <c r="AR529" s="3144"/>
      <c r="AS529" s="3144"/>
      <c r="AT529" s="3144"/>
    </row>
    <row r="530" spans="2:46">
      <c r="B530" s="417" t="s">
        <v>156</v>
      </c>
      <c r="C530" s="42"/>
      <c r="D530" s="1471">
        <f>SUM(D524:D529)</f>
        <v>870</v>
      </c>
      <c r="E530" s="424">
        <f>SUM(E524:E529)</f>
        <v>25.482199999999999</v>
      </c>
      <c r="F530" s="419">
        <f>SUM(F524:F529)</f>
        <v>33.6755</v>
      </c>
      <c r="G530" s="425">
        <f>SUM(G524:G529)</f>
        <v>134.74089999999998</v>
      </c>
      <c r="H530" s="558">
        <f>SUM(H524:H529)</f>
        <v>947.5680000000001</v>
      </c>
      <c r="I530" s="2961"/>
      <c r="J530" s="1680"/>
      <c r="L530" s="2083"/>
      <c r="M530" s="3141"/>
      <c r="N530" s="3139"/>
      <c r="O530" s="505"/>
      <c r="P530" s="121"/>
      <c r="Q530" s="3144"/>
      <c r="R530" s="3144"/>
      <c r="S530" s="3144"/>
      <c r="T530" s="3144"/>
      <c r="U530" s="111"/>
      <c r="V530" s="3144"/>
      <c r="W530" s="3144"/>
      <c r="X530" s="3144"/>
      <c r="Y530" s="577"/>
      <c r="Z530" s="121"/>
      <c r="AA530" s="3144"/>
      <c r="AB530" s="3144"/>
      <c r="AC530" s="3144"/>
      <c r="AD530" s="3144"/>
      <c r="AE530" s="3144"/>
      <c r="AF530" s="3144"/>
      <c r="AG530" s="3144"/>
      <c r="AH530" s="3144"/>
      <c r="AI530" s="3144"/>
      <c r="AJ530" s="3144"/>
      <c r="AK530" s="3144"/>
      <c r="AL530" s="3144"/>
      <c r="AM530" s="3144"/>
      <c r="AN530" s="3144"/>
      <c r="AO530" s="3144"/>
      <c r="AP530" s="3144"/>
      <c r="AQ530" s="3144"/>
      <c r="AR530" s="3144"/>
      <c r="AS530" s="3144"/>
      <c r="AT530" s="3144"/>
    </row>
    <row r="531" spans="2:46">
      <c r="B531" s="724"/>
      <c r="C531" s="725" t="s">
        <v>10</v>
      </c>
      <c r="D531" s="1133">
        <v>0.35</v>
      </c>
      <c r="E531" s="793">
        <f>E739</f>
        <v>31.5</v>
      </c>
      <c r="F531" s="792">
        <f>F739</f>
        <v>32.200000000000003</v>
      </c>
      <c r="G531" s="792">
        <f>G739</f>
        <v>134.05000000000001</v>
      </c>
      <c r="H531" s="1499">
        <f>H739</f>
        <v>952</v>
      </c>
      <c r="I531" s="2962"/>
      <c r="J531" s="647"/>
      <c r="K531" s="6"/>
      <c r="L531" s="3144"/>
      <c r="M531" s="3141"/>
      <c r="N531" s="3139"/>
      <c r="O531" s="351"/>
      <c r="P531" s="121"/>
      <c r="Q531" s="3144"/>
      <c r="R531" s="3144"/>
      <c r="S531" s="3144"/>
      <c r="T531" s="3146"/>
      <c r="U531" s="3141"/>
      <c r="V531" s="3139"/>
      <c r="W531" s="3144"/>
      <c r="X531" s="3144"/>
      <c r="Y531" s="526"/>
      <c r="Z531" s="121"/>
      <c r="AA531" s="3144"/>
      <c r="AB531" s="3144"/>
      <c r="AC531" s="3144"/>
      <c r="AD531" s="3144"/>
      <c r="AE531" s="3144"/>
      <c r="AF531" s="3144"/>
      <c r="AG531" s="3144"/>
      <c r="AH531" s="3144"/>
      <c r="AI531" s="3144"/>
      <c r="AJ531" s="3144"/>
      <c r="AK531" s="3144"/>
      <c r="AL531" s="3144"/>
      <c r="AM531" s="3144"/>
      <c r="AN531" s="3144"/>
      <c r="AO531" s="3144"/>
      <c r="AP531" s="3144"/>
      <c r="AQ531" s="3144"/>
      <c r="AR531" s="3144"/>
      <c r="AS531" s="3144"/>
      <c r="AT531" s="3144"/>
    </row>
    <row r="532" spans="2:46" ht="15.75" thickBot="1">
      <c r="B532" s="230"/>
      <c r="C532" s="722" t="s">
        <v>319</v>
      </c>
      <c r="D532" s="1129"/>
      <c r="E532" s="1469">
        <f>(E530*100/E791)-35</f>
        <v>-6.6864444444444473</v>
      </c>
      <c r="F532" s="431">
        <f>(F530*100/F791)-35</f>
        <v>1.6038043478260917</v>
      </c>
      <c r="G532" s="431">
        <f>(G530*100/G791)-35</f>
        <v>0.18039164490861026</v>
      </c>
      <c r="H532" s="1470">
        <f>(H530*100/H791)-35</f>
        <v>-0.16294117647058926</v>
      </c>
      <c r="I532" s="420"/>
      <c r="J532" s="426"/>
      <c r="K532" s="6"/>
      <c r="L532" s="3144"/>
      <c r="M532" s="3141"/>
      <c r="N532" s="3139"/>
      <c r="O532" s="116"/>
      <c r="P532" s="121"/>
      <c r="Q532" s="3144"/>
      <c r="R532" s="3144"/>
      <c r="S532" s="3144"/>
      <c r="T532" s="2083"/>
      <c r="U532" s="126"/>
      <c r="V532" s="3139"/>
      <c r="W532" s="566"/>
      <c r="X532" s="776"/>
      <c r="Y532" s="3145"/>
      <c r="Z532" s="121"/>
      <c r="AA532" s="3144"/>
      <c r="AB532" s="3144"/>
      <c r="AC532" s="3144"/>
      <c r="AD532" s="3144"/>
      <c r="AE532" s="3144"/>
      <c r="AF532" s="3144"/>
      <c r="AG532" s="3144"/>
      <c r="AH532" s="3144"/>
      <c r="AI532" s="3144"/>
      <c r="AJ532" s="3144"/>
      <c r="AK532" s="3144"/>
      <c r="AL532" s="3144"/>
      <c r="AM532" s="3144"/>
      <c r="AN532" s="3144"/>
      <c r="AO532" s="3144"/>
      <c r="AP532" s="3144"/>
      <c r="AQ532" s="3144"/>
      <c r="AR532" s="3144"/>
      <c r="AS532" s="3144"/>
      <c r="AT532" s="3144"/>
    </row>
    <row r="533" spans="2:46">
      <c r="B533" s="439" t="s">
        <v>153</v>
      </c>
      <c r="C533" s="678" t="s">
        <v>192</v>
      </c>
      <c r="D533" s="1292"/>
      <c r="E533" s="587"/>
      <c r="F533" s="2067"/>
      <c r="G533" s="2067"/>
      <c r="H533" s="3051"/>
      <c r="I533" s="2503"/>
      <c r="J533" s="422"/>
      <c r="K533" s="6"/>
      <c r="L533" s="3144"/>
      <c r="M533" s="126"/>
      <c r="N533" s="3139"/>
      <c r="O533" s="3154"/>
      <c r="P533" s="121"/>
      <c r="Q533" s="3144"/>
      <c r="R533" s="3144"/>
      <c r="S533" s="3144"/>
      <c r="T533" s="2083"/>
      <c r="U533" s="126"/>
      <c r="V533" s="3139"/>
      <c r="W533" s="566"/>
      <c r="X533" s="776"/>
      <c r="Y533" s="526"/>
      <c r="Z533" s="121"/>
      <c r="AA533" s="3144"/>
      <c r="AB533" s="3144"/>
      <c r="AC533" s="3144"/>
      <c r="AD533" s="3144"/>
      <c r="AE533" s="3144"/>
      <c r="AF533" s="3144"/>
      <c r="AG533" s="3144"/>
      <c r="AH533" s="3144"/>
      <c r="AI533" s="3144"/>
      <c r="AJ533" s="3144"/>
      <c r="AK533" s="3144"/>
      <c r="AL533" s="3144"/>
      <c r="AM533" s="3144"/>
      <c r="AN533" s="3144"/>
      <c r="AO533" s="3144"/>
      <c r="AP533" s="3144"/>
      <c r="AQ533" s="3144"/>
      <c r="AR533" s="3144"/>
      <c r="AS533" s="3144"/>
      <c r="AT533" s="3144"/>
    </row>
    <row r="534" spans="2:46" ht="12" customHeight="1">
      <c r="B534" s="409" t="s">
        <v>223</v>
      </c>
      <c r="C534" s="240" t="s">
        <v>194</v>
      </c>
      <c r="D534" s="3169">
        <v>200</v>
      </c>
      <c r="E534" s="1436">
        <v>5.93</v>
      </c>
      <c r="F534" s="325">
        <v>4.74</v>
      </c>
      <c r="G534" s="1863">
        <v>14.16</v>
      </c>
      <c r="H534" s="2324">
        <v>122.67</v>
      </c>
      <c r="I534" s="3048">
        <v>101</v>
      </c>
      <c r="J534" s="2249" t="s">
        <v>339</v>
      </c>
      <c r="K534" s="6"/>
      <c r="L534" s="3144"/>
      <c r="M534" s="126"/>
      <c r="N534" s="3139"/>
      <c r="O534" s="2312"/>
      <c r="P534" s="121"/>
      <c r="Q534" s="3144"/>
      <c r="R534" s="3144"/>
      <c r="S534" s="3144"/>
      <c r="T534" s="577"/>
      <c r="U534" s="3141"/>
      <c r="V534" s="3139"/>
      <c r="W534" s="566"/>
      <c r="X534" s="527"/>
      <c r="Y534" s="589"/>
      <c r="Z534" s="121"/>
      <c r="AA534" s="3144"/>
      <c r="AB534" s="3144"/>
      <c r="AC534" s="3144"/>
      <c r="AD534" s="3144"/>
      <c r="AE534" s="3144"/>
      <c r="AF534" s="3144"/>
      <c r="AG534" s="3144"/>
      <c r="AH534" s="3144"/>
      <c r="AI534" s="3144"/>
      <c r="AJ534" s="3144"/>
      <c r="AK534" s="3144"/>
      <c r="AL534" s="3144"/>
      <c r="AM534" s="3144"/>
      <c r="AN534" s="3144"/>
      <c r="AO534" s="3144"/>
      <c r="AP534" s="3144"/>
      <c r="AQ534" s="3144"/>
      <c r="AR534" s="3144"/>
      <c r="AS534" s="3144"/>
      <c r="AT534" s="3144"/>
    </row>
    <row r="535" spans="2:46" ht="15.75">
      <c r="B535" s="410" t="s">
        <v>11</v>
      </c>
      <c r="C535" s="2397" t="s">
        <v>567</v>
      </c>
      <c r="D535" s="3163">
        <v>100</v>
      </c>
      <c r="E535" s="1436">
        <v>2.4129999999999998</v>
      </c>
      <c r="F535" s="325">
        <v>4.6440999999999999</v>
      </c>
      <c r="G535" s="1246">
        <v>14.002000000000001</v>
      </c>
      <c r="H535" s="2324">
        <v>110.45699999999999</v>
      </c>
      <c r="I535" s="3048">
        <v>37</v>
      </c>
      <c r="J535" s="2247" t="s">
        <v>569</v>
      </c>
      <c r="K535" s="31"/>
      <c r="L535" s="3144"/>
      <c r="M535" s="3144"/>
      <c r="N535" s="3144"/>
      <c r="O535" s="121"/>
      <c r="P535" s="121"/>
      <c r="Q535" s="3144"/>
      <c r="R535" s="3144"/>
      <c r="S535" s="3144"/>
      <c r="T535" s="3144"/>
      <c r="U535" s="3144"/>
      <c r="V535" s="3144"/>
      <c r="W535" s="566"/>
      <c r="X535" s="159"/>
      <c r="Y535" s="526"/>
      <c r="Z535" s="121"/>
      <c r="AA535" s="3144"/>
      <c r="AB535" s="3144"/>
      <c r="AC535" s="3144"/>
      <c r="AD535" s="3144"/>
      <c r="AE535" s="3144"/>
      <c r="AF535" s="3144"/>
      <c r="AG535" s="3144"/>
      <c r="AH535" s="3144"/>
      <c r="AI535" s="3144"/>
      <c r="AJ535" s="3144"/>
      <c r="AK535" s="3144"/>
      <c r="AL535" s="3144"/>
      <c r="AM535" s="3144"/>
      <c r="AN535" s="3144"/>
      <c r="AO535" s="3144"/>
      <c r="AP535" s="3144"/>
      <c r="AQ535" s="3144"/>
      <c r="AR535" s="3144"/>
      <c r="AS535" s="3144"/>
      <c r="AT535" s="3144"/>
    </row>
    <row r="536" spans="2:46">
      <c r="B536" s="85"/>
      <c r="C536" s="2655" t="s">
        <v>703</v>
      </c>
      <c r="D536" s="3182">
        <v>30</v>
      </c>
      <c r="E536" s="1124">
        <v>1.0900000000000001</v>
      </c>
      <c r="F536" s="1538">
        <v>0.99970000000000003</v>
      </c>
      <c r="G536" s="1195">
        <v>6.12</v>
      </c>
      <c r="H536" s="1798">
        <v>37.840800000000002</v>
      </c>
      <c r="I536" s="3049">
        <v>37</v>
      </c>
      <c r="J536" s="2259" t="s">
        <v>397</v>
      </c>
      <c r="L536" s="3144"/>
      <c r="M536" s="604"/>
      <c r="N536" s="3144"/>
      <c r="O536" s="121"/>
      <c r="P536" s="121"/>
      <c r="Q536" s="3144"/>
      <c r="R536" s="3144"/>
      <c r="S536" s="3144"/>
      <c r="T536" s="3144"/>
      <c r="U536" s="3144"/>
      <c r="V536" s="3144"/>
      <c r="W536" s="3144"/>
      <c r="X536" s="3144"/>
      <c r="Y536" s="541"/>
      <c r="Z536" s="121"/>
      <c r="AA536" s="3144"/>
      <c r="AB536" s="3144"/>
      <c r="AC536" s="3144"/>
      <c r="AD536" s="3144"/>
      <c r="AE536" s="3144"/>
      <c r="AF536" s="3144"/>
      <c r="AG536" s="3144"/>
      <c r="AH536" s="3144"/>
      <c r="AI536" s="3144"/>
      <c r="AJ536" s="3144"/>
      <c r="AK536" s="3144"/>
      <c r="AL536" s="3144"/>
      <c r="AM536" s="3144"/>
      <c r="AN536" s="3144"/>
      <c r="AO536" s="3144"/>
      <c r="AP536" s="3144"/>
      <c r="AQ536" s="3144"/>
      <c r="AR536" s="3144"/>
      <c r="AS536" s="3144"/>
      <c r="AT536" s="3144"/>
    </row>
    <row r="537" spans="2:46" ht="15.75" thickBot="1">
      <c r="B537" s="675" t="s">
        <v>1047</v>
      </c>
      <c r="C537" s="1238" t="s">
        <v>294</v>
      </c>
      <c r="D537" s="1294">
        <v>30</v>
      </c>
      <c r="E537" s="1655">
        <v>1.4</v>
      </c>
      <c r="F537" s="1440">
        <v>0.495</v>
      </c>
      <c r="G537" s="1440">
        <v>13.031000000000001</v>
      </c>
      <c r="H537" s="2455">
        <v>62.174999999999997</v>
      </c>
      <c r="I537" s="1438">
        <v>19</v>
      </c>
      <c r="J537" s="2242" t="s">
        <v>8</v>
      </c>
      <c r="K537" s="6"/>
      <c r="L537" s="3144"/>
      <c r="M537" s="3144"/>
      <c r="N537" s="3144"/>
      <c r="O537" s="121"/>
      <c r="P537" s="121"/>
      <c r="Q537" s="3144"/>
      <c r="R537" s="3144"/>
      <c r="S537" s="3144"/>
      <c r="T537" s="3144"/>
      <c r="U537" s="3144"/>
      <c r="V537" s="3144"/>
      <c r="W537" s="121"/>
      <c r="X537" s="121"/>
      <c r="Y537" s="216"/>
      <c r="Z537" s="121"/>
      <c r="AA537" s="3144"/>
      <c r="AB537" s="3144"/>
      <c r="AC537" s="3144"/>
      <c r="AD537" s="3144"/>
      <c r="AE537" s="3144"/>
      <c r="AF537" s="3144"/>
      <c r="AG537" s="3144"/>
      <c r="AH537" s="3144"/>
      <c r="AI537" s="3144"/>
      <c r="AJ537" s="3144"/>
      <c r="AK537" s="3144"/>
      <c r="AL537" s="3144"/>
      <c r="AM537" s="3144"/>
      <c r="AN537" s="3144"/>
      <c r="AO537" s="3144"/>
      <c r="AP537" s="3144"/>
      <c r="AQ537" s="3144"/>
      <c r="AR537" s="3144"/>
      <c r="AS537" s="3144"/>
      <c r="AT537" s="3144"/>
    </row>
    <row r="538" spans="2:46">
      <c r="B538" s="417" t="s">
        <v>197</v>
      </c>
      <c r="C538" s="569"/>
      <c r="D538" s="161">
        <f>SUM(D534:D537)</f>
        <v>360</v>
      </c>
      <c r="E538" s="424">
        <f>SUM(E534:E537)</f>
        <v>10.833</v>
      </c>
      <c r="F538" s="419">
        <f>SUM(F534:F537)</f>
        <v>10.8788</v>
      </c>
      <c r="G538" s="425">
        <f>SUM(G534:G537)</f>
        <v>47.312999999999995</v>
      </c>
      <c r="H538" s="558">
        <f>SUM(H534:H537)</f>
        <v>333.14280000000002</v>
      </c>
      <c r="I538" s="2988"/>
      <c r="J538" s="446"/>
      <c r="K538" s="6"/>
      <c r="L538" s="1560"/>
      <c r="M538" s="604"/>
      <c r="N538" s="3144"/>
      <c r="O538" s="121"/>
      <c r="P538" s="121"/>
      <c r="Q538" s="3144"/>
      <c r="R538" s="3144"/>
      <c r="S538" s="3144"/>
      <c r="T538" s="3144"/>
      <c r="U538" s="3144"/>
      <c r="V538" s="3144"/>
      <c r="W538" s="121"/>
      <c r="X538" s="121"/>
      <c r="Y538" s="3154"/>
      <c r="Z538" s="121"/>
      <c r="AA538" s="3144"/>
      <c r="AB538" s="3144"/>
      <c r="AC538" s="3144"/>
      <c r="AD538" s="3144"/>
      <c r="AE538" s="3144"/>
      <c r="AF538" s="3144"/>
      <c r="AG538" s="3144"/>
      <c r="AH538" s="3144"/>
      <c r="AI538" s="3144"/>
      <c r="AJ538" s="3144"/>
      <c r="AK538" s="3144"/>
      <c r="AL538" s="3144"/>
      <c r="AM538" s="3144"/>
      <c r="AN538" s="3144"/>
      <c r="AO538" s="3144"/>
      <c r="AP538" s="3144"/>
      <c r="AQ538" s="3144"/>
      <c r="AR538" s="3144"/>
      <c r="AS538" s="3144"/>
      <c r="AT538" s="3144"/>
    </row>
    <row r="539" spans="2:46">
      <c r="B539" s="724"/>
      <c r="C539" s="725" t="s">
        <v>10</v>
      </c>
      <c r="D539" s="1133">
        <v>0.1</v>
      </c>
      <c r="E539" s="793">
        <f>E743</f>
        <v>9</v>
      </c>
      <c r="F539" s="792">
        <f>F743</f>
        <v>9.1999999999999993</v>
      </c>
      <c r="G539" s="792">
        <f>G743</f>
        <v>38.299999999999997</v>
      </c>
      <c r="H539" s="1499">
        <f>H743</f>
        <v>272</v>
      </c>
      <c r="I539" s="2962"/>
      <c r="J539" s="647"/>
      <c r="K539" s="6"/>
      <c r="L539" s="125"/>
      <c r="M539" s="3144"/>
      <c r="N539" s="3144"/>
      <c r="O539" s="121"/>
      <c r="P539" s="3144"/>
      <c r="Q539" s="3144"/>
      <c r="R539" s="3144"/>
      <c r="S539" s="3144"/>
      <c r="T539" s="1560"/>
      <c r="U539" s="3144"/>
      <c r="V539" s="216"/>
      <c r="W539" s="121"/>
      <c r="X539" s="121"/>
      <c r="Y539" s="121"/>
      <c r="Z539" s="121"/>
      <c r="AA539" s="3144"/>
      <c r="AB539" s="3144"/>
      <c r="AC539" s="3144"/>
      <c r="AD539" s="3144"/>
      <c r="AE539" s="3144"/>
      <c r="AF539" s="3144"/>
      <c r="AG539" s="3144"/>
      <c r="AH539" s="3144"/>
      <c r="AI539" s="3144"/>
      <c r="AJ539" s="3144"/>
      <c r="AK539" s="3144"/>
      <c r="AL539" s="3144"/>
      <c r="AM539" s="3144"/>
      <c r="AN539" s="3144"/>
      <c r="AO539" s="3144"/>
      <c r="AP539" s="3144"/>
      <c r="AQ539" s="3144"/>
      <c r="AR539" s="3144"/>
      <c r="AS539" s="3144"/>
      <c r="AT539" s="3144"/>
    </row>
    <row r="540" spans="2:46" ht="15.75" thickBot="1">
      <c r="B540" s="230"/>
      <c r="C540" s="722" t="s">
        <v>319</v>
      </c>
      <c r="D540" s="1129"/>
      <c r="E540" s="1469">
        <f>(E538*100/E791)-10</f>
        <v>2.0366666666666653</v>
      </c>
      <c r="F540" s="431">
        <f>(F538*100/F791)-10</f>
        <v>1.8247826086956529</v>
      </c>
      <c r="G540" s="431">
        <f>(G538*100/G791)-10</f>
        <v>2.3532637075718004</v>
      </c>
      <c r="H540" s="1470">
        <f>(H538*100/H791)-10</f>
        <v>2.2478970588235292</v>
      </c>
      <c r="I540" s="420"/>
      <c r="J540" s="426"/>
      <c r="K540" s="6"/>
      <c r="L540" s="475"/>
      <c r="M540" s="3144"/>
      <c r="N540" s="3144"/>
      <c r="O540" s="121"/>
      <c r="P540" s="121"/>
      <c r="Q540" s="3144"/>
      <c r="R540" s="3144"/>
      <c r="S540" s="3144"/>
      <c r="T540" s="125"/>
      <c r="U540" s="3154"/>
      <c r="V540" s="159"/>
      <c r="W540" s="3144"/>
      <c r="X540" s="3144"/>
      <c r="Y540" s="526"/>
      <c r="Z540" s="121"/>
      <c r="AA540" s="3144"/>
      <c r="AB540" s="3144"/>
      <c r="AC540" s="3144"/>
      <c r="AD540" s="3144"/>
      <c r="AE540" s="3144"/>
      <c r="AF540" s="3144"/>
      <c r="AG540" s="3144"/>
      <c r="AH540" s="3144"/>
      <c r="AI540" s="3144"/>
      <c r="AJ540" s="3144"/>
      <c r="AK540" s="3144"/>
      <c r="AL540" s="3144"/>
      <c r="AM540" s="3144"/>
      <c r="AN540" s="3144"/>
      <c r="AO540" s="3144"/>
      <c r="AP540" s="3144"/>
      <c r="AQ540" s="3144"/>
      <c r="AR540" s="3144"/>
      <c r="AS540" s="3144"/>
      <c r="AT540" s="3144"/>
    </row>
    <row r="541" spans="2:46">
      <c r="K541" s="6"/>
      <c r="L541" s="3144"/>
      <c r="M541" s="3144"/>
      <c r="N541" s="3144"/>
      <c r="O541" s="121"/>
      <c r="P541" s="121"/>
      <c r="Q541" s="3144"/>
      <c r="R541" s="3144"/>
      <c r="S541" s="3144"/>
      <c r="T541" s="3146"/>
      <c r="U541" s="3141"/>
      <c r="V541" s="3138"/>
      <c r="W541" s="3144"/>
      <c r="X541" s="3144"/>
      <c r="Y541" s="541"/>
      <c r="Z541" s="121"/>
      <c r="AA541" s="3144"/>
      <c r="AB541" s="3144"/>
      <c r="AC541" s="3144"/>
      <c r="AD541" s="3144"/>
      <c r="AE541" s="3144"/>
      <c r="AF541" s="3144"/>
      <c r="AG541" s="3144"/>
      <c r="AH541" s="3144"/>
      <c r="AI541" s="3144"/>
      <c r="AJ541" s="3144"/>
      <c r="AK541" s="3144"/>
      <c r="AL541" s="3144"/>
      <c r="AM541" s="3144"/>
      <c r="AN541" s="3144"/>
      <c r="AO541" s="3144"/>
      <c r="AP541" s="3144"/>
      <c r="AQ541" s="3144"/>
      <c r="AR541" s="3144"/>
      <c r="AS541" s="3144"/>
      <c r="AT541" s="3144"/>
    </row>
    <row r="542" spans="2:46" ht="16.5" thickBot="1">
      <c r="B542" s="106"/>
      <c r="C542" s="471"/>
      <c r="D542" s="121"/>
      <c r="E542" s="576"/>
      <c r="F542" s="576"/>
      <c r="G542" s="576"/>
      <c r="H542" s="576"/>
      <c r="I542" s="121"/>
      <c r="J542" s="121"/>
      <c r="K542" s="6"/>
      <c r="L542" s="125"/>
      <c r="M542" s="3144"/>
      <c r="N542" s="216"/>
      <c r="O542" s="121"/>
      <c r="P542" s="121"/>
      <c r="Q542" s="3144"/>
      <c r="R542" s="3144"/>
      <c r="S542" s="3144"/>
      <c r="T542" s="3144"/>
      <c r="U542" s="3141"/>
      <c r="V542" s="3144"/>
      <c r="W542" s="3144"/>
      <c r="X542" s="3144"/>
      <c r="Y542" s="526"/>
      <c r="Z542" s="121"/>
      <c r="AA542" s="3144"/>
      <c r="AB542" s="3144"/>
      <c r="AC542" s="3144"/>
      <c r="AD542" s="3144"/>
      <c r="AE542" s="3144"/>
      <c r="AF542" s="3144"/>
      <c r="AG542" s="3144"/>
      <c r="AH542" s="3144"/>
      <c r="AI542" s="3144"/>
      <c r="AJ542" s="3144"/>
      <c r="AK542" s="3144"/>
      <c r="AL542" s="3144"/>
      <c r="AM542" s="3144"/>
      <c r="AN542" s="3144"/>
      <c r="AO542" s="3144"/>
      <c r="AP542" s="3144"/>
      <c r="AQ542" s="3144"/>
      <c r="AR542" s="3144"/>
      <c r="AS542" s="3144"/>
      <c r="AT542" s="3144"/>
    </row>
    <row r="543" spans="2:46">
      <c r="B543" s="649"/>
      <c r="C543" s="42" t="s">
        <v>220</v>
      </c>
      <c r="D543" s="43"/>
      <c r="E543" s="146">
        <f>E520+E530</f>
        <v>35.309199999999997</v>
      </c>
      <c r="F543" s="236">
        <f>F520+F530</f>
        <v>58.117499999999993</v>
      </c>
      <c r="G543" s="236">
        <f>G520+G530</f>
        <v>246.96589999999998</v>
      </c>
      <c r="H543" s="650">
        <f>H520+H530</f>
        <v>1658.5500000000002</v>
      </c>
      <c r="I543" s="560"/>
      <c r="K543" s="6"/>
      <c r="L543" s="125"/>
      <c r="M543" s="3154"/>
      <c r="N543" s="159"/>
      <c r="O543" s="121"/>
      <c r="P543" s="121"/>
      <c r="Q543" s="3144"/>
      <c r="R543" s="3144"/>
      <c r="S543" s="3144"/>
      <c r="T543" s="3141"/>
      <c r="U543" s="215"/>
      <c r="V543" s="3138"/>
      <c r="W543" s="3144"/>
      <c r="X543" s="3144"/>
      <c r="Y543" s="526"/>
      <c r="Z543" s="121"/>
      <c r="AA543" s="3144"/>
      <c r="AB543" s="3144"/>
      <c r="AC543" s="3144"/>
      <c r="AD543" s="3144"/>
      <c r="AE543" s="3144"/>
      <c r="AF543" s="3144"/>
      <c r="AG543" s="3144"/>
      <c r="AH543" s="3144"/>
      <c r="AI543" s="3144"/>
      <c r="AJ543" s="3144"/>
      <c r="AK543" s="3144"/>
      <c r="AL543" s="3144"/>
      <c r="AM543" s="3144"/>
      <c r="AN543" s="3144"/>
      <c r="AO543" s="3144"/>
      <c r="AP543" s="3144"/>
      <c r="AQ543" s="3144"/>
      <c r="AR543" s="3144"/>
      <c r="AS543" s="3144"/>
      <c r="AT543" s="3144"/>
    </row>
    <row r="544" spans="2:46">
      <c r="B544" s="382"/>
      <c r="C544" s="674" t="s">
        <v>10</v>
      </c>
      <c r="D544" s="1133">
        <v>0.6</v>
      </c>
      <c r="E544" s="793">
        <f>E747</f>
        <v>54</v>
      </c>
      <c r="F544" s="792">
        <f>F747</f>
        <v>55.2</v>
      </c>
      <c r="G544" s="792">
        <f>G747</f>
        <v>229.8</v>
      </c>
      <c r="H544" s="1499">
        <f>H747</f>
        <v>1632</v>
      </c>
      <c r="I544" s="670"/>
      <c r="L544" s="3146"/>
      <c r="M544" s="3141"/>
      <c r="N544" s="3139"/>
      <c r="O544" s="121"/>
      <c r="P544" s="121"/>
      <c r="Q544" s="3144"/>
      <c r="R544" s="3144"/>
      <c r="S544" s="3144"/>
      <c r="T544" s="3141"/>
      <c r="U544" s="215"/>
      <c r="V544" s="2233"/>
      <c r="W544" s="3144"/>
      <c r="X544" s="3144"/>
      <c r="Y544" s="526"/>
      <c r="Z544" s="121"/>
      <c r="AA544" s="3144"/>
      <c r="AB544" s="3144"/>
      <c r="AC544" s="3144"/>
      <c r="AD544" s="3144"/>
      <c r="AE544" s="3144"/>
      <c r="AF544" s="3144"/>
      <c r="AG544" s="3144"/>
      <c r="AH544" s="3144"/>
      <c r="AI544" s="3144"/>
      <c r="AJ544" s="3144"/>
      <c r="AK544" s="3144"/>
      <c r="AL544" s="3144"/>
      <c r="AM544" s="3144"/>
      <c r="AN544" s="3144"/>
      <c r="AO544" s="3144"/>
      <c r="AP544" s="3144"/>
      <c r="AQ544" s="3144"/>
      <c r="AR544" s="3144"/>
      <c r="AS544" s="3144"/>
      <c r="AT544" s="3144"/>
    </row>
    <row r="545" spans="2:46" ht="15.75" thickBot="1">
      <c r="B545" s="230"/>
      <c r="C545" s="722" t="s">
        <v>319</v>
      </c>
      <c r="D545" s="1129"/>
      <c r="E545" s="1469">
        <f>(E543*100/E791)-60</f>
        <v>-20.76755555555556</v>
      </c>
      <c r="F545" s="431">
        <f>(F543*100/F791)-60</f>
        <v>3.1711956521738998</v>
      </c>
      <c r="G545" s="431">
        <f>(G543*100/G791)-60</f>
        <v>4.481958224543078</v>
      </c>
      <c r="H545" s="1470">
        <f>(H543*100/H791)-60</f>
        <v>0.97610294117647811</v>
      </c>
      <c r="I545" s="5"/>
      <c r="J545" s="5"/>
      <c r="K545" s="6"/>
      <c r="L545" s="3144"/>
      <c r="M545" s="3141"/>
      <c r="N545" s="3144"/>
      <c r="O545" s="121"/>
      <c r="P545" s="121"/>
      <c r="Q545" s="3144"/>
      <c r="R545" s="3144"/>
      <c r="S545" s="3144"/>
      <c r="T545" s="2083"/>
      <c r="U545" s="3141"/>
      <c r="V545" s="3139"/>
      <c r="W545" s="3144"/>
      <c r="X545" s="3144"/>
      <c r="Y545" s="526"/>
      <c r="Z545" s="121"/>
      <c r="AA545" s="3144"/>
      <c r="AB545" s="3144"/>
      <c r="AC545" s="3144"/>
      <c r="AD545" s="3144"/>
      <c r="AE545" s="3144"/>
      <c r="AF545" s="3144"/>
      <c r="AG545" s="3144"/>
      <c r="AH545" s="3144"/>
      <c r="AI545" s="3144"/>
      <c r="AJ545" s="3144"/>
      <c r="AK545" s="3144"/>
      <c r="AL545" s="3144"/>
      <c r="AM545" s="3144"/>
      <c r="AN545" s="3144"/>
      <c r="AO545" s="3144"/>
      <c r="AP545" s="3144"/>
      <c r="AQ545" s="3144"/>
      <c r="AR545" s="3144"/>
      <c r="AS545" s="3144"/>
      <c r="AT545" s="3144"/>
    </row>
    <row r="546" spans="2:46" ht="15.75" thickBot="1">
      <c r="F546" s="437"/>
      <c r="G546" s="437"/>
      <c r="H546" s="437"/>
      <c r="I546" s="5"/>
      <c r="J546" s="5"/>
      <c r="K546" s="6"/>
      <c r="L546" s="3144"/>
      <c r="M546" s="468"/>
      <c r="N546" s="3138"/>
      <c r="O546" s="121"/>
      <c r="P546" s="121"/>
      <c r="Q546" s="3144"/>
      <c r="R546" s="3144"/>
      <c r="S546" s="3144"/>
      <c r="T546" s="3144"/>
      <c r="U546" s="3145"/>
      <c r="V546" s="3144"/>
      <c r="W546" s="3144"/>
      <c r="X546" s="3144"/>
      <c r="Y546" s="526"/>
      <c r="Z546" s="121"/>
      <c r="AA546" s="3144"/>
      <c r="AB546" s="3144"/>
      <c r="AC546" s="3144"/>
      <c r="AD546" s="3144"/>
      <c r="AE546" s="3144"/>
      <c r="AF546" s="3144"/>
      <c r="AG546" s="3144"/>
      <c r="AH546" s="3144"/>
      <c r="AI546" s="3144"/>
      <c r="AJ546" s="3144"/>
      <c r="AK546" s="3144"/>
      <c r="AL546" s="3144"/>
      <c r="AM546" s="3144"/>
      <c r="AN546" s="3144"/>
      <c r="AO546" s="3144"/>
      <c r="AP546" s="3144"/>
      <c r="AQ546" s="3144"/>
      <c r="AR546" s="3144"/>
      <c r="AS546" s="3144"/>
      <c r="AT546" s="3144"/>
    </row>
    <row r="547" spans="2:46">
      <c r="B547" s="649"/>
      <c r="C547" s="42" t="s">
        <v>219</v>
      </c>
      <c r="D547" s="43"/>
      <c r="E547" s="146">
        <f>E530+E538</f>
        <v>36.315199999999997</v>
      </c>
      <c r="F547" s="236">
        <f>F530+F538</f>
        <v>44.554299999999998</v>
      </c>
      <c r="G547" s="236">
        <f>G530+G538</f>
        <v>182.05389999999997</v>
      </c>
      <c r="H547" s="650">
        <f>H530+H538</f>
        <v>1280.7108000000001</v>
      </c>
      <c r="I547" s="560"/>
      <c r="J547" s="31"/>
      <c r="K547" s="6"/>
      <c r="L547" s="3144"/>
      <c r="M547" s="468"/>
      <c r="N547" s="3138"/>
      <c r="O547" s="121"/>
      <c r="P547" s="121"/>
      <c r="Q547" s="3144"/>
      <c r="R547" s="3144"/>
      <c r="S547" s="3144"/>
      <c r="T547" s="1560"/>
      <c r="U547" s="3145"/>
      <c r="V547" s="2315"/>
      <c r="W547" s="3144"/>
      <c r="X547" s="3144"/>
      <c r="Y547" s="216"/>
      <c r="Z547" s="121"/>
      <c r="AA547" s="3144"/>
      <c r="AB547" s="3144"/>
      <c r="AC547" s="3144"/>
      <c r="AD547" s="3144"/>
      <c r="AE547" s="3144"/>
      <c r="AF547" s="3144"/>
      <c r="AG547" s="3144"/>
      <c r="AH547" s="3144"/>
      <c r="AI547" s="3144"/>
      <c r="AJ547" s="3144"/>
      <c r="AK547" s="3144"/>
      <c r="AL547" s="3144"/>
      <c r="AM547" s="3144"/>
      <c r="AN547" s="3144"/>
      <c r="AO547" s="3144"/>
      <c r="AP547" s="3144"/>
      <c r="AQ547" s="3144"/>
      <c r="AR547" s="3144"/>
      <c r="AS547" s="3144"/>
      <c r="AT547" s="3144"/>
    </row>
    <row r="548" spans="2:46">
      <c r="B548" s="382"/>
      <c r="C548" s="674" t="s">
        <v>10</v>
      </c>
      <c r="D548" s="1133">
        <v>0.45</v>
      </c>
      <c r="E548" s="793">
        <f>E751</f>
        <v>40.5</v>
      </c>
      <c r="F548" s="792">
        <f>F751</f>
        <v>41.4</v>
      </c>
      <c r="G548" s="792">
        <f>G751</f>
        <v>172.35</v>
      </c>
      <c r="H548" s="1499">
        <f>H751</f>
        <v>1224</v>
      </c>
      <c r="I548" s="670"/>
      <c r="J548" s="5"/>
      <c r="K548" s="6"/>
      <c r="L548" s="3144"/>
      <c r="M548" s="3141"/>
      <c r="N548" s="3139"/>
      <c r="O548" s="121"/>
      <c r="P548" s="121"/>
      <c r="Q548" s="3144"/>
      <c r="R548" s="3144"/>
      <c r="S548" s="3144"/>
      <c r="T548" s="3144"/>
      <c r="U548" s="3144"/>
      <c r="V548" s="3144"/>
      <c r="W548" s="3144"/>
      <c r="X548" s="3144"/>
      <c r="Y548" s="3154"/>
      <c r="Z548" s="121"/>
      <c r="AA548" s="3144"/>
      <c r="AB548" s="3144"/>
      <c r="AC548" s="3144"/>
      <c r="AD548" s="3144"/>
      <c r="AE548" s="3144"/>
      <c r="AF548" s="3144"/>
      <c r="AG548" s="3144"/>
      <c r="AH548" s="3144"/>
      <c r="AI548" s="3144"/>
      <c r="AJ548" s="3144"/>
      <c r="AK548" s="3144"/>
      <c r="AL548" s="3144"/>
      <c r="AM548" s="3144"/>
      <c r="AN548" s="3144"/>
      <c r="AO548" s="3144"/>
      <c r="AP548" s="3144"/>
      <c r="AQ548" s="3144"/>
      <c r="AR548" s="3144"/>
      <c r="AS548" s="3144"/>
      <c r="AT548" s="3144"/>
    </row>
    <row r="549" spans="2:46" ht="15.75" thickBot="1">
      <c r="B549" s="230"/>
      <c r="C549" s="722" t="s">
        <v>319</v>
      </c>
      <c r="D549" s="1129"/>
      <c r="E549" s="1469">
        <f>(E547*100/E791)-45</f>
        <v>-4.6497777777777856</v>
      </c>
      <c r="F549" s="431">
        <f>(F547*100/F791)-45</f>
        <v>3.428586956521734</v>
      </c>
      <c r="G549" s="431">
        <f>(G547*100/G791)-45</f>
        <v>2.5336553524804089</v>
      </c>
      <c r="H549" s="1470">
        <f>(H547*100/H791)-45</f>
        <v>2.0849558823529435</v>
      </c>
      <c r="I549" s="5"/>
      <c r="J549" s="5"/>
      <c r="K549" s="6"/>
      <c r="L549" s="1560"/>
      <c r="M549" s="3145"/>
      <c r="N549" s="3144"/>
      <c r="O549" s="121"/>
      <c r="P549" s="121"/>
      <c r="Q549" s="3144"/>
      <c r="R549" s="3144"/>
      <c r="S549" s="3144"/>
      <c r="T549" s="3144"/>
      <c r="U549" s="3144"/>
      <c r="V549" s="3144"/>
      <c r="W549" s="3144"/>
      <c r="X549" s="3144"/>
      <c r="Y549" s="121"/>
      <c r="Z549" s="121"/>
      <c r="AA549" s="3144"/>
      <c r="AB549" s="3144"/>
      <c r="AC549" s="3144"/>
      <c r="AD549" s="3144"/>
      <c r="AE549" s="3144"/>
      <c r="AF549" s="3144"/>
      <c r="AG549" s="3144"/>
      <c r="AH549" s="3144"/>
      <c r="AI549" s="3144"/>
      <c r="AJ549" s="3144"/>
      <c r="AK549" s="3144"/>
      <c r="AL549" s="3144"/>
      <c r="AM549" s="3144"/>
      <c r="AN549" s="3144"/>
      <c r="AO549" s="3144"/>
      <c r="AP549" s="3144"/>
      <c r="AQ549" s="3144"/>
      <c r="AR549" s="3144"/>
      <c r="AS549" s="3144"/>
      <c r="AT549" s="3144"/>
    </row>
    <row r="550" spans="2:46" ht="15.75" thickBot="1">
      <c r="I550" s="5"/>
      <c r="J550" s="5"/>
      <c r="K550" s="6"/>
      <c r="L550" s="3144"/>
      <c r="M550" s="3145"/>
      <c r="N550" s="3144"/>
      <c r="O550" s="121"/>
      <c r="P550" s="121"/>
      <c r="Q550" s="3144"/>
      <c r="R550" s="3144"/>
      <c r="S550" s="3144"/>
      <c r="T550" s="3144"/>
      <c r="U550" s="3144"/>
      <c r="V550" s="3144"/>
      <c r="W550" s="3144"/>
      <c r="X550" s="3144"/>
      <c r="Y550" s="121"/>
      <c r="Z550" s="121"/>
      <c r="AA550" s="3144"/>
      <c r="AB550" s="3144"/>
      <c r="AC550" s="3144"/>
      <c r="AD550" s="3144"/>
      <c r="AE550" s="3144"/>
      <c r="AF550" s="3144"/>
      <c r="AG550" s="3144"/>
      <c r="AH550" s="3144"/>
      <c r="AI550" s="3144"/>
      <c r="AJ550" s="3144"/>
      <c r="AK550" s="3144"/>
      <c r="AL550" s="3144"/>
      <c r="AM550" s="3144"/>
      <c r="AN550" s="3144"/>
      <c r="AO550" s="3144"/>
      <c r="AP550" s="3144"/>
      <c r="AQ550" s="3144"/>
      <c r="AR550" s="3144"/>
      <c r="AS550" s="3144"/>
      <c r="AT550" s="3144"/>
    </row>
    <row r="551" spans="2:46">
      <c r="B551" s="649"/>
      <c r="C551" s="42" t="s">
        <v>198</v>
      </c>
      <c r="D551" s="43"/>
      <c r="E551" s="153">
        <f>E520+E530+E538</f>
        <v>46.142199999999995</v>
      </c>
      <c r="F551" s="93">
        <f>F520+F530+F538</f>
        <v>68.996299999999991</v>
      </c>
      <c r="G551" s="93">
        <f>G520+G530+G538</f>
        <v>294.27889999999996</v>
      </c>
      <c r="H551" s="237">
        <f>H520+H530+H538</f>
        <v>1991.6928000000003</v>
      </c>
      <c r="I551" s="5"/>
      <c r="J551" s="5"/>
      <c r="K551" s="6"/>
      <c r="L551" s="3144"/>
      <c r="M551" s="3145"/>
      <c r="N551" s="3144"/>
      <c r="O551" s="121"/>
      <c r="P551" s="121"/>
      <c r="Q551" s="3144"/>
      <c r="R551" s="3144"/>
      <c r="S551" s="3144"/>
      <c r="T551" s="3144"/>
      <c r="U551" s="3144"/>
      <c r="V551" s="3144"/>
      <c r="W551" s="3144"/>
      <c r="X551" s="3144"/>
      <c r="Y551" s="121"/>
      <c r="Z551" s="121"/>
      <c r="AA551" s="3144"/>
      <c r="AB551" s="3144"/>
      <c r="AC551" s="3144"/>
      <c r="AD551" s="3144"/>
      <c r="AE551" s="3144"/>
      <c r="AF551" s="3144"/>
      <c r="AG551" s="3144"/>
      <c r="AH551" s="3144"/>
      <c r="AI551" s="3144"/>
      <c r="AJ551" s="3144"/>
      <c r="AK551" s="3144"/>
      <c r="AL551" s="3144"/>
      <c r="AM551" s="3144"/>
      <c r="AN551" s="3144"/>
      <c r="AO551" s="3144"/>
      <c r="AP551" s="3144"/>
      <c r="AQ551" s="3144"/>
      <c r="AR551" s="3144"/>
      <c r="AS551" s="3144"/>
      <c r="AT551" s="3144"/>
    </row>
    <row r="552" spans="2:46">
      <c r="B552" s="724"/>
      <c r="C552" s="725" t="s">
        <v>10</v>
      </c>
      <c r="D552" s="1133">
        <v>0.7</v>
      </c>
      <c r="E552" s="793">
        <f>E755</f>
        <v>63</v>
      </c>
      <c r="F552" s="792">
        <f>F755</f>
        <v>64.400000000000006</v>
      </c>
      <c r="G552" s="792">
        <f>G755</f>
        <v>268.10000000000002</v>
      </c>
      <c r="H552" s="1499">
        <f>H755</f>
        <v>1904</v>
      </c>
      <c r="I552" s="560"/>
      <c r="J552" s="31"/>
      <c r="K552" s="6"/>
      <c r="L552" s="3144"/>
      <c r="M552" s="3145"/>
      <c r="N552" s="3144"/>
      <c r="O552" s="121"/>
      <c r="P552" s="121"/>
      <c r="Q552" s="3144"/>
      <c r="R552" s="3144"/>
      <c r="S552" s="3144"/>
      <c r="T552" s="3144"/>
      <c r="U552" s="3144"/>
      <c r="V552" s="3144"/>
      <c r="W552" s="3144"/>
      <c r="X552" s="3144"/>
      <c r="Y552" s="573"/>
      <c r="Z552" s="121"/>
      <c r="AA552" s="3144"/>
      <c r="AB552" s="3144"/>
      <c r="AC552" s="3144"/>
      <c r="AD552" s="3144"/>
      <c r="AE552" s="3144"/>
      <c r="AF552" s="3144"/>
      <c r="AG552" s="3144"/>
      <c r="AH552" s="3144"/>
      <c r="AI552" s="3144"/>
      <c r="AJ552" s="3144"/>
      <c r="AK552" s="3144"/>
      <c r="AL552" s="3144"/>
      <c r="AM552" s="3144"/>
      <c r="AN552" s="3144"/>
      <c r="AO552" s="3144"/>
      <c r="AP552" s="3144"/>
      <c r="AQ552" s="3144"/>
      <c r="AR552" s="3144"/>
      <c r="AS552" s="3144"/>
      <c r="AT552" s="3144"/>
    </row>
    <row r="553" spans="2:46" ht="15.75" thickBot="1">
      <c r="B553" s="230"/>
      <c r="C553" s="722" t="s">
        <v>319</v>
      </c>
      <c r="D553" s="1129"/>
      <c r="E553" s="1469">
        <f>(E551*100/E791)-70</f>
        <v>-18.730888888888899</v>
      </c>
      <c r="F553" s="431">
        <f>(F551*100/F791)-70</f>
        <v>4.9959782608695633</v>
      </c>
      <c r="G553" s="431">
        <f>(G551*100/G791)-70</f>
        <v>6.8352219321148766</v>
      </c>
      <c r="H553" s="1470">
        <f>(H551*100/H791)-70</f>
        <v>3.2240000000000038</v>
      </c>
      <c r="I553" s="670"/>
      <c r="J553" s="5"/>
      <c r="K553" s="6"/>
      <c r="L553" s="3144"/>
      <c r="M553" s="3145"/>
      <c r="N553" s="1561"/>
      <c r="O553" s="121"/>
      <c r="P553" s="121"/>
      <c r="Q553" s="3144"/>
      <c r="R553" s="3144"/>
      <c r="S553" s="3144"/>
      <c r="T553" s="3144"/>
      <c r="U553" s="3144"/>
      <c r="V553" s="3144"/>
      <c r="W553" s="3144"/>
      <c r="X553" s="3144"/>
      <c r="Y553" s="274"/>
      <c r="Z553" s="121"/>
      <c r="AA553" s="3144"/>
      <c r="AB553" s="3144"/>
      <c r="AC553" s="3144"/>
      <c r="AD553" s="3144"/>
      <c r="AE553" s="3144"/>
      <c r="AF553" s="3144"/>
      <c r="AG553" s="3144"/>
      <c r="AH553" s="3144"/>
      <c r="AI553" s="3144"/>
      <c r="AJ553" s="3144"/>
      <c r="AK553" s="3144"/>
      <c r="AL553" s="3144"/>
      <c r="AM553" s="3144"/>
      <c r="AN553" s="3144"/>
      <c r="AO553" s="3144"/>
      <c r="AP553" s="3144"/>
      <c r="AQ553" s="3144"/>
      <c r="AR553" s="3144"/>
      <c r="AS553" s="3144"/>
      <c r="AT553" s="3144"/>
    </row>
    <row r="554" spans="2:46">
      <c r="K554" s="6"/>
      <c r="L554" s="576"/>
      <c r="M554" s="3145"/>
      <c r="N554" s="3144"/>
      <c r="O554" s="121"/>
      <c r="P554" s="121"/>
      <c r="Q554" s="3144"/>
      <c r="R554" s="3144"/>
      <c r="S554" s="3144"/>
      <c r="T554" s="3144"/>
      <c r="U554" s="3144"/>
      <c r="V554" s="3144"/>
      <c r="W554" s="3144"/>
      <c r="X554" s="3144"/>
      <c r="Y554" s="274"/>
      <c r="Z554" s="121"/>
      <c r="AA554" s="3144"/>
      <c r="AB554" s="3144"/>
      <c r="AC554" s="3144"/>
      <c r="AD554" s="3144"/>
      <c r="AE554" s="3144"/>
      <c r="AF554" s="3144"/>
      <c r="AG554" s="3144"/>
      <c r="AH554" s="3144"/>
      <c r="AI554" s="3144"/>
      <c r="AJ554" s="3144"/>
      <c r="AK554" s="3144"/>
      <c r="AL554" s="3144"/>
      <c r="AM554" s="3144"/>
      <c r="AN554" s="3144"/>
      <c r="AO554" s="3144"/>
      <c r="AP554" s="3144"/>
      <c r="AQ554" s="3144"/>
      <c r="AR554" s="3144"/>
      <c r="AS554" s="3144"/>
      <c r="AT554" s="3144"/>
    </row>
    <row r="555" spans="2:46">
      <c r="B555" s="2481"/>
      <c r="K555" s="6"/>
      <c r="L555" s="330"/>
      <c r="M555" s="3145"/>
      <c r="N555" s="3144"/>
      <c r="O555" s="121"/>
      <c r="P555" s="121"/>
      <c r="Q555" s="3144"/>
      <c r="R555" s="3144"/>
      <c r="S555" s="3144"/>
      <c r="T555" s="3144"/>
      <c r="U555" s="3144"/>
      <c r="V555" s="3144"/>
      <c r="W555" s="3144"/>
      <c r="X555" s="3144"/>
      <c r="Y555" s="577"/>
      <c r="Z555" s="121"/>
      <c r="AA555" s="3144"/>
      <c r="AB555" s="3144"/>
      <c r="AC555" s="3144"/>
      <c r="AD555" s="3144"/>
      <c r="AE555" s="3144"/>
      <c r="AF555" s="3144"/>
      <c r="AG555" s="3144"/>
      <c r="AH555" s="3144"/>
      <c r="AI555" s="3144"/>
      <c r="AJ555" s="3144"/>
      <c r="AK555" s="3144"/>
      <c r="AL555" s="3144"/>
      <c r="AM555" s="3144"/>
      <c r="AN555" s="3144"/>
      <c r="AO555" s="3144"/>
      <c r="AP555" s="3144"/>
      <c r="AQ555" s="3144"/>
      <c r="AR555" s="3144"/>
      <c r="AS555" s="3144"/>
      <c r="AT555" s="3144"/>
    </row>
    <row r="556" spans="2:46" ht="14.25" customHeight="1">
      <c r="B556" s="752"/>
      <c r="I556" s="5"/>
      <c r="J556" s="5"/>
      <c r="K556" s="6"/>
      <c r="L556" s="3144"/>
      <c r="M556" s="3145"/>
      <c r="N556" s="3144"/>
      <c r="O556" s="121"/>
      <c r="P556" s="121"/>
      <c r="Q556" s="3144"/>
      <c r="R556" s="3144"/>
      <c r="S556" s="3144"/>
      <c r="T556" s="3144"/>
      <c r="U556" s="3144"/>
      <c r="V556" s="3144"/>
      <c r="W556" s="3144"/>
      <c r="X556" s="3144"/>
      <c r="Y556" s="526"/>
      <c r="Z556" s="121"/>
      <c r="AA556" s="3144"/>
      <c r="AB556" s="3144"/>
      <c r="AC556" s="3144"/>
      <c r="AD556" s="3144"/>
      <c r="AE556" s="3144"/>
      <c r="AF556" s="3144"/>
      <c r="AG556" s="3144"/>
      <c r="AH556" s="3144"/>
      <c r="AI556" s="3144"/>
      <c r="AJ556" s="3144"/>
      <c r="AK556" s="3144"/>
      <c r="AL556" s="3144"/>
      <c r="AM556" s="3144"/>
      <c r="AN556" s="3144"/>
      <c r="AO556" s="3144"/>
      <c r="AP556" s="3144"/>
      <c r="AQ556" s="3144"/>
      <c r="AR556" s="3144"/>
      <c r="AS556" s="3144"/>
      <c r="AT556" s="3144"/>
    </row>
    <row r="557" spans="2:46">
      <c r="B557" s="3020"/>
      <c r="D557"/>
      <c r="E557" s="301"/>
      <c r="F557" s="301"/>
      <c r="G557" s="301"/>
      <c r="H557" s="301"/>
      <c r="I557" s="301"/>
      <c r="J557" s="301"/>
      <c r="K557" s="6"/>
      <c r="L557" s="121"/>
      <c r="M557" s="3145"/>
      <c r="N557" s="3144"/>
      <c r="O557" s="121"/>
      <c r="P557" s="121"/>
      <c r="Q557" s="3144"/>
      <c r="R557" s="3144"/>
      <c r="S557" s="3144"/>
      <c r="T557" s="3144"/>
      <c r="U557" s="3144"/>
      <c r="V557" s="3144"/>
      <c r="W557" s="3144"/>
      <c r="X557" s="3144"/>
      <c r="Y557" s="526"/>
      <c r="Z557" s="121"/>
      <c r="AA557" s="3144"/>
      <c r="AB557" s="3144"/>
      <c r="AC557" s="3144"/>
      <c r="AD557" s="3144"/>
      <c r="AE557" s="3144"/>
      <c r="AF557" s="3144"/>
      <c r="AG557" s="3144"/>
      <c r="AH557" s="3144"/>
      <c r="AI557" s="3144"/>
      <c r="AJ557" s="3144"/>
      <c r="AK557" s="3144"/>
      <c r="AL557" s="3144"/>
      <c r="AM557" s="3144"/>
      <c r="AN557" s="3144"/>
      <c r="AO557" s="3144"/>
      <c r="AP557" s="3144"/>
      <c r="AQ557" s="3144"/>
      <c r="AR557" s="3144"/>
      <c r="AS557" s="3144"/>
      <c r="AT557" s="3144"/>
    </row>
    <row r="558" spans="2:46">
      <c r="B558" s="1"/>
      <c r="K558" s="6"/>
      <c r="L558" s="121"/>
      <c r="M558" s="576"/>
      <c r="N558" s="576"/>
      <c r="O558" s="206"/>
      <c r="P558" s="121"/>
      <c r="Q558" s="3144"/>
      <c r="R558" s="3144"/>
      <c r="S558" s="3144"/>
      <c r="T558" s="3144"/>
      <c r="U558" s="3144"/>
      <c r="V558" s="3144"/>
      <c r="W558" s="3144"/>
      <c r="X558" s="3144"/>
      <c r="Y558" s="526"/>
      <c r="Z558" s="121"/>
      <c r="AA558" s="3144"/>
      <c r="AB558" s="3144"/>
      <c r="AC558" s="3144"/>
      <c r="AD558" s="3144"/>
      <c r="AE558" s="3144"/>
      <c r="AF558" s="3144"/>
      <c r="AG558" s="3144"/>
      <c r="AH558" s="3144"/>
      <c r="AI558" s="3144"/>
      <c r="AJ558" s="3144"/>
      <c r="AK558" s="3144"/>
      <c r="AL558" s="3144"/>
      <c r="AM558" s="3144"/>
      <c r="AN558" s="3144"/>
      <c r="AO558" s="3144"/>
      <c r="AP558" s="3144"/>
      <c r="AQ558" s="3144"/>
      <c r="AR558" s="3144"/>
      <c r="AS558" s="3144"/>
      <c r="AT558" s="3144"/>
    </row>
    <row r="559" spans="2:46" ht="18.75" customHeight="1">
      <c r="B559" s="752"/>
      <c r="K559" s="6"/>
      <c r="L559" s="121"/>
      <c r="M559" s="330"/>
      <c r="N559" s="330"/>
      <c r="O559" s="4339"/>
      <c r="P559" s="121"/>
      <c r="Q559" s="3144"/>
      <c r="R559" s="3144"/>
      <c r="S559" s="3144"/>
      <c r="T559" s="3144"/>
      <c r="U559" s="3144"/>
      <c r="V559" s="3144"/>
      <c r="W559" s="3144"/>
      <c r="X559" s="3144"/>
      <c r="Y559" s="526"/>
      <c r="Z559" s="121"/>
      <c r="AA559" s="3144"/>
      <c r="AB559" s="3144"/>
      <c r="AC559" s="3144"/>
      <c r="AD559" s="3144"/>
      <c r="AE559" s="3144"/>
      <c r="AF559" s="3144"/>
      <c r="AG559" s="3144"/>
      <c r="AH559" s="3144"/>
      <c r="AI559" s="3144"/>
      <c r="AJ559" s="3144"/>
      <c r="AK559" s="3144"/>
      <c r="AL559" s="3144"/>
      <c r="AM559" s="3144"/>
      <c r="AN559" s="3144"/>
      <c r="AO559" s="3144"/>
      <c r="AP559" s="3144"/>
      <c r="AQ559" s="3144"/>
      <c r="AR559" s="3144"/>
      <c r="AS559" s="3144"/>
      <c r="AT559" s="3144"/>
    </row>
    <row r="560" spans="2:46">
      <c r="B560" s="92"/>
      <c r="C560" s="92"/>
      <c r="D560" s="1927" t="str">
        <f>D58</f>
        <v xml:space="preserve">Россия Краснодарский край </v>
      </c>
      <c r="E560" s="559"/>
      <c r="F560" s="559"/>
      <c r="G560" s="559"/>
      <c r="H560" s="559"/>
      <c r="I560" s="559"/>
      <c r="J560" s="559"/>
      <c r="K560" s="6"/>
      <c r="L560" s="121"/>
      <c r="M560" s="3145"/>
      <c r="N560" s="3144"/>
      <c r="O560" s="121"/>
      <c r="P560" s="121"/>
      <c r="Q560" s="3144"/>
      <c r="R560" s="3144"/>
      <c r="S560" s="3144"/>
      <c r="T560" s="3144"/>
      <c r="U560" s="3144"/>
      <c r="V560" s="3144"/>
      <c r="W560" s="3144"/>
      <c r="X560" s="3144"/>
      <c r="Y560" s="526"/>
      <c r="Z560" s="121"/>
      <c r="AA560" s="3144"/>
      <c r="AB560" s="3144"/>
      <c r="AC560" s="3144"/>
      <c r="AD560" s="3144"/>
      <c r="AE560" s="3144"/>
      <c r="AF560" s="3144"/>
      <c r="AG560" s="3144"/>
      <c r="AH560" s="3144"/>
      <c r="AI560" s="3144"/>
      <c r="AJ560" s="3144"/>
      <c r="AK560" s="3144"/>
      <c r="AL560" s="3144"/>
      <c r="AM560" s="3144"/>
      <c r="AN560" s="3144"/>
      <c r="AO560" s="3144"/>
      <c r="AP560" s="3144"/>
      <c r="AQ560" s="3144"/>
      <c r="AR560" s="3144"/>
      <c r="AS560" s="3144"/>
      <c r="AT560" s="3144"/>
    </row>
    <row r="561" spans="2:46" ht="15" customHeight="1">
      <c r="B561" s="1928" t="str">
        <f>B59</f>
        <v xml:space="preserve">     12 - ТИДНЕВНОЕ  МЕНЮ  ПРИГОТОВЛЯЕМЫХ  БЛЮД ШКОЛЬНЫХ    З А В Т Р А К О В - О Б Е Д О В - П О Л Д Н И К О В</v>
      </c>
      <c r="C561" s="92"/>
      <c r="D561" s="92"/>
      <c r="E561" s="92"/>
      <c r="F561" s="559"/>
      <c r="G561" s="559"/>
      <c r="H561" s="559"/>
      <c r="I561" s="92"/>
      <c r="J561" s="92"/>
      <c r="K561" s="655"/>
      <c r="L561" s="121"/>
      <c r="M561" s="121"/>
      <c r="N561" s="121"/>
      <c r="O561" s="121"/>
      <c r="P561" s="121"/>
      <c r="Q561" s="3144"/>
      <c r="R561" s="3144"/>
      <c r="S561" s="3144"/>
      <c r="T561" s="3144"/>
      <c r="U561" s="3144"/>
      <c r="V561" s="3144"/>
      <c r="W561" s="3144"/>
      <c r="X561" s="3144"/>
      <c r="Y561" s="541"/>
      <c r="Z561" s="121"/>
      <c r="AA561" s="3144"/>
      <c r="AB561" s="3144"/>
      <c r="AC561" s="3144"/>
      <c r="AD561" s="3144"/>
      <c r="AE561" s="3144"/>
      <c r="AF561" s="3144"/>
      <c r="AG561" s="3144"/>
      <c r="AH561" s="3144"/>
      <c r="AI561" s="3144"/>
      <c r="AJ561" s="3144"/>
      <c r="AK561" s="3144"/>
      <c r="AL561" s="3144"/>
      <c r="AM561" s="3144"/>
      <c r="AN561" s="3144"/>
      <c r="AO561" s="3144"/>
      <c r="AP561" s="3144"/>
      <c r="AQ561" s="3144"/>
      <c r="AR561" s="3144"/>
      <c r="AS561" s="3144"/>
      <c r="AT561" s="3144"/>
    </row>
    <row r="562" spans="2:46" ht="19.5" customHeight="1">
      <c r="B562" s="92"/>
      <c r="C562" s="1928" t="str">
        <f>C60</f>
        <v xml:space="preserve">                            ДЛЯ  УЧАЩИХСЯ  В ОБЩЕОБРАЗОВАТЕЛЬНОМ УЧРЕЖДЕНИЕ</v>
      </c>
      <c r="D562" s="559"/>
      <c r="E562" s="92"/>
      <c r="F562" s="92"/>
      <c r="G562" s="1928"/>
      <c r="H562" s="1928"/>
      <c r="I562" s="1630"/>
      <c r="J562" s="1630"/>
      <c r="K562" s="1135"/>
      <c r="L562" s="121"/>
      <c r="M562" s="121"/>
      <c r="N562" s="121"/>
      <c r="O562" s="121"/>
      <c r="P562" s="121"/>
      <c r="Q562" s="3144"/>
      <c r="R562" s="3144"/>
      <c r="S562" s="3144"/>
      <c r="T562" s="3144"/>
      <c r="U562" s="3144"/>
      <c r="V562" s="3144"/>
      <c r="W562" s="3144"/>
      <c r="X562" s="3144"/>
      <c r="Y562" s="216"/>
      <c r="Z562" s="121"/>
      <c r="AA562" s="3144"/>
      <c r="AB562" s="3144"/>
      <c r="AC562" s="3144"/>
      <c r="AD562" s="3144"/>
      <c r="AE562" s="3144"/>
      <c r="AF562" s="3144"/>
      <c r="AG562" s="3144"/>
      <c r="AH562" s="3144"/>
      <c r="AI562" s="3144"/>
      <c r="AJ562" s="3144"/>
      <c r="AK562" s="3144"/>
      <c r="AL562" s="3144"/>
      <c r="AM562" s="3144"/>
      <c r="AN562" s="3144"/>
      <c r="AO562" s="3144"/>
      <c r="AP562" s="3144"/>
      <c r="AQ562" s="3144"/>
      <c r="AR562" s="3144"/>
      <c r="AS562" s="3144"/>
      <c r="AT562" s="3144"/>
    </row>
    <row r="563" spans="2:46" ht="15.75">
      <c r="B563" s="1929" t="str">
        <f>B61</f>
        <v xml:space="preserve">   Возрастная категория:   с   12  лет  и старше                 Сезон:    ЗИМА  -  ВЕСНА  2025 -____г.г.</v>
      </c>
      <c r="C563" s="1630"/>
      <c r="D563" s="92"/>
      <c r="E563" s="1929"/>
      <c r="F563" s="92"/>
      <c r="G563" s="1566"/>
      <c r="H563" s="1630"/>
      <c r="I563" s="1630"/>
      <c r="J563" s="3254"/>
      <c r="K563" s="1135"/>
      <c r="L563" s="121"/>
      <c r="M563" s="121"/>
      <c r="N563" s="121"/>
      <c r="O563" s="121"/>
      <c r="P563" s="121"/>
      <c r="Q563" s="3144"/>
      <c r="R563" s="3144"/>
      <c r="S563" s="3144"/>
      <c r="T563" s="3144"/>
      <c r="U563" s="3144"/>
      <c r="V563" s="3144"/>
      <c r="W563" s="3144"/>
      <c r="X563" s="3144"/>
      <c r="Y563" s="3154"/>
      <c r="Z563" s="121"/>
      <c r="AA563" s="3144"/>
      <c r="AB563" s="3144"/>
      <c r="AC563" s="3144"/>
      <c r="AD563" s="3144"/>
      <c r="AE563" s="3144"/>
      <c r="AF563" s="3144"/>
      <c r="AG563" s="3144"/>
      <c r="AH563" s="3144"/>
      <c r="AI563" s="3144"/>
      <c r="AJ563" s="3144"/>
      <c r="AK563" s="3144"/>
      <c r="AL563" s="3144"/>
      <c r="AM563" s="3144"/>
      <c r="AN563" s="3144"/>
      <c r="AO563" s="3144"/>
      <c r="AP563" s="3144"/>
      <c r="AQ563" s="3144"/>
      <c r="AR563" s="3144"/>
      <c r="AS563" s="3144"/>
      <c r="AT563" s="3144"/>
    </row>
    <row r="564" spans="2:46" ht="19.5" thickBot="1">
      <c r="B564" s="92"/>
      <c r="C564" s="559"/>
      <c r="D564" s="3255" t="s">
        <v>259</v>
      </c>
      <c r="E564" s="1950"/>
      <c r="F564" s="3604"/>
      <c r="G564" s="3604"/>
      <c r="H564" s="3604"/>
      <c r="I564" s="3604"/>
      <c r="J564" s="559"/>
      <c r="K564" s="6"/>
      <c r="L564" s="121"/>
      <c r="M564" s="121"/>
      <c r="N564" s="121"/>
      <c r="O564" s="121"/>
      <c r="P564" s="121"/>
      <c r="Q564" s="3144"/>
      <c r="R564" s="3144"/>
      <c r="S564" s="3144"/>
      <c r="T564" s="3144"/>
      <c r="U564" s="3144"/>
      <c r="V564" s="3144"/>
      <c r="W564" s="3144"/>
      <c r="X564" s="3144"/>
      <c r="Y564" s="121"/>
      <c r="Z564" s="121"/>
      <c r="AA564" s="3144"/>
      <c r="AB564" s="3144"/>
      <c r="AC564" s="3144"/>
      <c r="AD564" s="3144"/>
      <c r="AE564" s="3144"/>
      <c r="AF564" s="3144"/>
      <c r="AG564" s="3144"/>
      <c r="AH564" s="3144"/>
      <c r="AI564" s="3144"/>
      <c r="AJ564" s="3144"/>
      <c r="AK564" s="3144"/>
      <c r="AL564" s="3144"/>
      <c r="AM564" s="3144"/>
      <c r="AN564" s="3144"/>
      <c r="AO564" s="3144"/>
      <c r="AP564" s="3144"/>
      <c r="AQ564" s="3144"/>
      <c r="AR564" s="3144"/>
      <c r="AS564" s="3144"/>
      <c r="AT564" s="3144"/>
    </row>
    <row r="565" spans="2:46" ht="15.75" thickBot="1">
      <c r="B565" s="3605" t="s">
        <v>139</v>
      </c>
      <c r="C565" s="1626"/>
      <c r="D565" s="1931" t="s">
        <v>140</v>
      </c>
      <c r="E565" s="1932" t="s">
        <v>141</v>
      </c>
      <c r="F565" s="1932"/>
      <c r="G565" s="1932"/>
      <c r="H565" s="1933" t="s">
        <v>142</v>
      </c>
      <c r="I565" s="1934" t="s">
        <v>143</v>
      </c>
      <c r="J565" s="3581" t="s">
        <v>144</v>
      </c>
      <c r="K565" s="655"/>
      <c r="L565" s="4348"/>
      <c r="M565" s="121"/>
      <c r="N565" s="121"/>
      <c r="O565" s="121"/>
      <c r="P565" s="121"/>
      <c r="Q565" s="3144"/>
      <c r="R565" s="3144"/>
      <c r="S565" s="3144"/>
      <c r="T565" s="3144"/>
      <c r="U565" s="3144"/>
      <c r="V565" s="3144"/>
      <c r="W565" s="3144"/>
      <c r="X565" s="3144"/>
      <c r="Y565" s="526"/>
      <c r="Z565" s="121"/>
      <c r="AA565" s="3144"/>
      <c r="AB565" s="3144"/>
      <c r="AC565" s="3144"/>
      <c r="AD565" s="3144"/>
      <c r="AE565" s="3144"/>
      <c r="AF565" s="3144"/>
      <c r="AG565" s="3144"/>
      <c r="AH565" s="3144"/>
      <c r="AI565" s="3144"/>
      <c r="AJ565" s="3144"/>
      <c r="AK565" s="3144"/>
      <c r="AL565" s="3144"/>
      <c r="AM565" s="3144"/>
      <c r="AN565" s="3144"/>
      <c r="AO565" s="3144"/>
      <c r="AP565" s="3144"/>
      <c r="AQ565" s="3144"/>
      <c r="AR565" s="3144"/>
      <c r="AS565" s="3144"/>
      <c r="AT565" s="3144"/>
    </row>
    <row r="566" spans="2:46">
      <c r="B566" s="1937" t="s">
        <v>145</v>
      </c>
      <c r="C566" s="3583" t="s">
        <v>146</v>
      </c>
      <c r="D566" s="1935" t="s">
        <v>147</v>
      </c>
      <c r="E566" s="1936" t="s">
        <v>148</v>
      </c>
      <c r="F566" s="1936" t="s">
        <v>53</v>
      </c>
      <c r="G566" s="1936" t="s">
        <v>54</v>
      </c>
      <c r="H566" s="1937" t="s">
        <v>149</v>
      </c>
      <c r="I566" s="1938" t="s">
        <v>150</v>
      </c>
      <c r="J566" s="3584" t="s">
        <v>251</v>
      </c>
      <c r="K566" s="6"/>
      <c r="L566" s="151"/>
      <c r="M566" s="121"/>
      <c r="N566" s="121"/>
      <c r="O566" s="121"/>
      <c r="P566" s="121"/>
      <c r="Q566" s="3145"/>
      <c r="R566" s="3144"/>
      <c r="S566" s="3144"/>
      <c r="T566" s="3144"/>
      <c r="U566" s="3145"/>
      <c r="V566" s="3144"/>
      <c r="W566" s="121"/>
      <c r="X566" s="3144"/>
      <c r="Y566" s="526"/>
      <c r="Z566" s="121"/>
      <c r="AA566" s="3144"/>
      <c r="AB566" s="3144"/>
      <c r="AC566" s="3144"/>
      <c r="AD566" s="3144"/>
      <c r="AE566" s="3144"/>
      <c r="AF566" s="3144"/>
      <c r="AG566" s="3144"/>
      <c r="AH566" s="3144"/>
      <c r="AI566" s="3144"/>
      <c r="AJ566" s="3144"/>
      <c r="AK566" s="3144"/>
      <c r="AL566" s="3144"/>
      <c r="AM566" s="3144"/>
      <c r="AN566" s="3144"/>
      <c r="AO566" s="3144"/>
      <c r="AP566" s="3144"/>
      <c r="AQ566" s="3144"/>
      <c r="AR566" s="3144"/>
      <c r="AS566" s="3144"/>
      <c r="AT566" s="3144"/>
    </row>
    <row r="567" spans="2:46" ht="15.75" thickBot="1">
      <c r="B567" s="3606"/>
      <c r="C567" s="3586"/>
      <c r="D567" s="1939"/>
      <c r="E567" s="1940" t="s">
        <v>5</v>
      </c>
      <c r="F567" s="1940" t="s">
        <v>6</v>
      </c>
      <c r="G567" s="1940" t="s">
        <v>7</v>
      </c>
      <c r="H567" s="1941" t="s">
        <v>151</v>
      </c>
      <c r="I567" s="1942" t="s">
        <v>152</v>
      </c>
      <c r="J567" s="3587" t="s">
        <v>250</v>
      </c>
      <c r="K567" s="6"/>
      <c r="L567" s="257"/>
      <c r="M567" s="121"/>
      <c r="N567" s="121"/>
      <c r="O567" s="121"/>
      <c r="P567" s="121"/>
      <c r="Q567" s="3145"/>
      <c r="R567" s="3144"/>
      <c r="S567" s="3144"/>
      <c r="T567" s="3144"/>
      <c r="U567" s="3144"/>
      <c r="V567" s="3144"/>
      <c r="W567" s="180"/>
      <c r="X567" s="126"/>
      <c r="Y567" s="526"/>
      <c r="Z567" s="121"/>
      <c r="AA567" s="3144"/>
      <c r="AB567" s="3144"/>
      <c r="AC567" s="3144"/>
      <c r="AD567" s="3144"/>
      <c r="AE567" s="3144"/>
      <c r="AF567" s="3144"/>
      <c r="AG567" s="3144"/>
      <c r="AH567" s="3144"/>
      <c r="AI567" s="3144"/>
      <c r="AJ567" s="3144"/>
      <c r="AK567" s="3144"/>
      <c r="AL567" s="3144"/>
      <c r="AM567" s="3144"/>
      <c r="AN567" s="3144"/>
      <c r="AO567" s="3144"/>
      <c r="AP567" s="3144"/>
      <c r="AQ567" s="3144"/>
      <c r="AR567" s="3144"/>
      <c r="AS567" s="3144"/>
      <c r="AT567" s="3144"/>
    </row>
    <row r="568" spans="2:46" ht="15.75">
      <c r="B568" s="3082" t="s">
        <v>153</v>
      </c>
      <c r="C568" s="1717" t="s">
        <v>128</v>
      </c>
      <c r="D568" s="1943"/>
      <c r="E568" s="1944"/>
      <c r="F568" s="1945"/>
      <c r="G568" s="1945"/>
      <c r="H568" s="3588"/>
      <c r="I568" s="1946"/>
      <c r="J568" s="3589"/>
      <c r="K568" s="6"/>
      <c r="L568" s="269"/>
      <c r="M568" s="121"/>
      <c r="N568" s="121"/>
      <c r="O568" s="121"/>
      <c r="P568" s="121"/>
      <c r="Q568" s="3145"/>
      <c r="R568" s="3144"/>
      <c r="S568" s="3144"/>
      <c r="T568" s="749"/>
      <c r="U568" s="3144"/>
      <c r="V568" s="3145"/>
      <c r="W568" s="126"/>
      <c r="X568" s="126"/>
      <c r="Y568" s="589"/>
      <c r="Z568" s="121"/>
      <c r="AA568" s="3144"/>
      <c r="AB568" s="3144"/>
      <c r="AC568" s="3144"/>
      <c r="AD568" s="3144"/>
      <c r="AE568" s="3144"/>
      <c r="AF568" s="3144"/>
      <c r="AG568" s="3144"/>
      <c r="AH568" s="3144"/>
      <c r="AI568" s="3144"/>
      <c r="AJ568" s="3144"/>
      <c r="AK568" s="3144"/>
      <c r="AL568" s="3144"/>
      <c r="AM568" s="3144"/>
      <c r="AN568" s="3144"/>
      <c r="AO568" s="3144"/>
      <c r="AP568" s="3144"/>
      <c r="AQ568" s="3144"/>
      <c r="AR568" s="3144"/>
      <c r="AS568" s="3144"/>
      <c r="AT568" s="3144"/>
    </row>
    <row r="569" spans="2:46" ht="15.75">
      <c r="B569" s="3083" t="s">
        <v>223</v>
      </c>
      <c r="C569" s="2027" t="s">
        <v>641</v>
      </c>
      <c r="D569" s="3163">
        <v>120</v>
      </c>
      <c r="E569" s="2368">
        <v>12.042999999999999</v>
      </c>
      <c r="F569" s="2368">
        <v>15.1843</v>
      </c>
      <c r="G569" s="2368">
        <v>12.519</v>
      </c>
      <c r="H569" s="694">
        <v>240.90700000000001</v>
      </c>
      <c r="I569" s="438">
        <v>68</v>
      </c>
      <c r="J569" s="2252" t="s">
        <v>640</v>
      </c>
      <c r="K569" s="6"/>
      <c r="L569" s="3154"/>
      <c r="M569" s="3144"/>
      <c r="N569" s="611"/>
      <c r="O569" s="505"/>
      <c r="P569" s="812"/>
      <c r="Q569" s="3145"/>
      <c r="R569" s="749"/>
      <c r="S569" s="3144"/>
      <c r="T569" s="3145"/>
      <c r="U569" s="3154"/>
      <c r="V569" s="3144"/>
      <c r="W569" s="3144"/>
      <c r="X569" s="3144"/>
      <c r="Y569" s="526"/>
      <c r="Z569" s="121"/>
      <c r="AA569" s="3144"/>
      <c r="AB569" s="3144"/>
      <c r="AC569" s="3144"/>
      <c r="AD569" s="3144"/>
      <c r="AE569" s="3144"/>
      <c r="AF569" s="3144"/>
      <c r="AG569" s="3144"/>
      <c r="AH569" s="3144"/>
      <c r="AI569" s="3144"/>
      <c r="AJ569" s="3144"/>
      <c r="AK569" s="3144"/>
      <c r="AL569" s="3144"/>
      <c r="AM569" s="3144"/>
      <c r="AN569" s="3144"/>
      <c r="AO569" s="3144"/>
      <c r="AP569" s="3144"/>
      <c r="AQ569" s="3144"/>
      <c r="AR569" s="3144"/>
      <c r="AS569" s="3144"/>
      <c r="AT569" s="3144"/>
    </row>
    <row r="570" spans="2:46" ht="15.75">
      <c r="B570" s="3084" t="s">
        <v>11</v>
      </c>
      <c r="C570" s="2027" t="s">
        <v>638</v>
      </c>
      <c r="D570" s="3158">
        <v>180</v>
      </c>
      <c r="E570" s="1325">
        <v>3.718</v>
      </c>
      <c r="F570" s="1171">
        <v>5.827</v>
      </c>
      <c r="G570" s="1171">
        <v>16.006</v>
      </c>
      <c r="H570" s="694">
        <v>131.339</v>
      </c>
      <c r="I570" s="433">
        <v>41</v>
      </c>
      <c r="J570" s="4243" t="s">
        <v>639</v>
      </c>
      <c r="K570" s="6"/>
      <c r="L570" s="121"/>
      <c r="M570" s="351"/>
      <c r="N570" s="351"/>
      <c r="O570" s="351"/>
      <c r="P570" s="351"/>
      <c r="Q570" s="121"/>
      <c r="R570" s="3144"/>
      <c r="S570" s="3154"/>
      <c r="T570" s="3144"/>
      <c r="U570" s="3141"/>
      <c r="V570" s="3138"/>
      <c r="W570" s="3144"/>
      <c r="X570" s="3144"/>
      <c r="Y570" s="526"/>
      <c r="Z570" s="121"/>
      <c r="AA570" s="3144"/>
      <c r="AB570" s="3144"/>
      <c r="AC570" s="3144"/>
      <c r="AD570" s="3144"/>
      <c r="AE570" s="3144"/>
      <c r="AF570" s="3144"/>
      <c r="AG570" s="3144"/>
      <c r="AH570" s="3144"/>
      <c r="AI570" s="3144"/>
      <c r="AJ570" s="3144"/>
      <c r="AK570" s="3144"/>
      <c r="AL570" s="3144"/>
      <c r="AM570" s="3144"/>
      <c r="AN570" s="3144"/>
      <c r="AO570" s="3144"/>
      <c r="AP570" s="3144"/>
      <c r="AQ570" s="3144"/>
      <c r="AR570" s="3144"/>
      <c r="AS570" s="3144"/>
      <c r="AT570" s="3144"/>
    </row>
    <row r="571" spans="2:46" ht="15.75">
      <c r="B571" s="3084"/>
      <c r="C571" s="2027" t="s">
        <v>129</v>
      </c>
      <c r="D571" s="3171">
        <v>200</v>
      </c>
      <c r="E571" s="1439">
        <v>0.5</v>
      </c>
      <c r="F571" s="1440">
        <v>0</v>
      </c>
      <c r="G571" s="1440">
        <v>19.8</v>
      </c>
      <c r="H571" s="2455">
        <v>81</v>
      </c>
      <c r="I571" s="1896">
        <v>92</v>
      </c>
      <c r="J571" s="2243" t="s">
        <v>263</v>
      </c>
      <c r="K571" s="6"/>
      <c r="L571" s="3283"/>
      <c r="M571" s="116"/>
      <c r="N571" s="116"/>
      <c r="O571" s="116"/>
      <c r="P571" s="177"/>
      <c r="Q571" s="121"/>
      <c r="R571" s="3146"/>
      <c r="S571" s="3141"/>
      <c r="T571" s="3138"/>
      <c r="U571" s="3141"/>
      <c r="V571" s="3139"/>
      <c r="W571" s="3144"/>
      <c r="X571" s="3144"/>
      <c r="Y571" s="526"/>
      <c r="Z571" s="121"/>
      <c r="AA571" s="3144"/>
      <c r="AB571" s="3144"/>
      <c r="AC571" s="3144"/>
      <c r="AD571" s="3144"/>
      <c r="AE571" s="3144"/>
      <c r="AF571" s="3144"/>
      <c r="AG571" s="3144"/>
      <c r="AH571" s="3144"/>
      <c r="AI571" s="3144"/>
      <c r="AJ571" s="3144"/>
      <c r="AK571" s="3144"/>
      <c r="AL571" s="3144"/>
      <c r="AM571" s="3144"/>
      <c r="AN571" s="3144"/>
      <c r="AO571" s="3144"/>
      <c r="AP571" s="3144"/>
      <c r="AQ571" s="3144"/>
      <c r="AR571" s="3144"/>
      <c r="AS571" s="3144"/>
      <c r="AT571" s="3144"/>
    </row>
    <row r="572" spans="2:46">
      <c r="B572" s="3085" t="s">
        <v>33</v>
      </c>
      <c r="C572" s="2026" t="s">
        <v>9</v>
      </c>
      <c r="D572" s="3162">
        <v>50</v>
      </c>
      <c r="E572" s="1261">
        <v>1.0029999999999999</v>
      </c>
      <c r="F572" s="319">
        <v>0.65</v>
      </c>
      <c r="G572" s="319">
        <v>27.1</v>
      </c>
      <c r="H572" s="1455">
        <v>118.262</v>
      </c>
      <c r="I572" s="412">
        <v>18</v>
      </c>
      <c r="J572" s="2243" t="s">
        <v>8</v>
      </c>
      <c r="L572" s="151"/>
      <c r="M572" s="3154"/>
      <c r="N572" s="3154"/>
      <c r="O572" s="3154"/>
      <c r="P572" s="3154"/>
      <c r="Q572" s="116"/>
      <c r="R572" s="4327"/>
      <c r="S572" s="3141"/>
      <c r="T572" s="3139"/>
      <c r="U572" s="3141"/>
      <c r="V572" s="3138"/>
      <c r="W572" s="3144"/>
      <c r="X572" s="3144"/>
      <c r="Y572" s="216"/>
      <c r="Z572" s="121"/>
      <c r="AA572" s="3144"/>
      <c r="AB572" s="3144"/>
      <c r="AC572" s="3144"/>
      <c r="AD572" s="3144"/>
      <c r="AE572" s="3144"/>
      <c r="AF572" s="3144"/>
      <c r="AG572" s="3144"/>
      <c r="AH572" s="3144"/>
      <c r="AI572" s="3144"/>
      <c r="AJ572" s="3144"/>
      <c r="AK572" s="3144"/>
      <c r="AL572" s="3144"/>
      <c r="AM572" s="3144"/>
      <c r="AN572" s="3144"/>
      <c r="AO572" s="3144"/>
      <c r="AP572" s="3144"/>
      <c r="AQ572" s="3144"/>
      <c r="AR572" s="3144"/>
      <c r="AS572" s="3144"/>
      <c r="AT572" s="3144"/>
    </row>
    <row r="573" spans="2:46" ht="15.75" thickBot="1">
      <c r="B573" s="3273"/>
      <c r="C573" s="2176" t="s">
        <v>294</v>
      </c>
      <c r="D573" s="341">
        <v>30</v>
      </c>
      <c r="E573" s="1655">
        <v>1.4</v>
      </c>
      <c r="F573" s="1440">
        <v>0.495</v>
      </c>
      <c r="G573" s="1440">
        <v>13.031000000000001</v>
      </c>
      <c r="H573" s="2455">
        <v>62.174999999999997</v>
      </c>
      <c r="I573" s="1438">
        <v>19</v>
      </c>
      <c r="J573" s="2243" t="s">
        <v>8</v>
      </c>
      <c r="L573" s="269"/>
      <c r="M573" s="2326"/>
      <c r="N573" s="2326"/>
      <c r="O573" s="2326"/>
      <c r="P573" s="2326"/>
      <c r="Q573" s="3008"/>
      <c r="R573" s="2083"/>
      <c r="S573" s="3141"/>
      <c r="T573" s="3138"/>
      <c r="U573" s="3141"/>
      <c r="V573" s="3144"/>
      <c r="W573" s="3144"/>
      <c r="X573" s="3144"/>
      <c r="Y573" s="3154"/>
      <c r="Z573" s="121"/>
      <c r="AA573" s="3144"/>
      <c r="AB573" s="3144"/>
      <c r="AC573" s="3144"/>
      <c r="AD573" s="3144"/>
      <c r="AE573" s="3144"/>
      <c r="AF573" s="3144"/>
      <c r="AG573" s="3144"/>
      <c r="AH573" s="3144"/>
      <c r="AI573" s="3144"/>
      <c r="AJ573" s="3144"/>
      <c r="AK573" s="3144"/>
      <c r="AL573" s="3144"/>
      <c r="AM573" s="3144"/>
      <c r="AN573" s="3144"/>
      <c r="AO573" s="3144"/>
      <c r="AP573" s="3144"/>
      <c r="AQ573" s="3144"/>
      <c r="AR573" s="3144"/>
      <c r="AS573" s="3144"/>
      <c r="AT573" s="3144"/>
    </row>
    <row r="574" spans="2:46">
      <c r="B574" s="417" t="s">
        <v>167</v>
      </c>
      <c r="D574" s="1959">
        <f>SUM(D569:D573)</f>
        <v>580</v>
      </c>
      <c r="E574" s="1899">
        <f>SUM(E569:E573)</f>
        <v>18.663999999999998</v>
      </c>
      <c r="F574" s="1968">
        <f>SUM(F569:F573)</f>
        <v>22.156299999999998</v>
      </c>
      <c r="G574" s="1969">
        <f>SUM(G569:G573)</f>
        <v>88.456000000000017</v>
      </c>
      <c r="H574" s="1970">
        <f>SUM(H569:H573)</f>
        <v>633.68299999999999</v>
      </c>
      <c r="I574" s="2988"/>
      <c r="J574" s="1680"/>
      <c r="K574" s="31"/>
      <c r="L574" s="121"/>
      <c r="M574" s="121"/>
      <c r="N574" s="121"/>
      <c r="O574" s="3010"/>
      <c r="P574" s="3010"/>
      <c r="Q574" s="3010"/>
      <c r="R574" s="125"/>
      <c r="S574" s="3141"/>
      <c r="T574" s="3144"/>
      <c r="U574" s="3141"/>
      <c r="V574" s="3138"/>
      <c r="W574" s="3144"/>
      <c r="X574" s="3144"/>
      <c r="Y574" s="121"/>
      <c r="Z574" s="121"/>
      <c r="AA574" s="3144"/>
      <c r="AB574" s="3144"/>
      <c r="AC574" s="3144"/>
      <c r="AD574" s="3144"/>
      <c r="AE574" s="3144"/>
      <c r="AF574" s="3144"/>
      <c r="AG574" s="3144"/>
      <c r="AH574" s="3144"/>
      <c r="AI574" s="3144"/>
      <c r="AJ574" s="3144"/>
      <c r="AK574" s="3144"/>
      <c r="AL574" s="3144"/>
      <c r="AM574" s="3144"/>
      <c r="AN574" s="3144"/>
      <c r="AO574" s="3144"/>
      <c r="AP574" s="3144"/>
      <c r="AQ574" s="3144"/>
      <c r="AR574" s="3144"/>
      <c r="AS574" s="3144"/>
      <c r="AT574" s="3144"/>
    </row>
    <row r="575" spans="2:46">
      <c r="B575" s="724"/>
      <c r="C575" s="725" t="s">
        <v>10</v>
      </c>
      <c r="D575" s="1714">
        <v>0.25</v>
      </c>
      <c r="E575" s="1978">
        <f>E735</f>
        <v>22.5</v>
      </c>
      <c r="F575" s="1972">
        <f>F735</f>
        <v>23</v>
      </c>
      <c r="G575" s="1972">
        <f>G735</f>
        <v>95.75</v>
      </c>
      <c r="H575" s="1973">
        <f>H735</f>
        <v>680</v>
      </c>
      <c r="I575" s="2962"/>
      <c r="J575" s="647"/>
      <c r="L575" s="4337"/>
      <c r="M575" s="351"/>
      <c r="N575" s="351"/>
      <c r="O575" s="351"/>
      <c r="P575" s="351"/>
      <c r="Q575" s="3144"/>
      <c r="R575" s="2083"/>
      <c r="S575" s="3141"/>
      <c r="T575" s="3138"/>
      <c r="U575" s="3141"/>
      <c r="V575" s="3139"/>
      <c r="W575" s="3144"/>
      <c r="X575" s="3144"/>
      <c r="Y575" s="121"/>
      <c r="Z575" s="121"/>
      <c r="AA575" s="3144"/>
      <c r="AB575" s="3144"/>
      <c r="AC575" s="3144"/>
      <c r="AD575" s="3144"/>
      <c r="AE575" s="3144"/>
      <c r="AF575" s="3144"/>
      <c r="AG575" s="3144"/>
      <c r="AH575" s="3144"/>
      <c r="AI575" s="3144"/>
      <c r="AJ575" s="3144"/>
      <c r="AK575" s="3144"/>
      <c r="AL575" s="3144"/>
      <c r="AM575" s="3144"/>
      <c r="AN575" s="3144"/>
      <c r="AO575" s="3144"/>
      <c r="AP575" s="3144"/>
      <c r="AQ575" s="3144"/>
      <c r="AR575" s="3144"/>
      <c r="AS575" s="3144"/>
      <c r="AT575" s="3144"/>
    </row>
    <row r="576" spans="2:46" ht="15.75" thickBot="1">
      <c r="B576" s="382"/>
      <c r="C576" s="1472" t="s">
        <v>319</v>
      </c>
      <c r="D576" s="2442"/>
      <c r="E576" s="1810">
        <f>(E574*100/E791)-25</f>
        <v>-4.2622222222222241</v>
      </c>
      <c r="F576" s="1818">
        <f>(F574*100/F791)-25</f>
        <v>-0.91706521739130764</v>
      </c>
      <c r="G576" s="1818">
        <f>(G574*100/G791)-25</f>
        <v>-1.9044386422976451</v>
      </c>
      <c r="H576" s="1924">
        <f>(H574*100/H791)-25</f>
        <v>-1.7028308823529414</v>
      </c>
      <c r="I576" s="420"/>
      <c r="J576" s="426"/>
      <c r="K576" s="6"/>
      <c r="L576" s="4337"/>
      <c r="M576" s="4346"/>
      <c r="N576" s="4346"/>
      <c r="O576" s="4346"/>
      <c r="P576" s="801"/>
      <c r="Q576" s="3144"/>
      <c r="R576" s="2083"/>
      <c r="S576" s="3141"/>
      <c r="T576" s="3139"/>
      <c r="U576" s="3145"/>
      <c r="V576" s="3144"/>
      <c r="W576" s="526"/>
      <c r="X576" s="3144"/>
      <c r="Y576" s="526"/>
      <c r="Z576" s="121"/>
      <c r="AA576" s="3144"/>
      <c r="AB576" s="3144"/>
      <c r="AC576" s="3144"/>
      <c r="AD576" s="3144"/>
      <c r="AE576" s="3144"/>
      <c r="AF576" s="3144"/>
      <c r="AG576" s="3144"/>
      <c r="AH576" s="3144"/>
      <c r="AI576" s="3144"/>
      <c r="AJ576" s="3144"/>
      <c r="AK576" s="3144"/>
      <c r="AL576" s="3144"/>
      <c r="AM576" s="3144"/>
      <c r="AN576" s="3144"/>
      <c r="AO576" s="3144"/>
      <c r="AP576" s="3144"/>
      <c r="AQ576" s="3144"/>
      <c r="AR576" s="3144"/>
      <c r="AS576" s="3144"/>
      <c r="AT576" s="3144"/>
    </row>
    <row r="577" spans="2:46">
      <c r="B577" s="84"/>
      <c r="C577" s="402" t="s">
        <v>106</v>
      </c>
      <c r="D577" s="1718"/>
      <c r="E577" s="2504"/>
      <c r="F577" s="1979"/>
      <c r="G577" s="1979"/>
      <c r="H577" s="2505"/>
      <c r="I577" s="3001"/>
      <c r="J577" s="422"/>
      <c r="K577" s="6"/>
      <c r="L577" s="2083"/>
      <c r="M577" s="3154"/>
      <c r="N577" s="3154"/>
      <c r="O577" s="3154"/>
      <c r="P577" s="3154"/>
      <c r="Q577" s="3144"/>
      <c r="R577" s="3144"/>
      <c r="S577" s="2428"/>
      <c r="T577" s="3144"/>
      <c r="U577" s="2434"/>
      <c r="V577" s="3144"/>
      <c r="W577" s="3144"/>
      <c r="X577" s="3144"/>
      <c r="Y577" s="121"/>
      <c r="Z577" s="121"/>
      <c r="AA577" s="3144"/>
      <c r="AB577" s="3144"/>
      <c r="AC577" s="3144"/>
      <c r="AD577" s="3144"/>
      <c r="AE577" s="3144"/>
      <c r="AF577" s="3144"/>
      <c r="AG577" s="3144"/>
      <c r="AH577" s="3144"/>
      <c r="AI577" s="3144"/>
      <c r="AJ577" s="3144"/>
      <c r="AK577" s="3144"/>
      <c r="AL577" s="3144"/>
      <c r="AM577" s="3144"/>
      <c r="AN577" s="3144"/>
      <c r="AO577" s="3144"/>
      <c r="AP577" s="3144"/>
      <c r="AQ577" s="3144"/>
      <c r="AR577" s="3144"/>
      <c r="AS577" s="3144"/>
      <c r="AT577" s="3144"/>
    </row>
    <row r="578" spans="2:46" ht="12.75" customHeight="1">
      <c r="B578" s="2955" t="s">
        <v>153</v>
      </c>
      <c r="C578" s="607" t="s">
        <v>701</v>
      </c>
      <c r="D578" s="340">
        <v>100</v>
      </c>
      <c r="E578" s="1245">
        <v>1.9</v>
      </c>
      <c r="F578" s="324">
        <v>8.9</v>
      </c>
      <c r="G578" s="324">
        <v>7.7</v>
      </c>
      <c r="H578" s="699">
        <v>118</v>
      </c>
      <c r="I578" s="412">
        <v>11</v>
      </c>
      <c r="J578" s="2260" t="s">
        <v>631</v>
      </c>
      <c r="K578" s="6"/>
      <c r="L578" s="3281"/>
      <c r="M578" s="2312"/>
      <c r="N578" s="2312"/>
      <c r="O578" s="2312"/>
      <c r="P578" s="2327"/>
      <c r="Q578" s="3144"/>
      <c r="R578" s="3144"/>
      <c r="S578" s="2434"/>
      <c r="T578" s="3144"/>
      <c r="U578" s="2434"/>
      <c r="V578" s="3144"/>
      <c r="W578" s="177"/>
      <c r="X578" s="527"/>
      <c r="Y578" s="121"/>
      <c r="Z578" s="121"/>
      <c r="AA578" s="3144"/>
      <c r="AB578" s="3144"/>
      <c r="AC578" s="3144"/>
      <c r="AD578" s="3144"/>
      <c r="AE578" s="3144"/>
      <c r="AF578" s="3144"/>
      <c r="AG578" s="3144"/>
      <c r="AH578" s="3144"/>
      <c r="AI578" s="3144"/>
      <c r="AJ578" s="3144"/>
      <c r="AK578" s="3144"/>
      <c r="AL578" s="3144"/>
      <c r="AM578" s="3144"/>
      <c r="AN578" s="3144"/>
      <c r="AO578" s="3144"/>
      <c r="AP578" s="3144"/>
      <c r="AQ578" s="3144"/>
      <c r="AR578" s="3144"/>
      <c r="AS578" s="3144"/>
      <c r="AT578" s="3144"/>
    </row>
    <row r="579" spans="2:46">
      <c r="B579" s="1156" t="s">
        <v>223</v>
      </c>
      <c r="C579" s="4507" t="s">
        <v>401</v>
      </c>
      <c r="D579" s="2025">
        <v>250</v>
      </c>
      <c r="E579" s="1653">
        <v>2.4666000000000001</v>
      </c>
      <c r="F579" s="1171">
        <v>5.5038</v>
      </c>
      <c r="G579" s="1171">
        <v>10.5138</v>
      </c>
      <c r="H579" s="1455">
        <v>101.6044</v>
      </c>
      <c r="I579" s="3002">
        <v>23</v>
      </c>
      <c r="J579" s="2309" t="s">
        <v>524</v>
      </c>
      <c r="K579" s="6"/>
      <c r="L579" s="151"/>
      <c r="M579" s="3145"/>
      <c r="N579" s="3144"/>
      <c r="O579" s="4335"/>
      <c r="P579" s="3144"/>
      <c r="Q579" s="3154"/>
      <c r="R579" s="3144"/>
      <c r="S579" s="2434"/>
      <c r="T579" s="3144"/>
      <c r="U579" s="2434"/>
      <c r="V579" s="3144"/>
      <c r="W579" s="177"/>
      <c r="X579" s="527"/>
      <c r="Y579" s="121"/>
      <c r="Z579" s="121"/>
      <c r="AA579" s="3144"/>
      <c r="AB579" s="3144"/>
      <c r="AC579" s="3144"/>
      <c r="AD579" s="3144"/>
      <c r="AE579" s="3144"/>
      <c r="AF579" s="3144"/>
      <c r="AG579" s="3144"/>
      <c r="AH579" s="3144"/>
      <c r="AI579" s="3144"/>
      <c r="AJ579" s="3144"/>
      <c r="AK579" s="3144"/>
      <c r="AL579" s="3144"/>
      <c r="AM579" s="3144"/>
      <c r="AN579" s="3144"/>
      <c r="AO579" s="3144"/>
      <c r="AP579" s="3144"/>
      <c r="AQ579" s="3144"/>
      <c r="AR579" s="3144"/>
      <c r="AS579" s="3144"/>
      <c r="AT579" s="3144"/>
    </row>
    <row r="580" spans="2:46" ht="15.75">
      <c r="B580" s="1157" t="s">
        <v>11</v>
      </c>
      <c r="C580" s="4219" t="s">
        <v>349</v>
      </c>
      <c r="D580" s="3158">
        <v>200</v>
      </c>
      <c r="E580" s="1171">
        <v>14.54</v>
      </c>
      <c r="F580" s="1171">
        <v>7.6539999999999999</v>
      </c>
      <c r="G580" s="1171">
        <v>35.408000000000001</v>
      </c>
      <c r="H580" s="694">
        <v>274.36900000000003</v>
      </c>
      <c r="I580" s="3002">
        <v>70</v>
      </c>
      <c r="J580" s="2247" t="s">
        <v>348</v>
      </c>
      <c r="K580" s="6"/>
      <c r="L580" s="269"/>
      <c r="M580" s="2428"/>
      <c r="N580" s="2428"/>
      <c r="O580" s="2428"/>
      <c r="P580" s="2428"/>
      <c r="Q580" s="3154"/>
      <c r="R580" s="1560"/>
      <c r="S580" s="3145"/>
      <c r="T580" s="1561"/>
      <c r="U580" s="2434"/>
      <c r="V580" s="3144"/>
      <c r="W580" s="582"/>
      <c r="X580" s="203"/>
      <c r="Y580" s="3144"/>
      <c r="Z580" s="3144"/>
      <c r="AA580" s="3144"/>
      <c r="AB580" s="3144"/>
      <c r="AC580" s="3144"/>
      <c r="AD580" s="3144"/>
      <c r="AE580" s="3144"/>
      <c r="AF580" s="3144"/>
      <c r="AG580" s="3144"/>
      <c r="AH580" s="3144"/>
      <c r="AI580" s="3144"/>
      <c r="AJ580" s="3144"/>
      <c r="AK580" s="3144"/>
      <c r="AL580" s="3144"/>
      <c r="AM580" s="3144"/>
      <c r="AN580" s="3144"/>
      <c r="AO580" s="3144"/>
      <c r="AP580" s="3144"/>
      <c r="AQ580" s="3144"/>
      <c r="AR580" s="3144"/>
      <c r="AS580" s="3144"/>
      <c r="AT580" s="3144"/>
    </row>
    <row r="581" spans="2:46" ht="15.75">
      <c r="B581" s="1157"/>
      <c r="C581" s="4219" t="s">
        <v>652</v>
      </c>
      <c r="D581" s="3158">
        <v>200</v>
      </c>
      <c r="E581" s="1325">
        <v>5.8</v>
      </c>
      <c r="F581" s="1171">
        <v>5.3</v>
      </c>
      <c r="G581" s="1171">
        <v>9.1</v>
      </c>
      <c r="H581" s="694">
        <v>107</v>
      </c>
      <c r="I581" s="1896">
        <v>102</v>
      </c>
      <c r="J581" s="2247" t="s">
        <v>651</v>
      </c>
      <c r="K581" s="6"/>
      <c r="L581" s="121"/>
      <c r="M581" s="3141"/>
      <c r="N581" s="3138"/>
      <c r="O581" s="121"/>
      <c r="P581" s="121"/>
      <c r="Q581" s="3144"/>
      <c r="R581" s="125"/>
      <c r="S581" s="3154"/>
      <c r="T581" s="3144"/>
      <c r="U581" s="3145"/>
      <c r="V581" s="1561"/>
      <c r="W581" s="121"/>
      <c r="X581" s="213"/>
      <c r="Y581" s="3144"/>
      <c r="Z581" s="3144"/>
      <c r="AA581" s="3144"/>
      <c r="AB581" s="3144"/>
      <c r="AC581" s="3144"/>
      <c r="AD581" s="3144"/>
      <c r="AE581" s="3144"/>
      <c r="AF581" s="3144"/>
      <c r="AG581" s="3144"/>
      <c r="AH581" s="3144"/>
      <c r="AI581" s="3144"/>
      <c r="AJ581" s="3144"/>
      <c r="AK581" s="3144"/>
      <c r="AL581" s="3144"/>
      <c r="AM581" s="3144"/>
      <c r="AN581" s="3144"/>
      <c r="AO581" s="3144"/>
      <c r="AP581" s="3144"/>
      <c r="AQ581" s="3144"/>
      <c r="AR581" s="3144"/>
      <c r="AS581" s="3144"/>
      <c r="AT581" s="3144"/>
    </row>
    <row r="582" spans="2:46" ht="13.5" customHeight="1">
      <c r="B582" s="413" t="s">
        <v>33</v>
      </c>
      <c r="C582" s="2380" t="s">
        <v>1140</v>
      </c>
      <c r="D582" s="261">
        <v>85</v>
      </c>
      <c r="E582" s="2454">
        <v>6.0510000000000002</v>
      </c>
      <c r="F582" s="739">
        <v>5.3453999999999997</v>
      </c>
      <c r="G582" s="1159">
        <v>24.301500000000001</v>
      </c>
      <c r="H582" s="2324">
        <v>151.96600000000001</v>
      </c>
      <c r="I582" s="3002">
        <v>81</v>
      </c>
      <c r="J582" s="2252" t="s">
        <v>739</v>
      </c>
      <c r="K582" s="6"/>
      <c r="L582" s="3154"/>
      <c r="M582" s="351"/>
      <c r="N582" s="351"/>
      <c r="O582" s="351"/>
      <c r="P582" s="351"/>
      <c r="Q582" s="3144"/>
      <c r="R582" s="173"/>
      <c r="S582" s="126"/>
      <c r="T582" s="329"/>
      <c r="U582" s="3154"/>
      <c r="V582" s="3144"/>
      <c r="W582" s="121"/>
      <c r="X582" s="121"/>
      <c r="Y582" s="3144"/>
      <c r="Z582" s="3144"/>
      <c r="AA582" s="3144"/>
      <c r="AB582" s="3144"/>
      <c r="AC582" s="3144"/>
      <c r="AD582" s="3144"/>
      <c r="AE582" s="3144"/>
      <c r="AF582" s="3144"/>
      <c r="AG582" s="3144"/>
      <c r="AH582" s="3144"/>
      <c r="AI582" s="3144"/>
      <c r="AJ582" s="3144"/>
      <c r="AK582" s="3144"/>
      <c r="AL582" s="3144"/>
      <c r="AM582" s="3144"/>
      <c r="AN582" s="3144"/>
      <c r="AO582" s="3144"/>
      <c r="AP582" s="3144"/>
      <c r="AQ582" s="3144"/>
      <c r="AR582" s="3144"/>
      <c r="AS582" s="3144"/>
      <c r="AT582" s="3144"/>
    </row>
    <row r="583" spans="2:46">
      <c r="B583" s="85"/>
      <c r="C583" s="4506" t="s">
        <v>1141</v>
      </c>
      <c r="D583" s="2177">
        <v>30</v>
      </c>
      <c r="E583" s="4495">
        <v>0.38300000000000001</v>
      </c>
      <c r="F583" s="705">
        <v>0</v>
      </c>
      <c r="G583" s="4496">
        <v>10.177</v>
      </c>
      <c r="H583" s="4497">
        <v>37.737000000000002</v>
      </c>
      <c r="I583" s="4217">
        <v>81</v>
      </c>
      <c r="J583" s="2259" t="s">
        <v>431</v>
      </c>
      <c r="K583" s="726"/>
      <c r="L583" s="3283"/>
      <c r="M583" s="116"/>
      <c r="N583" s="116"/>
      <c r="O583" s="116"/>
      <c r="P583" s="2947"/>
      <c r="Q583" s="3144"/>
      <c r="R583" s="3144"/>
      <c r="S583" s="3141"/>
      <c r="T583" s="3144"/>
      <c r="U583" s="126"/>
      <c r="V583" s="329"/>
      <c r="W583" s="177"/>
      <c r="X583" s="536"/>
      <c r="Y583" s="3144"/>
      <c r="Z583" s="3144"/>
      <c r="AA583" s="3144"/>
      <c r="AB583" s="3144"/>
      <c r="AC583" s="3144"/>
      <c r="AD583" s="3144"/>
      <c r="AE583" s="3144"/>
      <c r="AF583" s="3144"/>
      <c r="AG583" s="3144"/>
      <c r="AH583" s="3144"/>
      <c r="AI583" s="3144"/>
      <c r="AJ583" s="3144"/>
      <c r="AK583" s="3144"/>
      <c r="AL583" s="3144"/>
      <c r="AM583" s="3144"/>
      <c r="AN583" s="3144"/>
      <c r="AO583" s="3144"/>
      <c r="AP583" s="3144"/>
      <c r="AQ583" s="3144"/>
      <c r="AR583" s="3144"/>
      <c r="AS583" s="3144"/>
      <c r="AT583" s="3144"/>
    </row>
    <row r="584" spans="2:46">
      <c r="B584" s="65"/>
      <c r="C584" s="4219" t="s">
        <v>9</v>
      </c>
      <c r="D584" s="1680">
        <v>40</v>
      </c>
      <c r="E584" s="1261">
        <v>0.8024</v>
      </c>
      <c r="F584" s="324">
        <v>0.52</v>
      </c>
      <c r="G584" s="319">
        <v>20.68</v>
      </c>
      <c r="H584" s="1455">
        <v>94.6096</v>
      </c>
      <c r="I584" s="415">
        <v>18</v>
      </c>
      <c r="J584" s="2253" t="s">
        <v>8</v>
      </c>
      <c r="K584" s="559"/>
      <c r="L584" s="151"/>
      <c r="M584" s="3154"/>
      <c r="N584" s="3154"/>
      <c r="O584" s="3154"/>
      <c r="P584" s="3154"/>
      <c r="Q584" s="3144"/>
      <c r="R584" s="356"/>
      <c r="S584" s="2436"/>
      <c r="T584" s="329"/>
      <c r="U584" s="2443"/>
      <c r="V584" s="329"/>
      <c r="W584" s="177"/>
      <c r="X584" s="527"/>
      <c r="Y584" s="3144"/>
      <c r="Z584" s="3144"/>
      <c r="AA584" s="3144"/>
      <c r="AB584" s="3144"/>
      <c r="AC584" s="3144"/>
      <c r="AD584" s="3144"/>
      <c r="AE584" s="3144"/>
      <c r="AF584" s="3144"/>
      <c r="AG584" s="3144"/>
      <c r="AH584" s="3144"/>
      <c r="AI584" s="3144"/>
      <c r="AJ584" s="3144"/>
      <c r="AK584" s="3144"/>
      <c r="AL584" s="3144"/>
      <c r="AM584" s="3144"/>
      <c r="AN584" s="3144"/>
      <c r="AO584" s="3144"/>
      <c r="AP584" s="3144"/>
      <c r="AQ584" s="3144"/>
      <c r="AR584" s="3144"/>
      <c r="AS584" s="3144"/>
      <c r="AT584" s="3144"/>
    </row>
    <row r="585" spans="2:46">
      <c r="B585" s="65"/>
      <c r="C585" s="4219" t="s">
        <v>294</v>
      </c>
      <c r="D585" s="2369">
        <v>40</v>
      </c>
      <c r="E585" s="1261">
        <v>1.8660000000000001</v>
      </c>
      <c r="F585" s="326">
        <v>0.66</v>
      </c>
      <c r="G585" s="324">
        <v>17.373999999999999</v>
      </c>
      <c r="H585" s="1455">
        <v>82.9</v>
      </c>
      <c r="I585" s="415">
        <v>19</v>
      </c>
      <c r="J585" s="2243" t="s">
        <v>8</v>
      </c>
      <c r="K585" s="357"/>
      <c r="L585" s="269"/>
      <c r="M585" s="2326"/>
      <c r="N585" s="2326"/>
      <c r="O585" s="2326"/>
      <c r="P585" s="2326"/>
      <c r="Q585" s="3144"/>
      <c r="R585" s="124"/>
      <c r="S585" s="2436"/>
      <c r="T585" s="3139"/>
      <c r="U585" s="2436"/>
      <c r="V585" s="3139"/>
      <c r="W585" s="177"/>
      <c r="X585" s="527"/>
      <c r="Y585" s="3144"/>
      <c r="Z585" s="3144"/>
      <c r="AA585" s="3144"/>
      <c r="AB585" s="3144"/>
      <c r="AC585" s="3144"/>
      <c r="AD585" s="3144"/>
      <c r="AE585" s="3144"/>
      <c r="AF585" s="3144"/>
      <c r="AG585" s="3144"/>
      <c r="AH585" s="3144"/>
      <c r="AI585" s="3144"/>
      <c r="AJ585" s="3144"/>
      <c r="AK585" s="3144"/>
      <c r="AL585" s="3144"/>
      <c r="AM585" s="3144"/>
      <c r="AN585" s="3144"/>
      <c r="AO585" s="3144"/>
      <c r="AP585" s="3144"/>
      <c r="AQ585" s="3144"/>
      <c r="AR585" s="3144"/>
      <c r="AS585" s="3144"/>
      <c r="AT585" s="3144"/>
    </row>
    <row r="586" spans="2:46" ht="15.75" thickBot="1">
      <c r="B586" s="63"/>
      <c r="C586" s="2176" t="s">
        <v>704</v>
      </c>
      <c r="D586" s="341">
        <v>100</v>
      </c>
      <c r="E586" s="1469">
        <v>0.4</v>
      </c>
      <c r="F586" s="431">
        <v>0.4</v>
      </c>
      <c r="G586" s="431">
        <v>9.8000000000000007</v>
      </c>
      <c r="H586" s="2256">
        <v>47</v>
      </c>
      <c r="I586" s="598">
        <v>105</v>
      </c>
      <c r="J586" s="2234" t="s">
        <v>718</v>
      </c>
      <c r="K586" s="559"/>
      <c r="L586" s="121"/>
      <c r="M586" s="121"/>
      <c r="N586" s="121"/>
      <c r="O586" s="121"/>
      <c r="P586" s="121"/>
      <c r="Q586" s="3144"/>
      <c r="R586" s="125"/>
      <c r="S586" s="2436"/>
      <c r="T586" s="3139"/>
      <c r="U586" s="3143"/>
      <c r="V586" s="329"/>
      <c r="W586" s="177"/>
      <c r="X586" s="527"/>
      <c r="Y586" s="3144"/>
      <c r="Z586" s="3144"/>
      <c r="AA586" s="3144"/>
      <c r="AB586" s="3144"/>
      <c r="AC586" s="3144"/>
      <c r="AD586" s="3144"/>
      <c r="AE586" s="3144"/>
      <c r="AF586" s="3144"/>
      <c r="AG586" s="3144"/>
      <c r="AH586" s="3144"/>
      <c r="AI586" s="3144"/>
      <c r="AJ586" s="3144"/>
      <c r="AK586" s="3144"/>
      <c r="AL586" s="3144"/>
      <c r="AM586" s="3144"/>
      <c r="AN586" s="3144"/>
      <c r="AO586" s="3144"/>
      <c r="AP586" s="3144"/>
      <c r="AQ586" s="3144"/>
      <c r="AR586" s="3144"/>
      <c r="AS586" s="3144"/>
      <c r="AT586" s="3144"/>
    </row>
    <row r="587" spans="2:46">
      <c r="B587" s="417" t="s">
        <v>156</v>
      </c>
      <c r="C587" s="348"/>
      <c r="D587" s="1980">
        <f>SUM(D578:D586)</f>
        <v>1045</v>
      </c>
      <c r="E587" s="1914">
        <f>SUM(E578:E586)</f>
        <v>34.208999999999996</v>
      </c>
      <c r="F587" s="1968">
        <f>SUM(F578:F586)</f>
        <v>34.283200000000001</v>
      </c>
      <c r="G587" s="1971">
        <f>SUM(G578:G586)</f>
        <v>145.05430000000001</v>
      </c>
      <c r="H587" s="1970">
        <f>SUM(H578:H586)</f>
        <v>1015.186</v>
      </c>
      <c r="I587" s="1903"/>
      <c r="J587" s="3618"/>
      <c r="K587" s="559"/>
      <c r="L587" s="125"/>
      <c r="M587" s="351"/>
      <c r="N587" s="351"/>
      <c r="O587" s="351"/>
      <c r="P587" s="351"/>
      <c r="Q587" s="3144"/>
      <c r="R587" s="4330"/>
      <c r="S587" s="2436"/>
      <c r="T587" s="3139"/>
      <c r="U587" s="3141"/>
      <c r="V587" s="3139"/>
      <c r="W587" s="177"/>
      <c r="X587" s="527"/>
      <c r="Y587" s="3144"/>
      <c r="Z587" s="3144"/>
      <c r="AA587" s="3144"/>
      <c r="AB587" s="3144"/>
      <c r="AC587" s="3144"/>
      <c r="AD587" s="3144"/>
      <c r="AE587" s="3144"/>
      <c r="AF587" s="3144"/>
      <c r="AG587" s="3144"/>
      <c r="AH587" s="3144"/>
      <c r="AI587" s="3144"/>
      <c r="AJ587" s="3144"/>
      <c r="AK587" s="3144"/>
      <c r="AL587" s="3144"/>
      <c r="AM587" s="3144"/>
      <c r="AN587" s="3144"/>
      <c r="AO587" s="3144"/>
      <c r="AP587" s="3144"/>
      <c r="AQ587" s="3144"/>
      <c r="AR587" s="3144"/>
      <c r="AS587" s="3144"/>
      <c r="AT587" s="3144"/>
    </row>
    <row r="588" spans="2:46" ht="13.5" customHeight="1">
      <c r="B588" s="724"/>
      <c r="C588" s="1713" t="s">
        <v>10</v>
      </c>
      <c r="D588" s="1714">
        <v>0.35</v>
      </c>
      <c r="E588" s="1978">
        <f>E739</f>
        <v>31.5</v>
      </c>
      <c r="F588" s="1972">
        <f>F739</f>
        <v>32.200000000000003</v>
      </c>
      <c r="G588" s="1972">
        <f>G739</f>
        <v>134.05000000000001</v>
      </c>
      <c r="H588" s="1973">
        <f>H739</f>
        <v>952</v>
      </c>
      <c r="I588" s="1908"/>
      <c r="J588" s="2991"/>
      <c r="K588" s="726"/>
      <c r="L588" s="121"/>
      <c r="M588" s="330"/>
      <c r="N588" s="116"/>
      <c r="O588" s="116"/>
      <c r="P588" s="2947"/>
      <c r="Q588" s="3144"/>
      <c r="R588" s="2083"/>
      <c r="S588" s="2436"/>
      <c r="T588" s="3139"/>
      <c r="U588" s="113"/>
      <c r="V588" s="3138"/>
      <c r="W588" s="177"/>
      <c r="X588" s="540"/>
      <c r="Y588" s="3144"/>
      <c r="Z588" s="3144"/>
      <c r="AA588" s="3144"/>
      <c r="AB588" s="3144"/>
      <c r="AC588" s="3144"/>
      <c r="AD588" s="3144"/>
      <c r="AE588" s="3144"/>
      <c r="AF588" s="3144"/>
      <c r="AG588" s="3144"/>
      <c r="AH588" s="3144"/>
      <c r="AI588" s="3144"/>
      <c r="AJ588" s="3144"/>
      <c r="AK588" s="3144"/>
      <c r="AL588" s="3144"/>
      <c r="AM588" s="3144"/>
      <c r="AN588" s="3144"/>
      <c r="AO588" s="3144"/>
      <c r="AP588" s="3144"/>
      <c r="AQ588" s="3144"/>
      <c r="AR588" s="3144"/>
      <c r="AS588" s="3144"/>
      <c r="AT588" s="3144"/>
    </row>
    <row r="589" spans="2:46" ht="15.75" thickBot="1">
      <c r="B589" s="230"/>
      <c r="C589" s="1715" t="s">
        <v>319</v>
      </c>
      <c r="D589" s="1716"/>
      <c r="E589" s="1810">
        <f>(E587*100/E791)-35</f>
        <v>3.009999999999998</v>
      </c>
      <c r="F589" s="1818">
        <f>(F587*100/F791)-35</f>
        <v>2.2643478260869614</v>
      </c>
      <c r="G589" s="1818">
        <f>(G587*100/G791)-35</f>
        <v>2.8731853785900796</v>
      </c>
      <c r="H589" s="1924">
        <f>(H587*100/H791)-35</f>
        <v>2.3230147058823576</v>
      </c>
      <c r="I589" s="3619"/>
      <c r="J589" s="2992"/>
      <c r="K589" s="726"/>
      <c r="L589" s="121"/>
      <c r="M589" s="3154"/>
      <c r="N589" s="3154"/>
      <c r="O589" s="3154"/>
      <c r="P589" s="3154"/>
      <c r="Q589" s="3144"/>
      <c r="R589" s="2083"/>
      <c r="S589" s="2436"/>
      <c r="T589" s="3139"/>
      <c r="U589" s="113"/>
      <c r="V589" s="3144"/>
      <c r="W589" s="3144"/>
      <c r="X589" s="3144"/>
      <c r="Y589" s="3144"/>
      <c r="Z589" s="3144"/>
      <c r="AA589" s="3144"/>
      <c r="AB589" s="3144"/>
      <c r="AC589" s="3144"/>
      <c r="AD589" s="3144"/>
      <c r="AE589" s="3144"/>
      <c r="AF589" s="3144"/>
      <c r="AG589" s="3144"/>
      <c r="AH589" s="3144"/>
      <c r="AI589" s="3144"/>
      <c r="AJ589" s="3144"/>
      <c r="AK589" s="3144"/>
      <c r="AL589" s="3144"/>
      <c r="AM589" s="3144"/>
      <c r="AN589" s="3144"/>
      <c r="AO589" s="3144"/>
      <c r="AP589" s="3144"/>
      <c r="AQ589" s="3144"/>
      <c r="AR589" s="3144"/>
      <c r="AS589" s="3144"/>
      <c r="AT589" s="3144"/>
    </row>
    <row r="590" spans="2:46">
      <c r="B590" s="678" t="s">
        <v>153</v>
      </c>
      <c r="C590" s="2873" t="s">
        <v>192</v>
      </c>
      <c r="D590" s="1718"/>
      <c r="E590" s="2507"/>
      <c r="F590" s="1974"/>
      <c r="G590" s="1974"/>
      <c r="H590" s="1981"/>
      <c r="I590" s="1437"/>
      <c r="J590" s="1437"/>
      <c r="K590" s="726"/>
      <c r="L590" s="121"/>
      <c r="M590" s="2312"/>
      <c r="N590" s="2312"/>
      <c r="O590" s="2312"/>
      <c r="P590" s="2327"/>
      <c r="Q590" s="3144"/>
      <c r="R590" s="124"/>
      <c r="S590" s="2436"/>
      <c r="T590" s="3139"/>
      <c r="U590" s="126"/>
      <c r="V590" s="3139"/>
      <c r="W590" s="3144"/>
      <c r="X590" s="3144"/>
      <c r="Y590" s="3144"/>
      <c r="Z590" s="3144"/>
      <c r="AA590" s="3144"/>
      <c r="AB590" s="3144"/>
      <c r="AC590" s="3144"/>
      <c r="AD590" s="3144"/>
      <c r="AE590" s="3144"/>
      <c r="AF590" s="3144"/>
      <c r="AG590" s="3144"/>
      <c r="AH590" s="3144"/>
      <c r="AI590" s="3144"/>
      <c r="AJ590" s="3144"/>
      <c r="AK590" s="3144"/>
      <c r="AL590" s="3144"/>
      <c r="AM590" s="3144"/>
      <c r="AN590" s="3144"/>
      <c r="AO590" s="3144"/>
      <c r="AP590" s="3144"/>
      <c r="AQ590" s="3144"/>
      <c r="AR590" s="3144"/>
      <c r="AS590" s="3144"/>
      <c r="AT590" s="3144"/>
    </row>
    <row r="591" spans="2:46">
      <c r="B591" s="1156" t="s">
        <v>223</v>
      </c>
      <c r="C591" s="2384" t="s">
        <v>725</v>
      </c>
      <c r="D591" s="3171">
        <v>200</v>
      </c>
      <c r="E591" s="1977">
        <v>0.6</v>
      </c>
      <c r="F591" s="1975">
        <v>0.2</v>
      </c>
      <c r="G591" s="1445">
        <v>12.338800000000001</v>
      </c>
      <c r="H591" s="1951">
        <v>59.49</v>
      </c>
      <c r="I591" s="1913">
        <v>91</v>
      </c>
      <c r="J591" s="2235" t="s">
        <v>551</v>
      </c>
      <c r="K591" s="726"/>
      <c r="L591" s="121"/>
      <c r="M591" s="3141"/>
      <c r="N591" s="3139"/>
      <c r="O591" s="116"/>
      <c r="P591" s="2947"/>
      <c r="Q591" s="3144"/>
      <c r="R591" s="3144"/>
      <c r="S591" s="741"/>
      <c r="T591" s="3144"/>
      <c r="U591" s="126"/>
      <c r="V591" s="3139"/>
      <c r="W591" s="3144"/>
      <c r="X591" s="3144"/>
      <c r="Y591" s="3144"/>
      <c r="Z591" s="3144"/>
      <c r="AA591" s="3144"/>
      <c r="AB591" s="3144"/>
      <c r="AC591" s="3144"/>
      <c r="AD591" s="3144"/>
      <c r="AE591" s="3144"/>
      <c r="AF591" s="3144"/>
      <c r="AG591" s="3144"/>
      <c r="AH591" s="3144"/>
      <c r="AI591" s="3144"/>
      <c r="AJ591" s="3144"/>
      <c r="AK591" s="3144"/>
      <c r="AL591" s="3144"/>
      <c r="AM591" s="3144"/>
      <c r="AN591" s="3144"/>
      <c r="AO591" s="3144"/>
      <c r="AP591" s="3144"/>
      <c r="AQ591" s="3144"/>
      <c r="AR591" s="3144"/>
      <c r="AS591" s="3144"/>
      <c r="AT591" s="3144"/>
    </row>
    <row r="592" spans="2:46" ht="15.75">
      <c r="B592" s="1157" t="s">
        <v>11</v>
      </c>
      <c r="C592" s="2384" t="s">
        <v>538</v>
      </c>
      <c r="D592" s="3169">
        <v>120</v>
      </c>
      <c r="E592" s="1911">
        <v>1.9429000000000001</v>
      </c>
      <c r="F592" s="1445">
        <v>6.2301799999999998</v>
      </c>
      <c r="G592" s="3620">
        <v>9.7200000000000006</v>
      </c>
      <c r="H592" s="1446">
        <v>98.796000000000006</v>
      </c>
      <c r="I592" s="3247">
        <v>62</v>
      </c>
      <c r="J592" s="2235" t="s">
        <v>382</v>
      </c>
      <c r="K592" s="357"/>
      <c r="L592" s="121"/>
      <c r="M592" s="113"/>
      <c r="N592" s="3138"/>
      <c r="O592" s="3154"/>
      <c r="P592" s="3154"/>
      <c r="Q592" s="3144"/>
      <c r="R592" s="3144"/>
      <c r="S592" s="741"/>
      <c r="T592" s="3144"/>
      <c r="U592" s="3145"/>
      <c r="V592" s="3139"/>
      <c r="W592" s="3144"/>
      <c r="X592" s="3144"/>
      <c r="Y592" s="3144"/>
      <c r="Z592" s="3144"/>
      <c r="AA592" s="3144"/>
      <c r="AB592" s="3144"/>
      <c r="AC592" s="3144"/>
      <c r="AD592" s="3144"/>
      <c r="AE592" s="3144"/>
      <c r="AF592" s="3144"/>
      <c r="AG592" s="3144"/>
      <c r="AH592" s="3144"/>
      <c r="AI592" s="3144"/>
      <c r="AJ592" s="3144"/>
      <c r="AK592" s="3144"/>
      <c r="AL592" s="3144"/>
      <c r="AM592" s="3144"/>
      <c r="AN592" s="3144"/>
      <c r="AO592" s="3144"/>
      <c r="AP592" s="3144"/>
      <c r="AQ592" s="3144"/>
      <c r="AR592" s="3144"/>
      <c r="AS592" s="3144"/>
      <c r="AT592" s="3144"/>
    </row>
    <row r="593" spans="2:46">
      <c r="B593" s="65"/>
      <c r="C593" s="2871" t="s">
        <v>541</v>
      </c>
      <c r="D593" s="1675">
        <v>10</v>
      </c>
      <c r="E593" s="3621">
        <v>0.1762</v>
      </c>
      <c r="F593" s="1442">
        <v>0.49959999999999999</v>
      </c>
      <c r="G593" s="1443">
        <v>0.70240000000000002</v>
      </c>
      <c r="H593" s="1443">
        <v>8.01</v>
      </c>
      <c r="I593" s="3622">
        <v>62</v>
      </c>
      <c r="J593" s="3623" t="s">
        <v>542</v>
      </c>
      <c r="K593" s="121"/>
      <c r="L593" s="121"/>
      <c r="M593" s="2436"/>
      <c r="N593" s="3139"/>
      <c r="O593" s="2312"/>
      <c r="P593" s="2327"/>
      <c r="Q593" s="3144"/>
      <c r="R593" s="3144"/>
      <c r="S593" s="113"/>
      <c r="T593" s="3144"/>
      <c r="U593" s="2428"/>
      <c r="V593" s="3144"/>
      <c r="W593" s="3144"/>
      <c r="X593" s="3144"/>
      <c r="Y593" s="3144"/>
      <c r="Z593" s="3144"/>
      <c r="AA593" s="3144"/>
      <c r="AB593" s="3144"/>
      <c r="AC593" s="3144"/>
      <c r="AD593" s="3144"/>
      <c r="AE593" s="3144"/>
      <c r="AF593" s="3144"/>
      <c r="AG593" s="3144"/>
      <c r="AH593" s="3144"/>
      <c r="AI593" s="3144"/>
      <c r="AJ593" s="3144"/>
      <c r="AK593" s="3144"/>
      <c r="AL593" s="3144"/>
      <c r="AM593" s="3144"/>
      <c r="AN593" s="3144"/>
      <c r="AO593" s="3144"/>
      <c r="AP593" s="3144"/>
      <c r="AQ593" s="3144"/>
      <c r="AR593" s="3144"/>
      <c r="AS593" s="3144"/>
      <c r="AT593" s="3144"/>
    </row>
    <row r="594" spans="2:46" ht="15.75" thickBot="1">
      <c r="B594" s="1174" t="s">
        <v>33</v>
      </c>
      <c r="C594" s="2957" t="s">
        <v>294</v>
      </c>
      <c r="D594" s="1489">
        <v>20</v>
      </c>
      <c r="E594" s="324">
        <v>0.93300000000000005</v>
      </c>
      <c r="F594" s="319">
        <v>0.33</v>
      </c>
      <c r="G594" s="319">
        <v>8.6869999999999994</v>
      </c>
      <c r="H594" s="2455">
        <v>41.45</v>
      </c>
      <c r="I594" s="3624">
        <v>19</v>
      </c>
      <c r="J594" s="2245" t="s">
        <v>8</v>
      </c>
      <c r="K594" s="159"/>
      <c r="L594" s="121"/>
      <c r="M594" s="121"/>
      <c r="N594" s="3139"/>
      <c r="O594" s="121"/>
      <c r="P594" s="3144"/>
      <c r="Q594" s="3144"/>
      <c r="R594" s="3144"/>
      <c r="S594" s="2438"/>
      <c r="T594" s="3144"/>
      <c r="U594" s="2444"/>
      <c r="V594" s="3144"/>
      <c r="W594" s="3144"/>
      <c r="X594" s="3144"/>
      <c r="Y594" s="3144"/>
      <c r="Z594" s="3144"/>
      <c r="AA594" s="3144"/>
      <c r="AB594" s="3144"/>
      <c r="AC594" s="3144"/>
      <c r="AD594" s="3144"/>
      <c r="AE594" s="3144"/>
      <c r="AF594" s="3144"/>
      <c r="AG594" s="3144"/>
      <c r="AH594" s="3144"/>
      <c r="AI594" s="3144"/>
      <c r="AJ594" s="3144"/>
      <c r="AK594" s="3144"/>
      <c r="AL594" s="3144"/>
      <c r="AM594" s="3144"/>
      <c r="AN594" s="3144"/>
      <c r="AO594" s="3144"/>
      <c r="AP594" s="3144"/>
      <c r="AQ594" s="3144"/>
      <c r="AR594" s="3144"/>
      <c r="AS594" s="3144"/>
      <c r="AT594" s="3144"/>
    </row>
    <row r="595" spans="2:46" ht="14.25" customHeight="1">
      <c r="B595" s="736" t="s">
        <v>197</v>
      </c>
      <c r="C595" s="1719"/>
      <c r="D595" s="1967">
        <f>SUM(D591:D594)</f>
        <v>350</v>
      </c>
      <c r="E595" s="1914">
        <f>SUM(E591:E594)</f>
        <v>3.6520999999999999</v>
      </c>
      <c r="F595" s="1968">
        <f>SUM(F591:F594)</f>
        <v>7.2597800000000001</v>
      </c>
      <c r="G595" s="1971">
        <f>SUM(G591:G594)</f>
        <v>31.4482</v>
      </c>
      <c r="H595" s="3625">
        <f>SUM(H591:H594)</f>
        <v>207.74599999999998</v>
      </c>
      <c r="I595" s="1903"/>
      <c r="J595" s="2373"/>
      <c r="K595" s="159"/>
      <c r="L595" s="3146"/>
      <c r="M595" s="121"/>
      <c r="N595" s="3139"/>
      <c r="O595" s="121"/>
      <c r="P595" s="3146"/>
      <c r="Q595" s="3144"/>
      <c r="R595" s="3144"/>
      <c r="S595" s="2428"/>
      <c r="T595" s="3144"/>
      <c r="U595" s="741"/>
      <c r="V595" s="3144"/>
      <c r="W595" s="3144"/>
      <c r="X595" s="3144"/>
      <c r="Y595" s="3144"/>
      <c r="Z595" s="3144"/>
      <c r="AA595" s="3144"/>
      <c r="AB595" s="3144"/>
      <c r="AC595" s="3144"/>
      <c r="AD595" s="3144"/>
      <c r="AE595" s="3144"/>
      <c r="AF595" s="3144"/>
      <c r="AG595" s="3144"/>
      <c r="AH595" s="3144"/>
      <c r="AI595" s="3144"/>
      <c r="AJ595" s="3144"/>
      <c r="AK595" s="3144"/>
      <c r="AL595" s="3144"/>
      <c r="AM595" s="3144"/>
      <c r="AN595" s="3144"/>
      <c r="AO595" s="3144"/>
      <c r="AP595" s="3144"/>
      <c r="AQ595" s="3144"/>
      <c r="AR595" s="3144"/>
      <c r="AS595" s="3144"/>
      <c r="AT595" s="3144"/>
    </row>
    <row r="596" spans="2:46">
      <c r="B596" s="724"/>
      <c r="C596" s="1713" t="s">
        <v>10</v>
      </c>
      <c r="D596" s="1714">
        <v>0.1</v>
      </c>
      <c r="E596" s="1978">
        <f>E743</f>
        <v>9</v>
      </c>
      <c r="F596" s="1972">
        <f>F743</f>
        <v>9.1999999999999993</v>
      </c>
      <c r="G596" s="1972">
        <f>G743</f>
        <v>38.299999999999997</v>
      </c>
      <c r="H596" s="1973">
        <f>H743</f>
        <v>272</v>
      </c>
      <c r="I596" s="1908"/>
      <c r="J596" s="2991"/>
      <c r="K596" s="159"/>
      <c r="L596" s="125"/>
      <c r="M596" s="121"/>
      <c r="N596" s="3144"/>
      <c r="O596" s="121"/>
      <c r="P596" s="2083"/>
      <c r="Q596" s="3144"/>
      <c r="R596" s="3144"/>
      <c r="S596" s="2438"/>
      <c r="T596" s="3144"/>
      <c r="U596" s="2434"/>
      <c r="V596" s="3144"/>
      <c r="W596" s="3144"/>
      <c r="X596" s="3144"/>
      <c r="Y596" s="3144"/>
      <c r="Z596" s="3144"/>
      <c r="AA596" s="3144"/>
      <c r="AB596" s="3144"/>
      <c r="AC596" s="3144"/>
      <c r="AD596" s="3144"/>
      <c r="AE596" s="3144"/>
      <c r="AF596" s="3144"/>
      <c r="AG596" s="3144"/>
      <c r="AH596" s="3144"/>
      <c r="AI596" s="3144"/>
      <c r="AJ596" s="3144"/>
      <c r="AK596" s="3144"/>
      <c r="AL596" s="3144"/>
      <c r="AM596" s="3144"/>
      <c r="AN596" s="3144"/>
      <c r="AO596" s="3144"/>
      <c r="AP596" s="3144"/>
      <c r="AQ596" s="3144"/>
      <c r="AR596" s="3144"/>
      <c r="AS596" s="3144"/>
      <c r="AT596" s="3144"/>
    </row>
    <row r="597" spans="2:46" ht="15.75" thickBot="1">
      <c r="B597" s="230"/>
      <c r="C597" s="1715" t="s">
        <v>319</v>
      </c>
      <c r="D597" s="1716"/>
      <c r="E597" s="1810">
        <f>(E595*100/E791)-10</f>
        <v>-5.9421111111111111</v>
      </c>
      <c r="F597" s="1818">
        <f>(F595*100/F791)-10</f>
        <v>-2.1089347826086948</v>
      </c>
      <c r="G597" s="1818">
        <f>(G595*100/G791)-10</f>
        <v>-1.7889817232375975</v>
      </c>
      <c r="H597" s="1924">
        <f>(H595*100/H791)-10</f>
        <v>-2.3622794117647068</v>
      </c>
      <c r="I597" s="1909"/>
      <c r="J597" s="2992"/>
      <c r="K597" s="4"/>
      <c r="L597" s="3146"/>
      <c r="M597" s="121"/>
      <c r="N597" s="159"/>
      <c r="O597" s="121"/>
      <c r="P597" s="116"/>
      <c r="Q597" s="3144"/>
      <c r="R597" s="3144"/>
      <c r="S597" s="2438"/>
      <c r="T597" s="3144"/>
      <c r="U597" s="2428"/>
      <c r="V597" s="3144"/>
      <c r="W597" s="3144"/>
      <c r="X597" s="3144"/>
      <c r="Y597" s="3144"/>
      <c r="Z597" s="3144"/>
      <c r="AA597" s="3144"/>
      <c r="AB597" s="3144"/>
      <c r="AC597" s="3144"/>
      <c r="AD597" s="3144"/>
      <c r="AE597" s="3144"/>
      <c r="AF597" s="3144"/>
      <c r="AG597" s="3144"/>
      <c r="AH597" s="3144"/>
      <c r="AI597" s="3144"/>
      <c r="AJ597" s="3144"/>
      <c r="AK597" s="3144"/>
      <c r="AL597" s="3144"/>
      <c r="AM597" s="3144"/>
      <c r="AN597" s="3144"/>
      <c r="AO597" s="3144"/>
      <c r="AP597" s="3144"/>
      <c r="AQ597" s="3144"/>
      <c r="AR597" s="3144"/>
      <c r="AS597" s="3144"/>
      <c r="AT597" s="3144"/>
    </row>
    <row r="598" spans="2:46" ht="15.75" thickBot="1">
      <c r="K598" s="4"/>
      <c r="L598" s="3144"/>
      <c r="M598" s="3141"/>
      <c r="N598" s="3138"/>
      <c r="O598" s="121"/>
      <c r="P598" s="3139"/>
      <c r="Q598" s="3144"/>
      <c r="R598" s="3144"/>
      <c r="S598" s="2438"/>
      <c r="T598" s="3144"/>
      <c r="U598" s="2434"/>
      <c r="V598" s="3144"/>
      <c r="W598" s="3144"/>
      <c r="X598" s="3144"/>
      <c r="Y598" s="3144"/>
      <c r="Z598" s="3144"/>
      <c r="AA598" s="3144"/>
      <c r="AB598" s="3144"/>
      <c r="AC598" s="3144"/>
      <c r="AD598" s="3144"/>
      <c r="AE598" s="3144"/>
      <c r="AF598" s="3144"/>
      <c r="AG598" s="3144"/>
      <c r="AH598" s="3144"/>
      <c r="AI598" s="3144"/>
      <c r="AJ598" s="3144"/>
      <c r="AK598" s="3144"/>
      <c r="AL598" s="3144"/>
      <c r="AM598" s="3144"/>
      <c r="AN598" s="3144"/>
      <c r="AO598" s="3144"/>
      <c r="AP598" s="3144"/>
      <c r="AQ598" s="3144"/>
      <c r="AR598" s="3144"/>
      <c r="AS598" s="3144"/>
      <c r="AT598" s="3144"/>
    </row>
    <row r="599" spans="2:46">
      <c r="B599" s="649"/>
      <c r="C599" s="42" t="s">
        <v>220</v>
      </c>
      <c r="D599" s="43"/>
      <c r="E599" s="146">
        <f>E574+E587</f>
        <v>52.87299999999999</v>
      </c>
      <c r="F599" s="236">
        <f>F574+F587</f>
        <v>56.439499999999995</v>
      </c>
      <c r="G599" s="236">
        <f>G574+G587</f>
        <v>233.51030000000003</v>
      </c>
      <c r="H599" s="650">
        <f>H574+H587</f>
        <v>1648.8690000000001</v>
      </c>
      <c r="K599" s="4"/>
      <c r="L599" s="3144"/>
      <c r="M599" s="3141"/>
      <c r="N599" s="3139"/>
      <c r="O599" s="121"/>
      <c r="P599" s="121"/>
      <c r="Q599" s="490"/>
      <c r="R599" s="1560"/>
      <c r="S599" s="3145"/>
      <c r="T599" s="216"/>
      <c r="U599" s="3145"/>
      <c r="V599" s="216"/>
      <c r="W599" s="3144"/>
      <c r="X599" s="3144"/>
      <c r="Y599" s="3144"/>
      <c r="Z599" s="3144"/>
      <c r="AA599" s="3144"/>
      <c r="AB599" s="3144"/>
      <c r="AC599" s="3144"/>
      <c r="AD599" s="3144"/>
      <c r="AE599" s="3144"/>
      <c r="AF599" s="3144"/>
      <c r="AG599" s="3144"/>
      <c r="AH599" s="3144"/>
      <c r="AI599" s="3144"/>
      <c r="AJ599" s="3144"/>
      <c r="AK599" s="3144"/>
      <c r="AL599" s="3144"/>
      <c r="AM599" s="3144"/>
      <c r="AN599" s="3144"/>
      <c r="AO599" s="3144"/>
      <c r="AP599" s="3144"/>
      <c r="AQ599" s="3144"/>
      <c r="AR599" s="3144"/>
      <c r="AS599" s="3144"/>
      <c r="AT599" s="3144"/>
    </row>
    <row r="600" spans="2:46">
      <c r="B600" s="382"/>
      <c r="C600" s="674" t="s">
        <v>10</v>
      </c>
      <c r="D600" s="1133">
        <v>0.6</v>
      </c>
      <c r="E600" s="793">
        <f>E747</f>
        <v>54</v>
      </c>
      <c r="F600" s="792">
        <f>F747</f>
        <v>55.2</v>
      </c>
      <c r="G600" s="792">
        <f>G747</f>
        <v>229.8</v>
      </c>
      <c r="H600" s="1499">
        <f>H747</f>
        <v>1632</v>
      </c>
      <c r="I600" s="121"/>
      <c r="J600" s="121"/>
      <c r="K600" s="4"/>
      <c r="L600" s="125"/>
      <c r="M600" s="2427"/>
      <c r="N600" s="329"/>
      <c r="O600" s="176"/>
      <c r="P600" s="3155"/>
      <c r="Q600" s="1563"/>
      <c r="R600" s="125"/>
      <c r="S600" s="3154"/>
      <c r="T600" s="159"/>
      <c r="U600" s="3154"/>
      <c r="V600" s="159"/>
      <c r="W600" s="3144"/>
      <c r="X600" s="3144"/>
      <c r="Y600" s="3144"/>
      <c r="Z600" s="3144"/>
      <c r="AA600" s="3144"/>
      <c r="AB600" s="3144"/>
      <c r="AC600" s="3144"/>
      <c r="AD600" s="3144"/>
      <c r="AE600" s="3144"/>
      <c r="AF600" s="3144"/>
      <c r="AG600" s="3144"/>
      <c r="AH600" s="3144"/>
      <c r="AI600" s="3144"/>
      <c r="AJ600" s="3144"/>
      <c r="AK600" s="3144"/>
      <c r="AL600" s="3144"/>
      <c r="AM600" s="3144"/>
      <c r="AN600" s="3144"/>
      <c r="AO600" s="3144"/>
      <c r="AP600" s="3144"/>
      <c r="AQ600" s="3144"/>
      <c r="AR600" s="3144"/>
      <c r="AS600" s="3144"/>
      <c r="AT600" s="3144"/>
    </row>
    <row r="601" spans="2:46" ht="15.75" thickBot="1">
      <c r="B601" s="230"/>
      <c r="C601" s="722" t="s">
        <v>319</v>
      </c>
      <c r="D601" s="1129"/>
      <c r="E601" s="1469">
        <f>(E599*100/E791)-60</f>
        <v>-1.2522222222222297</v>
      </c>
      <c r="F601" s="431">
        <f>(F599*100/F791)-60</f>
        <v>1.3472826086956502</v>
      </c>
      <c r="G601" s="431">
        <f>(G599*100/G791)-60</f>
        <v>0.96874673629243802</v>
      </c>
      <c r="H601" s="1470">
        <f>(H599*100/H791)-60</f>
        <v>0.62018382352942325</v>
      </c>
      <c r="I601" s="560"/>
      <c r="J601" s="31"/>
      <c r="K601" s="4"/>
      <c r="L601" s="125"/>
      <c r="M601" s="3141"/>
      <c r="N601" s="3139"/>
      <c r="O601" s="121"/>
      <c r="P601" s="121"/>
      <c r="Q601" s="3141"/>
      <c r="R601" s="3146"/>
      <c r="S601" s="3141"/>
      <c r="T601" s="3138"/>
      <c r="U601" s="3141"/>
      <c r="V601" s="3138"/>
      <c r="W601" s="3144"/>
      <c r="X601" s="3144"/>
      <c r="Y601" s="3144"/>
      <c r="Z601" s="3144"/>
      <c r="AA601" s="3144"/>
      <c r="AB601" s="3144"/>
      <c r="AC601" s="3144"/>
      <c r="AD601" s="3144"/>
      <c r="AE601" s="3144"/>
      <c r="AF601" s="3144"/>
      <c r="AG601" s="3144"/>
      <c r="AH601" s="3144"/>
      <c r="AI601" s="3144"/>
      <c r="AJ601" s="3144"/>
      <c r="AK601" s="3144"/>
      <c r="AL601" s="3144"/>
      <c r="AM601" s="3144"/>
      <c r="AN601" s="3144"/>
      <c r="AO601" s="3144"/>
      <c r="AP601" s="3144"/>
      <c r="AQ601" s="3144"/>
      <c r="AR601" s="3144"/>
      <c r="AS601" s="3144"/>
      <c r="AT601" s="3144"/>
    </row>
    <row r="602" spans="2:46" ht="15.75" thickBot="1">
      <c r="I602" s="670"/>
      <c r="J602" s="5"/>
      <c r="K602" s="4"/>
      <c r="L602" s="125"/>
      <c r="M602" s="3145"/>
      <c r="N602" s="3144"/>
      <c r="O602" s="121"/>
      <c r="P602" s="469"/>
      <c r="Q602" s="3144"/>
      <c r="R602" s="3146"/>
      <c r="S602" s="3141"/>
      <c r="T602" s="3139"/>
      <c r="U602" s="3141"/>
      <c r="V602" s="3139"/>
      <c r="W602" s="3144"/>
      <c r="X602" s="3144"/>
      <c r="Y602" s="3144"/>
      <c r="Z602" s="3144"/>
      <c r="AA602" s="3144"/>
      <c r="AB602" s="3144"/>
      <c r="AC602" s="3144"/>
      <c r="AD602" s="3144"/>
      <c r="AE602" s="3144"/>
      <c r="AF602" s="3144"/>
      <c r="AG602" s="3144"/>
      <c r="AH602" s="3144"/>
      <c r="AI602" s="3144"/>
      <c r="AJ602" s="3144"/>
      <c r="AK602" s="3144"/>
      <c r="AL602" s="3144"/>
      <c r="AM602" s="3144"/>
      <c r="AN602" s="3144"/>
      <c r="AO602" s="3144"/>
      <c r="AP602" s="3144"/>
      <c r="AQ602" s="3144"/>
      <c r="AR602" s="3144"/>
      <c r="AS602" s="3144"/>
      <c r="AT602" s="3144"/>
    </row>
    <row r="603" spans="2:46">
      <c r="B603" s="649"/>
      <c r="C603" s="42" t="s">
        <v>219</v>
      </c>
      <c r="D603" s="43"/>
      <c r="E603" s="146">
        <f>E587+E595</f>
        <v>37.861099999999993</v>
      </c>
      <c r="F603" s="236">
        <f>F587+F595</f>
        <v>41.54298</v>
      </c>
      <c r="G603" s="236">
        <f>G587+G595</f>
        <v>176.5025</v>
      </c>
      <c r="H603" s="650">
        <f>H587+H595</f>
        <v>1222.932</v>
      </c>
      <c r="I603" s="5"/>
      <c r="J603" s="5"/>
      <c r="K603" s="4"/>
      <c r="L603" s="3144"/>
      <c r="M603" s="3145"/>
      <c r="N603" s="3144"/>
      <c r="O603" s="121"/>
      <c r="P603" s="121"/>
      <c r="Q603" s="3144"/>
      <c r="R603" s="125"/>
      <c r="S603" s="2427"/>
      <c r="T603" s="329"/>
      <c r="U603" s="113"/>
      <c r="V603" s="3144"/>
      <c r="W603" s="3144"/>
      <c r="X603" s="3144"/>
      <c r="Y603" s="3144"/>
      <c r="Z603" s="3144"/>
      <c r="AA603" s="3144"/>
      <c r="AB603" s="3144"/>
      <c r="AC603" s="3144"/>
      <c r="AD603" s="3144"/>
      <c r="AE603" s="3144"/>
      <c r="AF603" s="3144"/>
      <c r="AG603" s="3144"/>
      <c r="AH603" s="3144"/>
      <c r="AI603" s="3144"/>
      <c r="AJ603" s="3144"/>
      <c r="AK603" s="3144"/>
      <c r="AL603" s="3144"/>
      <c r="AM603" s="3144"/>
      <c r="AN603" s="3144"/>
      <c r="AO603" s="3144"/>
      <c r="AP603" s="3144"/>
      <c r="AQ603" s="3144"/>
      <c r="AR603" s="3144"/>
      <c r="AS603" s="3144"/>
      <c r="AT603" s="3144"/>
    </row>
    <row r="604" spans="2:46">
      <c r="B604" s="382"/>
      <c r="C604" s="674" t="s">
        <v>10</v>
      </c>
      <c r="D604" s="1133">
        <v>0.45</v>
      </c>
      <c r="E604" s="793">
        <f>E751</f>
        <v>40.5</v>
      </c>
      <c r="F604" s="792">
        <f>F751</f>
        <v>41.4</v>
      </c>
      <c r="G604" s="792">
        <f>G751</f>
        <v>172.35</v>
      </c>
      <c r="H604" s="1499">
        <f>H751</f>
        <v>1224</v>
      </c>
      <c r="K604" s="4"/>
      <c r="L604" s="1560"/>
      <c r="M604" s="126"/>
      <c r="N604" s="3144"/>
      <c r="O604" s="121"/>
      <c r="P604" s="116"/>
      <c r="Q604" s="116"/>
      <c r="R604" s="3146"/>
      <c r="S604" s="3141"/>
      <c r="T604" s="3139"/>
      <c r="U604" s="3141"/>
      <c r="V604" s="3139"/>
      <c r="W604" s="3144"/>
      <c r="X604" s="3144"/>
      <c r="Y604" s="3144"/>
      <c r="Z604" s="3144"/>
      <c r="AA604" s="3144"/>
      <c r="AB604" s="3144"/>
      <c r="AC604" s="3144"/>
      <c r="AD604" s="3144"/>
      <c r="AE604" s="3144"/>
      <c r="AF604" s="3144"/>
      <c r="AG604" s="3144"/>
      <c r="AH604" s="3144"/>
      <c r="AI604" s="3144"/>
      <c r="AJ604" s="3144"/>
      <c r="AK604" s="3144"/>
      <c r="AL604" s="3144"/>
      <c r="AM604" s="3144"/>
      <c r="AN604" s="3144"/>
      <c r="AO604" s="3144"/>
      <c r="AP604" s="3144"/>
      <c r="AQ604" s="3144"/>
      <c r="AR604" s="3144"/>
      <c r="AS604" s="3144"/>
      <c r="AT604" s="3144"/>
    </row>
    <row r="605" spans="2:46" ht="15.75" thickBot="1">
      <c r="B605" s="230"/>
      <c r="C605" s="722" t="s">
        <v>319</v>
      </c>
      <c r="D605" s="1129"/>
      <c r="E605" s="1469">
        <f>(E603*100/E791)-45</f>
        <v>-2.9321111111111193</v>
      </c>
      <c r="F605" s="431">
        <f>(F603*100/F791)-45</f>
        <v>0.15541304347825502</v>
      </c>
      <c r="G605" s="431">
        <f>(G603*100/G791)-45</f>
        <v>1.0842036553524821</v>
      </c>
      <c r="H605" s="1470">
        <f>(H603*100/H791)-45</f>
        <v>-3.9264705882352757E-2</v>
      </c>
      <c r="K605" s="6"/>
      <c r="L605" s="4348"/>
      <c r="M605" s="126"/>
      <c r="N605" s="3144"/>
      <c r="O605" s="121"/>
      <c r="P605" s="2077"/>
      <c r="Q605" s="330"/>
      <c r="R605" s="3144"/>
      <c r="S605" s="3145"/>
      <c r="T605" s="3144"/>
      <c r="U605" s="2434"/>
      <c r="V605" s="3144"/>
      <c r="W605" s="3144"/>
      <c r="X605" s="3144"/>
      <c r="Y605" s="3144"/>
      <c r="Z605" s="3144"/>
      <c r="AA605" s="3144"/>
      <c r="AB605" s="3144"/>
      <c r="AC605" s="3144"/>
      <c r="AD605" s="3144"/>
      <c r="AE605" s="3144"/>
      <c r="AF605" s="3144"/>
      <c r="AG605" s="3144"/>
      <c r="AH605" s="3144"/>
      <c r="AI605" s="3144"/>
      <c r="AJ605" s="3144"/>
      <c r="AK605" s="3144"/>
      <c r="AL605" s="3144"/>
      <c r="AM605" s="3144"/>
      <c r="AN605" s="3144"/>
      <c r="AO605" s="3144"/>
      <c r="AP605" s="3144"/>
      <c r="AQ605" s="3144"/>
      <c r="AR605" s="3144"/>
      <c r="AS605" s="3144"/>
      <c r="AT605" s="3144"/>
    </row>
    <row r="606" spans="2:46" ht="15.75" thickBot="1">
      <c r="I606" s="5"/>
      <c r="J606" s="5"/>
      <c r="K606" s="1250"/>
      <c r="L606" s="151"/>
      <c r="M606" s="126"/>
      <c r="N606" s="3144"/>
      <c r="O606" s="121"/>
      <c r="P606" s="121"/>
      <c r="Q606" s="490"/>
      <c r="R606" s="125"/>
      <c r="S606" s="126"/>
      <c r="T606" s="3144"/>
      <c r="U606" s="2434"/>
      <c r="V606" s="3144"/>
      <c r="W606" s="177"/>
      <c r="X606" s="527"/>
      <c r="Y606" s="3144"/>
      <c r="Z606" s="3144"/>
      <c r="AA606" s="3144"/>
      <c r="AB606" s="3144"/>
      <c r="AC606" s="3144"/>
      <c r="AD606" s="3144"/>
      <c r="AE606" s="3144"/>
      <c r="AF606" s="3144"/>
      <c r="AG606" s="3144"/>
      <c r="AH606" s="3144"/>
      <c r="AI606" s="3144"/>
      <c r="AJ606" s="3144"/>
      <c r="AK606" s="3144"/>
      <c r="AL606" s="3144"/>
      <c r="AM606" s="3144"/>
      <c r="AN606" s="3144"/>
      <c r="AO606" s="3144"/>
      <c r="AP606" s="3144"/>
      <c r="AQ606" s="3144"/>
      <c r="AR606" s="3144"/>
      <c r="AS606" s="3144"/>
      <c r="AT606" s="3144"/>
    </row>
    <row r="607" spans="2:46">
      <c r="B607" s="649"/>
      <c r="C607" s="42" t="s">
        <v>198</v>
      </c>
      <c r="D607" s="43"/>
      <c r="E607" s="153">
        <f>E574+E587+E595</f>
        <v>56.525099999999988</v>
      </c>
      <c r="F607" s="93">
        <f>F574+F587+F595</f>
        <v>63.699279999999995</v>
      </c>
      <c r="G607" s="93">
        <f>G574+G587+G595</f>
        <v>264.95850000000002</v>
      </c>
      <c r="H607" s="237">
        <f>H574+H587+H595</f>
        <v>1856.6150000000002</v>
      </c>
      <c r="I607" s="5"/>
      <c r="J607" s="5"/>
      <c r="K607" s="6"/>
      <c r="L607" s="257"/>
      <c r="M607" s="3145"/>
      <c r="N607" s="3144"/>
      <c r="O607" s="121"/>
      <c r="P607" s="121"/>
      <c r="Q607" s="1563"/>
      <c r="R607" s="125"/>
      <c r="S607" s="126"/>
      <c r="T607" s="3144"/>
      <c r="U607" s="3145"/>
      <c r="V607" s="2315"/>
      <c r="W607" s="177"/>
      <c r="X607" s="527"/>
      <c r="Y607" s="3144"/>
      <c r="Z607" s="3144"/>
      <c r="AA607" s="3144"/>
      <c r="AB607" s="3144"/>
      <c r="AC607" s="3144"/>
      <c r="AD607" s="3144"/>
      <c r="AE607" s="3144"/>
      <c r="AF607" s="3144"/>
      <c r="AG607" s="3144"/>
      <c r="AH607" s="3144"/>
      <c r="AI607" s="3144"/>
      <c r="AJ607" s="3144"/>
      <c r="AK607" s="3144"/>
      <c r="AL607" s="3144"/>
      <c r="AM607" s="3144"/>
      <c r="AN607" s="3144"/>
      <c r="AO607" s="3144"/>
      <c r="AP607" s="3144"/>
      <c r="AQ607" s="3144"/>
      <c r="AR607" s="3144"/>
      <c r="AS607" s="3144"/>
      <c r="AT607" s="3144"/>
    </row>
    <row r="608" spans="2:46">
      <c r="B608" s="724"/>
      <c r="C608" s="725" t="s">
        <v>10</v>
      </c>
      <c r="D608" s="1133">
        <v>0.7</v>
      </c>
      <c r="E608" s="793">
        <f>E755</f>
        <v>63</v>
      </c>
      <c r="F608" s="792">
        <f>F755</f>
        <v>64.400000000000006</v>
      </c>
      <c r="G608" s="792">
        <f>G755</f>
        <v>268.10000000000002</v>
      </c>
      <c r="H608" s="1499">
        <f>H755</f>
        <v>1904</v>
      </c>
      <c r="I608" s="670"/>
      <c r="J608" s="5"/>
      <c r="K608" s="6"/>
      <c r="L608" s="1213"/>
      <c r="M608" s="3145"/>
      <c r="N608" s="2552"/>
      <c r="O608" s="121"/>
      <c r="P608" s="121"/>
      <c r="Q608" s="3144"/>
      <c r="R608" s="125"/>
      <c r="S608" s="126"/>
      <c r="T608" s="3144"/>
      <c r="U608" s="3144"/>
      <c r="V608" s="116"/>
      <c r="W608" s="177"/>
      <c r="X608" s="540"/>
      <c r="Y608" s="3144"/>
      <c r="Z608" s="3144"/>
      <c r="AA608" s="3144"/>
      <c r="AB608" s="3144"/>
      <c r="AC608" s="3144"/>
      <c r="AD608" s="3144"/>
      <c r="AE608" s="3144"/>
      <c r="AF608" s="3144"/>
      <c r="AG608" s="3144"/>
      <c r="AH608" s="3144"/>
      <c r="AI608" s="3144"/>
      <c r="AJ608" s="3144"/>
      <c r="AK608" s="3144"/>
      <c r="AL608" s="3144"/>
      <c r="AM608" s="3144"/>
      <c r="AN608" s="3144"/>
      <c r="AO608" s="3144"/>
      <c r="AP608" s="3144"/>
      <c r="AQ608" s="3144"/>
      <c r="AR608" s="3144"/>
      <c r="AS608" s="3144"/>
      <c r="AT608" s="3144"/>
    </row>
    <row r="609" spans="2:46" ht="15.75" thickBot="1">
      <c r="B609" s="230"/>
      <c r="C609" s="722" t="s">
        <v>319</v>
      </c>
      <c r="D609" s="1129"/>
      <c r="E609" s="1469">
        <f>(E607*100/E791)-70</f>
        <v>-7.1943333333333541</v>
      </c>
      <c r="F609" s="431">
        <f>(F607*100/F791)-70</f>
        <v>-0.76165217391304907</v>
      </c>
      <c r="G609" s="431">
        <f>(G607*100/G791)-70</f>
        <v>-0.82023498694516661</v>
      </c>
      <c r="H609" s="1470">
        <f>(H607*100/H791)-70</f>
        <v>-1.7420955882352871</v>
      </c>
      <c r="I609" s="5"/>
      <c r="J609" s="5"/>
      <c r="K609" s="6"/>
      <c r="L609" s="3154"/>
      <c r="M609" s="3144"/>
      <c r="N609" s="611"/>
      <c r="O609" s="505"/>
      <c r="P609" s="812"/>
      <c r="Q609" s="3144"/>
      <c r="R609" s="3144"/>
      <c r="S609" s="3145"/>
      <c r="T609" s="3144"/>
      <c r="U609" s="3144"/>
      <c r="V609" s="590"/>
      <c r="W609" s="582"/>
      <c r="X609" s="203"/>
      <c r="Y609" s="3144"/>
      <c r="Z609" s="3144"/>
      <c r="AA609" s="3144"/>
      <c r="AB609" s="3144"/>
      <c r="AC609" s="3144"/>
      <c r="AD609" s="3144"/>
      <c r="AE609" s="3144"/>
      <c r="AF609" s="3144"/>
      <c r="AG609" s="3144"/>
      <c r="AH609" s="3144"/>
      <c r="AI609" s="3144"/>
      <c r="AJ609" s="3144"/>
      <c r="AK609" s="3144"/>
      <c r="AL609" s="3144"/>
      <c r="AM609" s="3144"/>
      <c r="AN609" s="3144"/>
      <c r="AO609" s="3144"/>
      <c r="AP609" s="3144"/>
      <c r="AQ609" s="3144"/>
      <c r="AR609" s="3144"/>
      <c r="AS609" s="3144"/>
      <c r="AT609" s="3144"/>
    </row>
    <row r="610" spans="2:46">
      <c r="B610" s="99"/>
      <c r="I610" s="5"/>
      <c r="J610" s="5"/>
      <c r="K610" s="6"/>
      <c r="L610" s="160"/>
      <c r="M610" s="351"/>
      <c r="N610" s="351"/>
      <c r="O610" s="351"/>
      <c r="P610" s="351"/>
      <c r="Q610" s="3144"/>
      <c r="R610" s="1560"/>
      <c r="S610" s="3145"/>
      <c r="T610" s="2552"/>
      <c r="U610" s="121"/>
      <c r="V610" s="121"/>
      <c r="W610" s="121"/>
      <c r="X610" s="213"/>
      <c r="Y610" s="3144"/>
      <c r="Z610" s="3144"/>
      <c r="AA610" s="3144"/>
      <c r="AB610" s="3144"/>
      <c r="AC610" s="3144"/>
      <c r="AD610" s="3144"/>
      <c r="AE610" s="3144"/>
      <c r="AF610" s="3144"/>
      <c r="AG610" s="3144"/>
      <c r="AH610" s="3144"/>
      <c r="AI610" s="3144"/>
      <c r="AJ610" s="3144"/>
      <c r="AK610" s="3144"/>
      <c r="AL610" s="3144"/>
      <c r="AM610" s="3144"/>
      <c r="AN610" s="3144"/>
      <c r="AO610" s="3144"/>
      <c r="AP610" s="3144"/>
      <c r="AQ610" s="3144"/>
      <c r="AR610" s="3144"/>
      <c r="AS610" s="3144"/>
      <c r="AT610" s="3144"/>
    </row>
    <row r="611" spans="2:46">
      <c r="B611" s="752"/>
      <c r="C611" s="79"/>
      <c r="E611" s="2339"/>
      <c r="F611" s="2339"/>
      <c r="G611" s="2339"/>
      <c r="H611" s="2339"/>
      <c r="I611" s="560"/>
      <c r="J611" s="31"/>
      <c r="K611" s="6"/>
      <c r="L611" s="3144"/>
      <c r="M611" s="330"/>
      <c r="N611" s="330"/>
      <c r="O611" s="330"/>
      <c r="P611" s="177"/>
      <c r="Q611" s="3144"/>
      <c r="R611" s="3144"/>
      <c r="S611" s="3144"/>
      <c r="T611" s="121"/>
      <c r="U611" s="121"/>
      <c r="V611" s="121"/>
      <c r="W611" s="121"/>
      <c r="X611" s="121"/>
      <c r="Y611" s="3144"/>
      <c r="Z611" s="3144"/>
      <c r="AA611" s="3144"/>
      <c r="AB611" s="3144"/>
      <c r="AC611" s="3144"/>
      <c r="AD611" s="3144"/>
      <c r="AE611" s="3144"/>
      <c r="AF611" s="3144"/>
      <c r="AG611" s="3144"/>
      <c r="AH611" s="3144"/>
      <c r="AI611" s="3144"/>
      <c r="AJ611" s="3144"/>
      <c r="AK611" s="3144"/>
      <c r="AL611" s="3144"/>
      <c r="AM611" s="3144"/>
      <c r="AN611" s="3144"/>
      <c r="AO611" s="3144"/>
      <c r="AP611" s="3144"/>
      <c r="AQ611" s="3144"/>
      <c r="AR611" s="3144"/>
      <c r="AS611" s="3144"/>
      <c r="AT611" s="3144"/>
    </row>
    <row r="612" spans="2:46">
      <c r="B612" s="3020"/>
      <c r="C612" s="79"/>
      <c r="I612" s="5"/>
      <c r="J612" s="5"/>
      <c r="K612" s="6"/>
      <c r="L612" s="576"/>
      <c r="M612" s="3154"/>
      <c r="N612" s="3154"/>
      <c r="O612" s="3154"/>
      <c r="P612" s="3154"/>
      <c r="Q612" s="3144"/>
      <c r="R612" s="3141"/>
      <c r="S612" s="3139"/>
      <c r="T612" s="328"/>
      <c r="U612" s="328"/>
      <c r="V612" s="525"/>
      <c r="W612" s="177"/>
      <c r="X612" s="592"/>
      <c r="Y612" s="3144"/>
      <c r="Z612" s="3144"/>
      <c r="AA612" s="3144"/>
      <c r="AB612" s="3144"/>
      <c r="AC612" s="3144"/>
      <c r="AD612" s="3144"/>
      <c r="AE612" s="3144"/>
      <c r="AF612" s="3144"/>
      <c r="AG612" s="3144"/>
      <c r="AH612" s="3144"/>
      <c r="AI612" s="3144"/>
      <c r="AJ612" s="3144"/>
      <c r="AK612" s="3144"/>
      <c r="AL612" s="3144"/>
      <c r="AM612" s="3144"/>
      <c r="AN612" s="3144"/>
      <c r="AO612" s="3144"/>
      <c r="AP612" s="3144"/>
      <c r="AQ612" s="3144"/>
      <c r="AR612" s="3144"/>
      <c r="AS612" s="3144"/>
      <c r="AT612" s="3144"/>
    </row>
    <row r="613" spans="2:46">
      <c r="H613" s="52"/>
      <c r="I613" s="52"/>
      <c r="J613" s="52"/>
      <c r="K613" s="6"/>
      <c r="L613" s="330"/>
      <c r="M613" s="2326"/>
      <c r="N613" s="2326"/>
      <c r="O613" s="2326"/>
      <c r="P613" s="2326"/>
      <c r="Q613" s="159"/>
      <c r="R613" s="3141"/>
      <c r="S613" s="3139"/>
      <c r="T613" s="116"/>
      <c r="U613" s="116"/>
      <c r="V613" s="116"/>
      <c r="W613" s="177"/>
      <c r="X613" s="527"/>
      <c r="Y613" s="3144"/>
      <c r="Z613" s="3144"/>
      <c r="AA613" s="3144"/>
      <c r="AB613" s="3144"/>
      <c r="AC613" s="3144"/>
      <c r="AD613" s="3144"/>
      <c r="AE613" s="3144"/>
      <c r="AF613" s="3144"/>
      <c r="AG613" s="3144"/>
      <c r="AH613" s="3144"/>
      <c r="AI613" s="3144"/>
      <c r="AJ613" s="3144"/>
      <c r="AK613" s="3144"/>
      <c r="AL613" s="3144"/>
      <c r="AM613" s="3144"/>
      <c r="AN613" s="3144"/>
      <c r="AO613" s="3144"/>
      <c r="AP613" s="3144"/>
      <c r="AQ613" s="3144"/>
      <c r="AR613" s="3144"/>
      <c r="AS613" s="3144"/>
      <c r="AT613" s="3144"/>
    </row>
    <row r="614" spans="2:46" ht="15.75">
      <c r="D614" s="12" t="str">
        <f>D58</f>
        <v xml:space="preserve">Россия Краснодарский край </v>
      </c>
      <c r="K614" s="6"/>
      <c r="L614" s="121"/>
      <c r="M614" s="117"/>
      <c r="N614" s="3144"/>
      <c r="O614" s="121"/>
      <c r="P614" s="121"/>
      <c r="Q614" s="593"/>
      <c r="R614" s="113"/>
      <c r="S614" s="3139"/>
      <c r="T614" s="330"/>
      <c r="U614" s="330"/>
      <c r="V614" s="330"/>
      <c r="W614" s="177"/>
      <c r="X614" s="527"/>
      <c r="Y614" s="3144"/>
      <c r="Z614" s="3144"/>
      <c r="AA614" s="3144"/>
      <c r="AB614" s="3144"/>
      <c r="AC614" s="3144"/>
      <c r="AD614" s="3144"/>
      <c r="AE614" s="3144"/>
      <c r="AF614" s="3144"/>
      <c r="AG614" s="3144"/>
      <c r="AH614" s="3144"/>
      <c r="AI614" s="3144"/>
      <c r="AJ614" s="3144"/>
      <c r="AK614" s="3144"/>
      <c r="AL614" s="3144"/>
      <c r="AM614" s="3144"/>
      <c r="AN614" s="3144"/>
      <c r="AO614" s="3144"/>
      <c r="AP614" s="3144"/>
      <c r="AQ614" s="3144"/>
      <c r="AR614" s="3144"/>
      <c r="AS614" s="3144"/>
      <c r="AT614" s="3144"/>
    </row>
    <row r="615" spans="2:46">
      <c r="B615" s="25" t="str">
        <f>B59</f>
        <v xml:space="preserve">     12 - ТИДНЕВНОЕ  МЕНЮ  ПРИГОТОВЛЯЕМЫХ  БЛЮД ШКОЛЬНЫХ    З А В Т Р А К О В - О Б Е Д О В - П О Л Д Н И К О В</v>
      </c>
      <c r="D615"/>
      <c r="E615"/>
      <c r="I615"/>
      <c r="J615"/>
      <c r="K615" s="6"/>
      <c r="L615" s="3144"/>
      <c r="M615" s="3144"/>
      <c r="N615" s="3144"/>
      <c r="O615" s="121"/>
      <c r="P615" s="121"/>
      <c r="Q615" s="578"/>
      <c r="R615" s="3141"/>
      <c r="S615" s="3139"/>
      <c r="T615" s="116"/>
      <c r="U615" s="116"/>
      <c r="V615" s="482"/>
      <c r="W615" s="177"/>
      <c r="X615" s="527"/>
      <c r="Y615" s="3144"/>
      <c r="Z615" s="3144"/>
      <c r="AA615" s="3144"/>
      <c r="AB615" s="3144"/>
      <c r="AC615" s="3144"/>
      <c r="AD615" s="3144"/>
      <c r="AE615" s="3144"/>
      <c r="AF615" s="3144"/>
      <c r="AG615" s="3144"/>
      <c r="AH615" s="3144"/>
      <c r="AI615" s="3144"/>
      <c r="AJ615" s="3144"/>
      <c r="AK615" s="3144"/>
      <c r="AL615" s="3144"/>
      <c r="AM615" s="3144"/>
      <c r="AN615" s="3144"/>
      <c r="AO615" s="3144"/>
      <c r="AP615" s="3144"/>
      <c r="AQ615" s="3144"/>
      <c r="AR615" s="3144"/>
      <c r="AS615" s="3144"/>
      <c r="AT615" s="3144"/>
    </row>
    <row r="616" spans="2:46">
      <c r="C616" s="25" t="str">
        <f>C60</f>
        <v xml:space="preserve">                            ДЛЯ  УЧАЩИХСЯ  В ОБЩЕОБРАЗОВАТЕЛЬНОМ УЧРЕЖДЕНИЕ</v>
      </c>
      <c r="E616"/>
      <c r="F616"/>
      <c r="G616" s="25"/>
      <c r="H616" s="25"/>
      <c r="I616" s="26"/>
      <c r="J616" s="26"/>
      <c r="K616" s="6"/>
      <c r="L616" s="3281"/>
      <c r="M616" s="576"/>
      <c r="N616" s="576"/>
      <c r="O616" s="206"/>
      <c r="P616" s="121"/>
      <c r="Q616" s="3144"/>
      <c r="R616" s="3141"/>
      <c r="S616" s="3139"/>
      <c r="T616" s="116"/>
      <c r="U616" s="116"/>
      <c r="V616" s="482"/>
      <c r="W616" s="177"/>
      <c r="X616" s="527"/>
      <c r="Y616" s="3144"/>
      <c r="Z616" s="3144"/>
      <c r="AA616" s="3144"/>
      <c r="AB616" s="3144"/>
      <c r="AC616" s="3144"/>
      <c r="AD616" s="3144"/>
      <c r="AE616" s="3144"/>
      <c r="AF616" s="3144"/>
      <c r="AG616" s="3144"/>
      <c r="AH616" s="3144"/>
      <c r="AI616" s="3144"/>
      <c r="AJ616" s="3144"/>
      <c r="AK616" s="3144"/>
      <c r="AL616" s="3144"/>
      <c r="AM616" s="3144"/>
      <c r="AN616" s="3144"/>
      <c r="AO616" s="3144"/>
      <c r="AP616" s="3144"/>
      <c r="AQ616" s="3144"/>
      <c r="AR616" s="3144"/>
      <c r="AS616" s="3144"/>
      <c r="AT616" s="3144"/>
    </row>
    <row r="617" spans="2:46" ht="15.75">
      <c r="B617" s="654" t="str">
        <f>B61</f>
        <v xml:space="preserve">   Возрастная категория:   с   12  лет  и старше                 Сезон:    ЗИМА  -  ВЕСНА  2025 -____г.г.</v>
      </c>
      <c r="C617" s="26"/>
      <c r="D617"/>
      <c r="E617" s="28"/>
      <c r="F617"/>
      <c r="G617" s="2"/>
      <c r="H617" s="26"/>
      <c r="I617" s="26"/>
      <c r="J617" s="33"/>
      <c r="K617" s="6"/>
      <c r="L617" s="151"/>
      <c r="M617" s="330"/>
      <c r="N617" s="4349"/>
      <c r="O617" s="4339"/>
      <c r="P617" s="121"/>
      <c r="Q617" s="579"/>
      <c r="R617" s="3141"/>
      <c r="S617" s="3139"/>
      <c r="T617" s="116"/>
      <c r="U617" s="116"/>
      <c r="V617" s="116"/>
      <c r="W617" s="177"/>
      <c r="X617" s="527"/>
      <c r="Y617" s="3144"/>
      <c r="Z617" s="3144"/>
      <c r="AA617" s="3144"/>
      <c r="AB617" s="3144"/>
      <c r="AC617" s="3144"/>
      <c r="AD617" s="3144"/>
      <c r="AE617" s="3144"/>
      <c r="AF617" s="3144"/>
      <c r="AG617" s="3144"/>
      <c r="AH617" s="3144"/>
      <c r="AI617" s="3144"/>
      <c r="AJ617" s="3144"/>
      <c r="AK617" s="3144"/>
      <c r="AL617" s="3144"/>
      <c r="AM617" s="3144"/>
      <c r="AN617" s="3144"/>
      <c r="AO617" s="3144"/>
      <c r="AP617" s="3144"/>
      <c r="AQ617" s="3144"/>
      <c r="AR617" s="3144"/>
      <c r="AS617" s="3144"/>
      <c r="AT617" s="3144"/>
    </row>
    <row r="618" spans="2:46" ht="19.5" thickBot="1">
      <c r="C618" s="1"/>
      <c r="D618" s="1136" t="s">
        <v>259</v>
      </c>
      <c r="E618" s="3609"/>
      <c r="F618" s="3609"/>
      <c r="G618" s="3609"/>
      <c r="H618" s="3609"/>
      <c r="K618" s="6"/>
      <c r="L618" s="269"/>
      <c r="M618" s="121"/>
      <c r="N618" s="121"/>
      <c r="O618" s="121"/>
      <c r="P618" s="121"/>
      <c r="Q618" s="580"/>
      <c r="R618" s="3141"/>
      <c r="S618" s="3139"/>
      <c r="T618" s="116"/>
      <c r="U618" s="116"/>
      <c r="V618" s="116"/>
      <c r="W618" s="177"/>
      <c r="X618" s="527"/>
      <c r="Y618" s="3144"/>
      <c r="Z618" s="3144"/>
      <c r="AA618" s="3144"/>
      <c r="AB618" s="3144"/>
      <c r="AC618" s="3144"/>
      <c r="AD618" s="3144"/>
      <c r="AE618" s="3144"/>
      <c r="AF618" s="3144"/>
      <c r="AG618" s="3144"/>
      <c r="AH618" s="3144"/>
      <c r="AI618" s="3144"/>
      <c r="AJ618" s="3144"/>
      <c r="AK618" s="3144"/>
      <c r="AL618" s="3144"/>
      <c r="AM618" s="3144"/>
      <c r="AN618" s="3144"/>
      <c r="AO618" s="3144"/>
      <c r="AP618" s="3144"/>
      <c r="AQ618" s="3144"/>
      <c r="AR618" s="3144"/>
      <c r="AS618" s="3144"/>
      <c r="AT618" s="3144"/>
    </row>
    <row r="619" spans="2:46" ht="15.75" thickBot="1">
      <c r="B619" s="384" t="s">
        <v>139</v>
      </c>
      <c r="C619" s="88"/>
      <c r="D619" s="385" t="s">
        <v>140</v>
      </c>
      <c r="E619" s="332" t="s">
        <v>141</v>
      </c>
      <c r="F619" s="332"/>
      <c r="G619" s="332"/>
      <c r="H619" s="386" t="s">
        <v>142</v>
      </c>
      <c r="I619" s="387" t="s">
        <v>143</v>
      </c>
      <c r="J619" s="388" t="s">
        <v>144</v>
      </c>
      <c r="K619" s="6"/>
      <c r="L619" s="3154"/>
      <c r="M619" s="3154"/>
      <c r="N619" s="3144"/>
      <c r="O619" s="121"/>
      <c r="P619" s="121"/>
      <c r="Q619" s="476"/>
      <c r="R619" s="348"/>
      <c r="S619" s="3140"/>
      <c r="T619" s="581"/>
      <c r="U619" s="582"/>
      <c r="V619" s="591"/>
      <c r="W619" s="582"/>
      <c r="X619" s="203"/>
      <c r="Y619" s="3144"/>
      <c r="Z619" s="3144"/>
      <c r="AA619" s="3144"/>
      <c r="AB619" s="3144"/>
      <c r="AC619" s="3144"/>
      <c r="AD619" s="3144"/>
      <c r="AE619" s="3144"/>
      <c r="AF619" s="3144"/>
      <c r="AG619" s="3144"/>
      <c r="AH619" s="3144"/>
      <c r="AI619" s="3144"/>
      <c r="AJ619" s="3144"/>
      <c r="AK619" s="3144"/>
      <c r="AL619" s="3144"/>
      <c r="AM619" s="3144"/>
      <c r="AN619" s="3144"/>
      <c r="AO619" s="3144"/>
      <c r="AP619" s="3144"/>
      <c r="AQ619" s="3144"/>
      <c r="AR619" s="3144"/>
      <c r="AS619" s="3144"/>
      <c r="AT619" s="3144"/>
    </row>
    <row r="620" spans="2:46">
      <c r="B620" s="389" t="s">
        <v>145</v>
      </c>
      <c r="C620" s="390" t="s">
        <v>146</v>
      </c>
      <c r="D620" s="391" t="s">
        <v>147</v>
      </c>
      <c r="E620" s="392" t="s">
        <v>148</v>
      </c>
      <c r="F620" s="392" t="s">
        <v>53</v>
      </c>
      <c r="G620" s="392" t="s">
        <v>54</v>
      </c>
      <c r="H620" s="393" t="s">
        <v>149</v>
      </c>
      <c r="I620" s="394" t="s">
        <v>150</v>
      </c>
      <c r="J620" s="395" t="s">
        <v>251</v>
      </c>
      <c r="K620" s="6"/>
      <c r="L620" s="121"/>
      <c r="M620" s="351"/>
      <c r="N620" s="351"/>
      <c r="O620" s="351"/>
      <c r="P620" s="351"/>
      <c r="Q620" s="3139"/>
      <c r="R620" s="3144"/>
      <c r="S620" s="3144"/>
      <c r="T620" s="3144"/>
      <c r="U620" s="3144"/>
      <c r="V620" s="3144"/>
      <c r="W620" s="3144"/>
      <c r="X620" s="213"/>
      <c r="Y620" s="3144"/>
      <c r="Z620" s="3144"/>
      <c r="AA620" s="3144"/>
      <c r="AB620" s="3144"/>
      <c r="AC620" s="3144"/>
      <c r="AD620" s="3144"/>
      <c r="AE620" s="3144"/>
      <c r="AF620" s="3144"/>
      <c r="AG620" s="3144"/>
      <c r="AH620" s="3144"/>
      <c r="AI620" s="3144"/>
      <c r="AJ620" s="3144"/>
      <c r="AK620" s="3144"/>
      <c r="AL620" s="3144"/>
      <c r="AM620" s="3144"/>
      <c r="AN620" s="3144"/>
      <c r="AO620" s="3144"/>
      <c r="AP620" s="3144"/>
      <c r="AQ620" s="3144"/>
      <c r="AR620" s="3144"/>
      <c r="AS620" s="3144"/>
      <c r="AT620" s="3144"/>
    </row>
    <row r="621" spans="2:46" ht="15.75" thickBot="1">
      <c r="B621" s="396"/>
      <c r="C621" s="427"/>
      <c r="D621" s="397"/>
      <c r="E621" s="398" t="s">
        <v>5</v>
      </c>
      <c r="F621" s="398" t="s">
        <v>6</v>
      </c>
      <c r="G621" s="398" t="s">
        <v>7</v>
      </c>
      <c r="H621" s="399" t="s">
        <v>151</v>
      </c>
      <c r="I621" s="400" t="s">
        <v>152</v>
      </c>
      <c r="J621" s="401" t="s">
        <v>250</v>
      </c>
      <c r="K621" s="6"/>
      <c r="L621" s="3283"/>
      <c r="M621" s="116"/>
      <c r="N621" s="116"/>
      <c r="O621" s="116"/>
      <c r="P621" s="2947"/>
      <c r="Q621" s="209"/>
      <c r="R621" s="3144"/>
      <c r="S621" s="3144"/>
      <c r="T621" s="3144"/>
      <c r="U621" s="3144"/>
      <c r="V621" s="3144"/>
      <c r="W621" s="353"/>
      <c r="X621" s="213"/>
      <c r="Y621" s="3144"/>
      <c r="Z621" s="3144"/>
      <c r="AA621" s="3144"/>
      <c r="AB621" s="3144"/>
      <c r="AC621" s="3144"/>
      <c r="AD621" s="3144"/>
      <c r="AE621" s="3144"/>
      <c r="AF621" s="3144"/>
      <c r="AG621" s="3144"/>
      <c r="AH621" s="3144"/>
      <c r="AI621" s="3144"/>
      <c r="AJ621" s="3144"/>
      <c r="AK621" s="3144"/>
      <c r="AL621" s="3144"/>
      <c r="AM621" s="3144"/>
      <c r="AN621" s="3144"/>
      <c r="AO621" s="3144"/>
      <c r="AP621" s="3144"/>
      <c r="AQ621" s="3144"/>
      <c r="AR621" s="3144"/>
      <c r="AS621" s="3144"/>
      <c r="AT621" s="3144"/>
    </row>
    <row r="622" spans="2:46">
      <c r="B622" s="88"/>
      <c r="C622" s="402" t="s">
        <v>128</v>
      </c>
      <c r="D622" s="1679"/>
      <c r="E622" s="403"/>
      <c r="F622" s="404"/>
      <c r="G622" s="404"/>
      <c r="H622" s="557"/>
      <c r="I622" s="432"/>
      <c r="J622" s="407"/>
      <c r="K622" s="6"/>
      <c r="L622" s="151"/>
      <c r="M622" s="3154"/>
      <c r="N622" s="3154"/>
      <c r="O622" s="3154"/>
      <c r="P622" s="3154"/>
      <c r="Q622" s="3144"/>
      <c r="R622" s="3144"/>
      <c r="S622" s="3144"/>
      <c r="T622" s="3144"/>
      <c r="U622" s="3144"/>
      <c r="V622" s="3144"/>
      <c r="W622" s="121"/>
      <c r="X622" s="121"/>
      <c r="Y622" s="3144"/>
      <c r="Z622" s="3144"/>
      <c r="AA622" s="3144"/>
      <c r="AB622" s="3144"/>
      <c r="AC622" s="3144"/>
      <c r="AD622" s="3144"/>
      <c r="AE622" s="3144"/>
      <c r="AF622" s="3144"/>
      <c r="AG622" s="3144"/>
      <c r="AH622" s="3144"/>
      <c r="AI622" s="3144"/>
      <c r="AJ622" s="3144"/>
      <c r="AK622" s="3144"/>
      <c r="AL622" s="3144"/>
      <c r="AM622" s="3144"/>
      <c r="AN622" s="3144"/>
      <c r="AO622" s="3144"/>
      <c r="AP622" s="3144"/>
      <c r="AQ622" s="3144"/>
      <c r="AR622" s="3144"/>
      <c r="AS622" s="3144"/>
      <c r="AT622" s="3144"/>
    </row>
    <row r="623" spans="2:46" ht="15.75">
      <c r="B623" s="408" t="s">
        <v>153</v>
      </c>
      <c r="C623" s="2295" t="s">
        <v>655</v>
      </c>
      <c r="D623" s="2369">
        <v>100</v>
      </c>
      <c r="E623" s="1171">
        <v>10.709899999999999</v>
      </c>
      <c r="F623" s="1171">
        <v>15.31</v>
      </c>
      <c r="G623" s="1171">
        <v>9.2208000000000006</v>
      </c>
      <c r="H623" s="694">
        <v>232.6438</v>
      </c>
      <c r="I623" s="433">
        <v>63</v>
      </c>
      <c r="J623" s="2242" t="s">
        <v>656</v>
      </c>
      <c r="K623" s="6"/>
      <c r="L623" s="269"/>
      <c r="M623" s="2326"/>
      <c r="N623" s="2326"/>
      <c r="O623" s="2326"/>
      <c r="P623" s="2326"/>
      <c r="Q623" s="3144"/>
      <c r="R623" s="749"/>
      <c r="S623" s="3141"/>
      <c r="T623" s="3145"/>
      <c r="U623" s="3144"/>
      <c r="V623" s="3144"/>
      <c r="W623" s="121"/>
      <c r="X623" s="121"/>
      <c r="Y623" s="3144"/>
      <c r="Z623" s="3144"/>
      <c r="AA623" s="3144"/>
      <c r="AB623" s="3144"/>
      <c r="AC623" s="3144"/>
      <c r="AD623" s="3144"/>
      <c r="AE623" s="3144"/>
      <c r="AF623" s="3144"/>
      <c r="AG623" s="3144"/>
      <c r="AH623" s="3144"/>
      <c r="AI623" s="3144"/>
      <c r="AJ623" s="3144"/>
      <c r="AK623" s="3144"/>
      <c r="AL623" s="3144"/>
      <c r="AM623" s="3144"/>
      <c r="AN623" s="3144"/>
      <c r="AO623" s="3144"/>
      <c r="AP623" s="3144"/>
      <c r="AQ623" s="3144"/>
      <c r="AR623" s="3144"/>
      <c r="AS623" s="3144"/>
      <c r="AT623" s="3144"/>
    </row>
    <row r="624" spans="2:46">
      <c r="B624" s="409" t="s">
        <v>223</v>
      </c>
      <c r="C624" s="4245" t="s">
        <v>475</v>
      </c>
      <c r="D624" s="1680">
        <v>180</v>
      </c>
      <c r="E624" s="1261">
        <v>5.4960000000000004</v>
      </c>
      <c r="F624" s="324">
        <v>6.0084</v>
      </c>
      <c r="G624" s="324">
        <v>21.026399999999999</v>
      </c>
      <c r="H624" s="1455">
        <v>160.16499999999999</v>
      </c>
      <c r="I624" s="221">
        <v>34</v>
      </c>
      <c r="J624" s="2260" t="s">
        <v>343</v>
      </c>
      <c r="K624" s="6"/>
      <c r="L624" s="121"/>
      <c r="M624" s="3144"/>
      <c r="N624" s="3144"/>
      <c r="O624" s="3144"/>
      <c r="P624" s="3144"/>
      <c r="Q624" s="571"/>
      <c r="R624" s="3144"/>
      <c r="S624" s="3154"/>
      <c r="T624" s="3144"/>
      <c r="U624" s="3144"/>
      <c r="V624" s="3144"/>
      <c r="W624" s="572"/>
      <c r="X624" s="572"/>
      <c r="Y624" s="3144"/>
      <c r="Z624" s="3144"/>
      <c r="AA624" s="3144"/>
      <c r="AB624" s="3144"/>
      <c r="AC624" s="3144"/>
      <c r="AD624" s="3144"/>
      <c r="AE624" s="3144"/>
      <c r="AF624" s="3144"/>
      <c r="AG624" s="3144"/>
      <c r="AH624" s="3144"/>
      <c r="AI624" s="3144"/>
      <c r="AJ624" s="3144"/>
      <c r="AK624" s="3144"/>
      <c r="AL624" s="3144"/>
      <c r="AM624" s="3144"/>
      <c r="AN624" s="3144"/>
      <c r="AO624" s="3144"/>
      <c r="AP624" s="3144"/>
      <c r="AQ624" s="3144"/>
      <c r="AR624" s="3144"/>
      <c r="AS624" s="3144"/>
      <c r="AT624" s="3144"/>
    </row>
    <row r="625" spans="2:46" ht="15.75">
      <c r="B625" s="410" t="s">
        <v>11</v>
      </c>
      <c r="C625" s="2295" t="s">
        <v>652</v>
      </c>
      <c r="D625" s="3158">
        <v>200</v>
      </c>
      <c r="E625" s="1325">
        <v>5.8</v>
      </c>
      <c r="F625" s="1171">
        <v>5.3</v>
      </c>
      <c r="G625" s="1171">
        <v>9.1</v>
      </c>
      <c r="H625" s="694">
        <v>107</v>
      </c>
      <c r="I625" s="1896">
        <v>102</v>
      </c>
      <c r="J625" s="2247" t="s">
        <v>651</v>
      </c>
      <c r="K625" s="6"/>
      <c r="L625" s="3142"/>
      <c r="M625" s="351"/>
      <c r="N625" s="351"/>
      <c r="O625" s="351"/>
      <c r="P625" s="351"/>
      <c r="Q625" s="3144"/>
      <c r="R625" s="3146"/>
      <c r="S625" s="3141"/>
      <c r="T625" s="3139"/>
      <c r="U625" s="3154"/>
      <c r="V625" s="3144"/>
      <c r="W625" s="178"/>
      <c r="X625" s="575"/>
      <c r="Y625" s="3144"/>
      <c r="Z625" s="3144"/>
      <c r="AA625" s="3144"/>
      <c r="AB625" s="3144"/>
      <c r="AC625" s="3144"/>
      <c r="AD625" s="3144"/>
      <c r="AE625" s="3144"/>
      <c r="AF625" s="3144"/>
      <c r="AG625" s="3144"/>
      <c r="AH625" s="3144"/>
      <c r="AI625" s="3144"/>
      <c r="AJ625" s="3144"/>
      <c r="AK625" s="3144"/>
      <c r="AL625" s="3144"/>
      <c r="AM625" s="3144"/>
      <c r="AN625" s="3144"/>
      <c r="AO625" s="3144"/>
      <c r="AP625" s="3144"/>
      <c r="AQ625" s="3144"/>
      <c r="AR625" s="3144"/>
      <c r="AS625" s="3144"/>
      <c r="AT625" s="3144"/>
    </row>
    <row r="626" spans="2:46" ht="12" customHeight="1">
      <c r="B626" s="413" t="s">
        <v>1048</v>
      </c>
      <c r="C626" s="2295" t="s">
        <v>9</v>
      </c>
      <c r="D626" s="1680">
        <v>40</v>
      </c>
      <c r="E626" s="1261">
        <v>0.8024</v>
      </c>
      <c r="F626" s="324">
        <v>0.52</v>
      </c>
      <c r="G626" s="319">
        <v>20.68</v>
      </c>
      <c r="H626" s="1455">
        <v>94.6096</v>
      </c>
      <c r="I626" s="415">
        <v>18</v>
      </c>
      <c r="J626" s="2253" t="s">
        <v>8</v>
      </c>
      <c r="K626" s="31"/>
      <c r="L626" s="121"/>
      <c r="M626" s="330"/>
      <c r="N626" s="116"/>
      <c r="O626" s="116"/>
      <c r="P626" s="2947"/>
      <c r="Q626" s="3144"/>
      <c r="R626" s="3146"/>
      <c r="S626" s="3141"/>
      <c r="T626" s="3139"/>
      <c r="U626" s="113"/>
      <c r="V626" s="3138"/>
      <c r="W626" s="206"/>
      <c r="X626" s="274"/>
      <c r="Y626" s="3144"/>
      <c r="Z626" s="3144"/>
      <c r="AA626" s="3144"/>
      <c r="AB626" s="3144"/>
      <c r="AC626" s="3144"/>
      <c r="AD626" s="3144"/>
      <c r="AE626" s="3144"/>
      <c r="AF626" s="3144"/>
      <c r="AG626" s="3144"/>
      <c r="AH626" s="3144"/>
      <c r="AI626" s="3144"/>
      <c r="AJ626" s="3144"/>
      <c r="AK626" s="3144"/>
      <c r="AL626" s="3144"/>
      <c r="AM626" s="3144"/>
      <c r="AN626" s="3144"/>
      <c r="AO626" s="3144"/>
      <c r="AP626" s="3144"/>
      <c r="AQ626" s="3144"/>
      <c r="AR626" s="3144"/>
      <c r="AS626" s="3144"/>
      <c r="AT626" s="3144"/>
    </row>
    <row r="627" spans="2:46" ht="15.75" thickBot="1">
      <c r="B627" s="675"/>
      <c r="C627" s="2222" t="s">
        <v>294</v>
      </c>
      <c r="D627" s="1836">
        <v>40</v>
      </c>
      <c r="E627" s="1261">
        <v>1.8660000000000001</v>
      </c>
      <c r="F627" s="326">
        <v>0.66</v>
      </c>
      <c r="G627" s="324">
        <v>17.373999999999999</v>
      </c>
      <c r="H627" s="1455">
        <v>82.9</v>
      </c>
      <c r="I627" s="415">
        <v>19</v>
      </c>
      <c r="J627" s="2243" t="s">
        <v>8</v>
      </c>
      <c r="L627" s="121"/>
      <c r="M627" s="3154"/>
      <c r="N627" s="3154"/>
      <c r="O627" s="3154"/>
      <c r="P627" s="3154"/>
      <c r="Q627" s="3144"/>
      <c r="R627" s="125"/>
      <c r="S627" s="3141"/>
      <c r="T627" s="3139"/>
      <c r="U627" s="126"/>
      <c r="V627" s="3139"/>
      <c r="W627" s="177"/>
      <c r="X627" s="527"/>
      <c r="Y627" s="3144"/>
      <c r="Z627" s="3144"/>
      <c r="AA627" s="3144"/>
      <c r="AB627" s="3144"/>
      <c r="AC627" s="3144"/>
      <c r="AD627" s="3144"/>
      <c r="AE627" s="3144"/>
      <c r="AF627" s="3144"/>
      <c r="AG627" s="3144"/>
      <c r="AH627" s="3144"/>
      <c r="AI627" s="3144"/>
      <c r="AJ627" s="3144"/>
      <c r="AK627" s="3144"/>
      <c r="AL627" s="3144"/>
      <c r="AM627" s="3144"/>
      <c r="AN627" s="3144"/>
      <c r="AO627" s="3144"/>
      <c r="AP627" s="3144"/>
      <c r="AQ627" s="3144"/>
      <c r="AR627" s="3144"/>
      <c r="AS627" s="3144"/>
      <c r="AT627" s="3144"/>
    </row>
    <row r="628" spans="2:46" ht="15.75" customHeight="1">
      <c r="B628" s="417" t="s">
        <v>167</v>
      </c>
      <c r="D628" s="2306">
        <f>SUM(D623:D627)</f>
        <v>560</v>
      </c>
      <c r="E628" s="1899">
        <f>SUM(E623:E627)</f>
        <v>24.674299999999999</v>
      </c>
      <c r="F628" s="1968">
        <f>SUM(F623:F627)</f>
        <v>27.798400000000001</v>
      </c>
      <c r="G628" s="1969">
        <f>SUM(G623:G627)</f>
        <v>77.401200000000003</v>
      </c>
      <c r="H628" s="1970">
        <f>SUM(H623:H627)</f>
        <v>677.3184</v>
      </c>
      <c r="I628" s="2988"/>
      <c r="J628" s="446"/>
      <c r="K628" s="6"/>
      <c r="L628" s="121"/>
      <c r="M628" s="2312"/>
      <c r="N628" s="2312"/>
      <c r="O628" s="2312"/>
      <c r="P628" s="2327"/>
      <c r="Q628" s="3144"/>
      <c r="R628" s="2083"/>
      <c r="S628" s="126"/>
      <c r="T628" s="3139"/>
      <c r="U628" s="126"/>
      <c r="V628" s="3139"/>
      <c r="W628" s="177"/>
      <c r="X628" s="527"/>
      <c r="Y628" s="3144"/>
      <c r="Z628" s="3144"/>
      <c r="AA628" s="3144"/>
      <c r="AB628" s="3144"/>
      <c r="AC628" s="3144"/>
      <c r="AD628" s="3144"/>
      <c r="AE628" s="3144"/>
      <c r="AF628" s="3144"/>
      <c r="AG628" s="3144"/>
      <c r="AH628" s="3144"/>
      <c r="AI628" s="3144"/>
      <c r="AJ628" s="3144"/>
      <c r="AK628" s="3144"/>
      <c r="AL628" s="3144"/>
      <c r="AM628" s="3144"/>
      <c r="AN628" s="3144"/>
      <c r="AO628" s="3144"/>
      <c r="AP628" s="3144"/>
      <c r="AQ628" s="3144"/>
      <c r="AR628" s="3144"/>
      <c r="AS628" s="3144"/>
      <c r="AT628" s="3144"/>
    </row>
    <row r="629" spans="2:46">
      <c r="B629" s="1172"/>
      <c r="C629" s="725" t="s">
        <v>10</v>
      </c>
      <c r="D629" s="1714">
        <v>0.25</v>
      </c>
      <c r="E629" s="1978">
        <f>E735</f>
        <v>22.5</v>
      </c>
      <c r="F629" s="1972">
        <f>F735</f>
        <v>23</v>
      </c>
      <c r="G629" s="1972">
        <f>G735</f>
        <v>95.75</v>
      </c>
      <c r="H629" s="1973">
        <f>H735</f>
        <v>680</v>
      </c>
      <c r="I629" s="2962"/>
      <c r="J629" s="647"/>
      <c r="K629" s="6"/>
      <c r="L629" s="121"/>
      <c r="M629" s="3141"/>
      <c r="N629" s="3138"/>
      <c r="O629" s="2326"/>
      <c r="P629" s="2326"/>
      <c r="Q629" s="3144"/>
      <c r="R629" s="2083"/>
      <c r="S629" s="126"/>
      <c r="T629" s="3139"/>
      <c r="U629" s="3141"/>
      <c r="V629" s="3139"/>
      <c r="W629" s="177"/>
      <c r="X629" s="527"/>
      <c r="Y629" s="3144"/>
      <c r="Z629" s="3144"/>
      <c r="AA629" s="3144"/>
      <c r="AB629" s="3144"/>
      <c r="AC629" s="3144"/>
      <c r="AD629" s="3144"/>
      <c r="AE629" s="3144"/>
      <c r="AF629" s="3144"/>
      <c r="AG629" s="3144"/>
      <c r="AH629" s="3144"/>
      <c r="AI629" s="3144"/>
      <c r="AJ629" s="3144"/>
      <c r="AK629" s="3144"/>
      <c r="AL629" s="3144"/>
      <c r="AM629" s="3144"/>
      <c r="AN629" s="3144"/>
      <c r="AO629" s="3144"/>
      <c r="AP629" s="3144"/>
      <c r="AQ629" s="3144"/>
      <c r="AR629" s="3144"/>
      <c r="AS629" s="3144"/>
      <c r="AT629" s="3144"/>
    </row>
    <row r="630" spans="2:46" ht="12.75" customHeight="1" thickBot="1">
      <c r="B630" s="2305"/>
      <c r="C630" s="722" t="s">
        <v>319</v>
      </c>
      <c r="D630" s="1716"/>
      <c r="E630" s="1810">
        <f>(E628*100/E791)-25</f>
        <v>2.4158888888888868</v>
      </c>
      <c r="F630" s="1818">
        <f>(F628*100/F791)-25</f>
        <v>5.2156521739130461</v>
      </c>
      <c r="G630" s="1818">
        <f>(G628*100/G791)-25</f>
        <v>-4.7908093994778085</v>
      </c>
      <c r="H630" s="1924">
        <f>(H628*100/H791)-25</f>
        <v>-9.8588235294119642E-2</v>
      </c>
      <c r="I630" s="420"/>
      <c r="J630" s="426"/>
      <c r="K630" s="6"/>
      <c r="L630" s="121"/>
      <c r="M630" s="3141"/>
      <c r="N630" s="3145"/>
      <c r="O630" s="3139"/>
      <c r="P630" s="121"/>
      <c r="Q630" s="3144"/>
      <c r="R630" s="1560"/>
      <c r="S630" s="3145"/>
      <c r="T630" s="2315"/>
      <c r="U630" s="126"/>
      <c r="V630" s="3139"/>
      <c r="W630" s="177"/>
      <c r="X630" s="540"/>
      <c r="Y630" s="3144"/>
      <c r="Z630" s="3144"/>
      <c r="AA630" s="3144"/>
      <c r="AB630" s="3144"/>
      <c r="AC630" s="3144"/>
      <c r="AD630" s="3144"/>
      <c r="AE630" s="3144"/>
      <c r="AF630" s="3144"/>
      <c r="AG630" s="3144"/>
      <c r="AH630" s="3144"/>
      <c r="AI630" s="3144"/>
      <c r="AJ630" s="3144"/>
      <c r="AK630" s="3144"/>
      <c r="AL630" s="3144"/>
      <c r="AM630" s="3144"/>
      <c r="AN630" s="3144"/>
      <c r="AO630" s="3144"/>
      <c r="AP630" s="3144"/>
      <c r="AQ630" s="3144"/>
      <c r="AR630" s="3144"/>
      <c r="AS630" s="3144"/>
      <c r="AT630" s="3144"/>
    </row>
    <row r="631" spans="2:46">
      <c r="B631" s="88"/>
      <c r="C631" s="3178" t="s">
        <v>106</v>
      </c>
      <c r="D631" s="1718"/>
      <c r="E631" s="2507"/>
      <c r="F631" s="1974"/>
      <c r="G631" s="1974"/>
      <c r="H631" s="1981"/>
      <c r="I631" s="2503"/>
      <c r="J631" s="662"/>
      <c r="K631" s="6"/>
      <c r="L631" s="2083"/>
      <c r="M631" s="3154"/>
      <c r="N631" s="3144"/>
      <c r="O631" s="116"/>
      <c r="P631" s="121"/>
      <c r="Q631" s="3144"/>
      <c r="R631" s="125"/>
      <c r="S631" s="3154"/>
      <c r="T631" s="3144"/>
      <c r="U631" s="126"/>
      <c r="V631" s="3139"/>
      <c r="W631" s="177"/>
      <c r="X631" s="527"/>
      <c r="Y631" s="3144"/>
      <c r="Z631" s="3144"/>
      <c r="AA631" s="3144"/>
      <c r="AB631" s="3144"/>
      <c r="AC631" s="3144"/>
      <c r="AD631" s="3144"/>
      <c r="AE631" s="3144"/>
      <c r="AF631" s="3144"/>
      <c r="AG631" s="3144"/>
      <c r="AH631" s="3144"/>
      <c r="AI631" s="3144"/>
      <c r="AJ631" s="3144"/>
      <c r="AK631" s="3144"/>
      <c r="AL631" s="3144"/>
      <c r="AM631" s="3144"/>
      <c r="AN631" s="3144"/>
      <c r="AO631" s="3144"/>
      <c r="AP631" s="3144"/>
      <c r="AQ631" s="3144"/>
      <c r="AR631" s="3144"/>
      <c r="AS631" s="3144"/>
      <c r="AT631" s="3144"/>
    </row>
    <row r="632" spans="2:46" ht="14.25" customHeight="1">
      <c r="B632" s="85"/>
      <c r="C632" s="2376" t="s">
        <v>664</v>
      </c>
      <c r="D632" s="340">
        <v>100</v>
      </c>
      <c r="E632" s="2454">
        <v>1.8267</v>
      </c>
      <c r="F632" s="739">
        <v>4.9216699999999998</v>
      </c>
      <c r="G632" s="1159">
        <v>6.9083399999999999</v>
      </c>
      <c r="H632" s="2324">
        <v>79.261669999999995</v>
      </c>
      <c r="I632" s="3048">
        <v>2</v>
      </c>
      <c r="J632" s="2247" t="s">
        <v>663</v>
      </c>
      <c r="K632" s="6"/>
      <c r="L632" s="2083"/>
      <c r="M632" s="3141"/>
      <c r="N632" s="3139"/>
      <c r="O632" s="611"/>
      <c r="P632" s="121"/>
      <c r="Q632" s="3144"/>
      <c r="R632" s="125"/>
      <c r="S632" s="126"/>
      <c r="T632" s="329"/>
      <c r="U632" s="3145"/>
      <c r="V632" s="2315"/>
      <c r="W632" s="177"/>
      <c r="X632" s="527"/>
      <c r="Y632" s="3144"/>
      <c r="Z632" s="3144"/>
      <c r="AA632" s="3144"/>
      <c r="AB632" s="3144"/>
      <c r="AC632" s="3144"/>
      <c r="AD632" s="3144"/>
      <c r="AE632" s="3144"/>
      <c r="AF632" s="3144"/>
      <c r="AG632" s="3144"/>
      <c r="AH632" s="3144"/>
      <c r="AI632" s="3144"/>
      <c r="AJ632" s="3144"/>
      <c r="AK632" s="3144"/>
      <c r="AL632" s="3144"/>
      <c r="AM632" s="3144"/>
      <c r="AN632" s="3144"/>
      <c r="AO632" s="3144"/>
      <c r="AP632" s="3144"/>
      <c r="AQ632" s="3144"/>
      <c r="AR632" s="3144"/>
      <c r="AS632" s="3144"/>
      <c r="AT632" s="3144"/>
    </row>
    <row r="633" spans="2:46">
      <c r="B633" s="85"/>
      <c r="C633" s="4246" t="s">
        <v>726</v>
      </c>
      <c r="D633" s="2080"/>
      <c r="E633" s="2435"/>
      <c r="F633" s="1538"/>
      <c r="G633" s="1659"/>
      <c r="H633" s="1798"/>
      <c r="I633" s="3049"/>
      <c r="J633" s="2259" t="s">
        <v>665</v>
      </c>
      <c r="L633" s="1560"/>
      <c r="M633" s="3141"/>
      <c r="N633" s="3139"/>
      <c r="O633" s="351"/>
      <c r="P633" s="121"/>
      <c r="Q633" s="3144"/>
      <c r="R633" s="125"/>
      <c r="S633" s="126"/>
      <c r="T633" s="3144"/>
      <c r="U633" s="3154"/>
      <c r="V633" s="3144"/>
      <c r="W633" s="177"/>
      <c r="X633" s="540"/>
      <c r="Y633" s="3144"/>
      <c r="Z633" s="3144"/>
      <c r="AA633" s="3144"/>
      <c r="AB633" s="3144"/>
      <c r="AC633" s="3144"/>
      <c r="AD633" s="3144"/>
      <c r="AE633" s="3144"/>
      <c r="AF633" s="3144"/>
      <c r="AG633" s="3144"/>
      <c r="AH633" s="3144"/>
      <c r="AI633" s="3144"/>
      <c r="AJ633" s="3144"/>
      <c r="AK633" s="3144"/>
      <c r="AL633" s="3144"/>
      <c r="AM633" s="3144"/>
      <c r="AN633" s="3144"/>
      <c r="AO633" s="3144"/>
      <c r="AP633" s="3144"/>
      <c r="AQ633" s="3144"/>
      <c r="AR633" s="3144"/>
      <c r="AS633" s="3144"/>
      <c r="AT633" s="3144"/>
    </row>
    <row r="634" spans="2:46" ht="12.75" customHeight="1">
      <c r="B634" s="85"/>
      <c r="C634" s="2896" t="s">
        <v>492</v>
      </c>
      <c r="D634" s="340">
        <v>250</v>
      </c>
      <c r="E634" s="1124">
        <v>2.625</v>
      </c>
      <c r="F634" s="1125">
        <v>5.0999999999999996</v>
      </c>
      <c r="G634" s="1195">
        <v>13.25</v>
      </c>
      <c r="H634" s="2051">
        <v>109.5</v>
      </c>
      <c r="I634" s="3048">
        <v>26</v>
      </c>
      <c r="J634" s="2246" t="s">
        <v>493</v>
      </c>
      <c r="K634" s="6"/>
      <c r="L634" s="121"/>
      <c r="M634" s="3141"/>
      <c r="N634" s="3139"/>
      <c r="O634" s="116"/>
      <c r="P634" s="121"/>
      <c r="Q634" s="3144"/>
      <c r="R634" s="3142"/>
      <c r="S634" s="3141"/>
      <c r="T634" s="3138"/>
      <c r="U634" s="113"/>
      <c r="V634" s="329"/>
      <c r="W634" s="582"/>
      <c r="X634" s="203"/>
      <c r="Y634" s="3144"/>
      <c r="Z634" s="3144"/>
      <c r="AA634" s="3144"/>
      <c r="AB634" s="3144"/>
      <c r="AC634" s="3144"/>
      <c r="AD634" s="3144"/>
      <c r="AE634" s="3144"/>
      <c r="AF634" s="3144"/>
      <c r="AG634" s="3144"/>
      <c r="AH634" s="3144"/>
      <c r="AI634" s="3144"/>
      <c r="AJ634" s="3144"/>
      <c r="AK634" s="3144"/>
      <c r="AL634" s="3144"/>
      <c r="AM634" s="3144"/>
      <c r="AN634" s="3144"/>
      <c r="AO634" s="3144"/>
      <c r="AP634" s="3144"/>
      <c r="AQ634" s="3144"/>
      <c r="AR634" s="3144"/>
      <c r="AS634" s="3144"/>
      <c r="AT634" s="3144"/>
    </row>
    <row r="635" spans="2:46">
      <c r="B635" s="408" t="s">
        <v>153</v>
      </c>
      <c r="C635" s="2376" t="s">
        <v>389</v>
      </c>
      <c r="D635" s="1680">
        <v>180</v>
      </c>
      <c r="E635" s="2257">
        <v>3.0059</v>
      </c>
      <c r="F635" s="1171">
        <v>5.6879600000000003</v>
      </c>
      <c r="G635" s="2258">
        <v>20.044799999999999</v>
      </c>
      <c r="H635" s="1415">
        <v>145.29300000000001</v>
      </c>
      <c r="I635" s="2071">
        <v>38</v>
      </c>
      <c r="J635" s="2252" t="s">
        <v>445</v>
      </c>
      <c r="K635" s="6"/>
      <c r="L635" s="121"/>
      <c r="M635" s="126"/>
      <c r="N635" s="3139"/>
      <c r="O635" s="3154"/>
      <c r="P635" s="121"/>
      <c r="Q635" s="3144"/>
      <c r="R635" s="3146"/>
      <c r="S635" s="126"/>
      <c r="T635" s="3139"/>
      <c r="U635" s="126"/>
      <c r="V635" s="329"/>
      <c r="W635" s="357"/>
      <c r="X635" s="3144"/>
      <c r="Y635" s="3144"/>
      <c r="Z635" s="3144"/>
      <c r="AA635" s="3144"/>
      <c r="AB635" s="3144"/>
      <c r="AC635" s="3144"/>
      <c r="AD635" s="3144"/>
      <c r="AE635" s="3144"/>
      <c r="AF635" s="3144"/>
      <c r="AG635" s="3144"/>
      <c r="AH635" s="3144"/>
      <c r="AI635" s="3144"/>
      <c r="AJ635" s="3144"/>
      <c r="AK635" s="3144"/>
      <c r="AL635" s="3144"/>
      <c r="AM635" s="3144"/>
      <c r="AN635" s="3144"/>
      <c r="AO635" s="3144"/>
      <c r="AP635" s="3144"/>
      <c r="AQ635" s="3144"/>
      <c r="AR635" s="3144"/>
      <c r="AS635" s="3144"/>
      <c r="AT635" s="3144"/>
    </row>
    <row r="636" spans="2:46" ht="13.5" customHeight="1">
      <c r="B636" s="409" t="s">
        <v>223</v>
      </c>
      <c r="C636" s="4247" t="s">
        <v>1151</v>
      </c>
      <c r="D636" s="340">
        <v>105</v>
      </c>
      <c r="E636" s="1653">
        <v>15.548</v>
      </c>
      <c r="F636" s="1171">
        <v>2.9860799999999998</v>
      </c>
      <c r="G636" s="1171">
        <v>17.042580000000001</v>
      </c>
      <c r="H636" s="1455">
        <v>157.23699999999999</v>
      </c>
      <c r="I636" s="3050">
        <v>79</v>
      </c>
      <c r="J636" s="2252" t="s">
        <v>808</v>
      </c>
      <c r="K636" s="6"/>
      <c r="L636" s="121"/>
      <c r="M636" s="126"/>
      <c r="N636" s="3139"/>
      <c r="O636" s="2312"/>
      <c r="P636" s="121"/>
      <c r="Q636" s="3144"/>
      <c r="R636" s="3146"/>
      <c r="S636" s="2436"/>
      <c r="T636" s="3138"/>
      <c r="U636" s="126"/>
      <c r="V636" s="329"/>
      <c r="W636" s="3144"/>
      <c r="X636" s="3144"/>
      <c r="Y636" s="3144"/>
      <c r="Z636" s="3144"/>
      <c r="AA636" s="3144"/>
      <c r="AB636" s="3144"/>
      <c r="AC636" s="3144"/>
      <c r="AD636" s="3144"/>
      <c r="AE636" s="3144"/>
      <c r="AF636" s="3144"/>
      <c r="AG636" s="3144"/>
      <c r="AH636" s="3144"/>
      <c r="AI636" s="3144"/>
      <c r="AJ636" s="3144"/>
      <c r="AK636" s="3144"/>
      <c r="AL636" s="3144"/>
      <c r="AM636" s="3144"/>
      <c r="AN636" s="3144"/>
      <c r="AO636" s="3144"/>
      <c r="AP636" s="3144"/>
      <c r="AQ636" s="3144"/>
      <c r="AR636" s="3144"/>
      <c r="AS636" s="3144"/>
      <c r="AT636" s="3144"/>
    </row>
    <row r="637" spans="2:46" ht="12" customHeight="1">
      <c r="B637" s="410" t="s">
        <v>11</v>
      </c>
      <c r="C637" s="2379" t="s">
        <v>666</v>
      </c>
      <c r="D637" s="2369">
        <v>200</v>
      </c>
      <c r="E637" s="2454">
        <v>0.9</v>
      </c>
      <c r="F637" s="739">
        <v>0.2</v>
      </c>
      <c r="G637" s="1159">
        <v>41.95</v>
      </c>
      <c r="H637" s="2324">
        <v>172.45</v>
      </c>
      <c r="I637" s="3048">
        <v>96</v>
      </c>
      <c r="J637" s="2242" t="s">
        <v>1132</v>
      </c>
      <c r="K637" s="31"/>
      <c r="L637" s="121"/>
      <c r="M637" s="3145"/>
      <c r="N637" s="2315"/>
      <c r="O637" s="177"/>
      <c r="P637" s="121"/>
      <c r="Q637" s="3144"/>
      <c r="R637" s="3146"/>
      <c r="S637" s="126"/>
      <c r="T637" s="3139"/>
      <c r="U637" s="126"/>
      <c r="V637" s="3139"/>
      <c r="W637" s="3144"/>
      <c r="X637" s="3144"/>
      <c r="Y637" s="3144"/>
      <c r="Z637" s="3144"/>
      <c r="AA637" s="3144"/>
      <c r="AB637" s="3144"/>
      <c r="AC637" s="3144"/>
      <c r="AD637" s="3144"/>
      <c r="AE637" s="3144"/>
      <c r="AF637" s="3144"/>
      <c r="AG637" s="3144"/>
      <c r="AH637" s="3144"/>
      <c r="AI637" s="3144"/>
      <c r="AJ637" s="3144"/>
      <c r="AK637" s="3144"/>
      <c r="AL637" s="3144"/>
      <c r="AM637" s="3144"/>
      <c r="AN637" s="3144"/>
      <c r="AO637" s="3144"/>
      <c r="AP637" s="3144"/>
      <c r="AQ637" s="3144"/>
      <c r="AR637" s="3144"/>
      <c r="AS637" s="3144"/>
      <c r="AT637" s="3144"/>
    </row>
    <row r="638" spans="2:46" ht="13.5" customHeight="1">
      <c r="B638" s="413" t="str">
        <f>B626</f>
        <v>11 -й</v>
      </c>
      <c r="C638" s="2379" t="s">
        <v>9</v>
      </c>
      <c r="D638" s="3162">
        <v>70</v>
      </c>
      <c r="E638" s="1245">
        <v>1.4041999999999999</v>
      </c>
      <c r="F638" s="319">
        <v>0.91</v>
      </c>
      <c r="G638" s="319">
        <v>36.094000000000001</v>
      </c>
      <c r="H638" s="1455">
        <v>158.18299999999999</v>
      </c>
      <c r="I638" s="2071">
        <v>18</v>
      </c>
      <c r="J638" s="2243" t="s">
        <v>8</v>
      </c>
      <c r="L638" s="3146"/>
      <c r="M638" s="3154"/>
      <c r="N638" s="3144"/>
      <c r="O638" s="177"/>
      <c r="P638" s="121"/>
      <c r="Q638" s="3144"/>
      <c r="R638" s="2083"/>
      <c r="S638" s="126"/>
      <c r="T638" s="3139"/>
      <c r="U638" s="2436"/>
      <c r="V638" s="3138"/>
      <c r="W638" s="121"/>
      <c r="X638" s="526"/>
      <c r="Y638" s="3144"/>
      <c r="Z638" s="3144"/>
      <c r="AA638" s="3144"/>
      <c r="AB638" s="3144"/>
      <c r="AC638" s="3144"/>
      <c r="AD638" s="3144"/>
      <c r="AE638" s="3144"/>
      <c r="AF638" s="3144"/>
      <c r="AG638" s="3144"/>
      <c r="AH638" s="3144"/>
      <c r="AI638" s="3144"/>
      <c r="AJ638" s="3144"/>
      <c r="AK638" s="3144"/>
      <c r="AL638" s="3144"/>
      <c r="AM638" s="3144"/>
      <c r="AN638" s="3144"/>
      <c r="AO638" s="3144"/>
      <c r="AP638" s="3144"/>
      <c r="AQ638" s="3144"/>
      <c r="AR638" s="3144"/>
      <c r="AS638" s="3144"/>
      <c r="AT638" s="3144"/>
    </row>
    <row r="639" spans="2:46">
      <c r="B639" s="85"/>
      <c r="C639" s="2379" t="s">
        <v>294</v>
      </c>
      <c r="D639" s="1680">
        <v>40</v>
      </c>
      <c r="E639" s="1261">
        <v>1.8660000000000001</v>
      </c>
      <c r="F639" s="326">
        <v>0.66</v>
      </c>
      <c r="G639" s="324">
        <v>17.373999999999999</v>
      </c>
      <c r="H639" s="1455">
        <v>82.9</v>
      </c>
      <c r="I639" s="3050">
        <v>19</v>
      </c>
      <c r="J639" s="2243" t="s">
        <v>8</v>
      </c>
      <c r="K639" s="6"/>
      <c r="L639" s="3146"/>
      <c r="M639" s="126"/>
      <c r="N639" s="329"/>
      <c r="O639" s="121"/>
      <c r="P639" s="121"/>
      <c r="Q639" s="3144"/>
      <c r="R639" s="2083"/>
      <c r="S639" s="126"/>
      <c r="T639" s="3139"/>
      <c r="U639" s="113"/>
      <c r="V639" s="329"/>
      <c r="W639" s="1335"/>
      <c r="X639" s="3144"/>
      <c r="Y639" s="3144"/>
      <c r="Z639" s="3144"/>
      <c r="AA639" s="3144"/>
      <c r="AB639" s="3144"/>
      <c r="AC639" s="3144"/>
      <c r="AD639" s="3144"/>
      <c r="AE639" s="3144"/>
      <c r="AF639" s="3144"/>
      <c r="AG639" s="3144"/>
      <c r="AH639" s="3144"/>
      <c r="AI639" s="3144"/>
      <c r="AJ639" s="3144"/>
      <c r="AK639" s="3144"/>
      <c r="AL639" s="3144"/>
      <c r="AM639" s="3144"/>
      <c r="AN639" s="3144"/>
      <c r="AO639" s="3144"/>
      <c r="AP639" s="3144"/>
      <c r="AQ639" s="3144"/>
      <c r="AR639" s="3144"/>
      <c r="AS639" s="3144"/>
      <c r="AT639" s="3144"/>
    </row>
    <row r="640" spans="2:46" ht="14.25" customHeight="1" thickBot="1">
      <c r="B640" s="677"/>
      <c r="C640" s="4248" t="s">
        <v>695</v>
      </c>
      <c r="D640" s="2186">
        <v>100</v>
      </c>
      <c r="E640" s="1469">
        <v>0.4</v>
      </c>
      <c r="F640" s="431">
        <v>0.4</v>
      </c>
      <c r="G640" s="431">
        <v>9.8000000000000007</v>
      </c>
      <c r="H640" s="2256">
        <v>47</v>
      </c>
      <c r="I640" s="598">
        <v>105</v>
      </c>
      <c r="J640" s="2234" t="s">
        <v>718</v>
      </c>
      <c r="K640" s="6"/>
      <c r="L640" s="3146"/>
      <c r="M640" s="126"/>
      <c r="N640" s="3144"/>
      <c r="O640" s="330"/>
      <c r="P640" s="121"/>
      <c r="Q640" s="3144"/>
      <c r="R640" s="124"/>
      <c r="S640" s="126"/>
      <c r="T640" s="3139"/>
      <c r="U640" s="126"/>
      <c r="V640" s="116"/>
      <c r="W640" s="526"/>
      <c r="X640" s="3144"/>
      <c r="Y640" s="3144"/>
      <c r="Z640" s="3144"/>
      <c r="AA640" s="3144"/>
      <c r="AB640" s="3144"/>
      <c r="AC640" s="3144"/>
      <c r="AD640" s="3144"/>
      <c r="AE640" s="3144"/>
      <c r="AF640" s="3144"/>
      <c r="AG640" s="3144"/>
      <c r="AH640" s="3144"/>
      <c r="AI640" s="3144"/>
      <c r="AJ640" s="3144"/>
      <c r="AK640" s="3144"/>
      <c r="AL640" s="3144"/>
      <c r="AM640" s="3144"/>
      <c r="AN640" s="3144"/>
      <c r="AO640" s="3144"/>
      <c r="AP640" s="3144"/>
      <c r="AQ640" s="3144"/>
      <c r="AR640" s="3144"/>
      <c r="AS640" s="3144"/>
      <c r="AT640" s="3144"/>
    </row>
    <row r="641" spans="2:46" ht="12" customHeight="1">
      <c r="B641" s="417" t="s">
        <v>156</v>
      </c>
      <c r="C641" s="584"/>
      <c r="D641" s="2307">
        <f>SUM(D632:D640)</f>
        <v>1045</v>
      </c>
      <c r="E641" s="1914">
        <f>SUM(E632:E640)</f>
        <v>27.575799999999997</v>
      </c>
      <c r="F641" s="1968">
        <f>SUM(F632:F640)</f>
        <v>20.86571</v>
      </c>
      <c r="G641" s="1971">
        <f>SUM(G632:G640)</f>
        <v>162.46372</v>
      </c>
      <c r="H641" s="1970">
        <f>SUM(H632:H640)</f>
        <v>951.82466999999986</v>
      </c>
      <c r="I641" s="2988"/>
      <c r="J641" s="446"/>
      <c r="K641" s="6"/>
      <c r="L641" s="2083"/>
      <c r="M641" s="3141"/>
      <c r="N641" s="3138"/>
      <c r="O641" s="3008"/>
      <c r="P641" s="121"/>
      <c r="Q641" s="3144"/>
      <c r="R641" s="749"/>
      <c r="S641" s="2869"/>
      <c r="T641" s="3139"/>
      <c r="U641" s="126"/>
      <c r="V641" s="3138"/>
      <c r="W641" s="121"/>
      <c r="X641" s="3144"/>
      <c r="Y641" s="3144"/>
      <c r="Z641" s="3144"/>
      <c r="AA641" s="3144"/>
      <c r="AB641" s="3144"/>
      <c r="AC641" s="3144"/>
      <c r="AD641" s="3144"/>
      <c r="AE641" s="3144"/>
      <c r="AF641" s="3144"/>
      <c r="AG641" s="3144"/>
      <c r="AH641" s="3144"/>
      <c r="AI641" s="3144"/>
      <c r="AJ641" s="3144"/>
      <c r="AK641" s="3144"/>
      <c r="AL641" s="3144"/>
      <c r="AM641" s="3144"/>
      <c r="AN641" s="3144"/>
      <c r="AO641" s="3144"/>
      <c r="AP641" s="3144"/>
      <c r="AQ641" s="3144"/>
      <c r="AR641" s="3144"/>
      <c r="AS641" s="3144"/>
      <c r="AT641" s="3144"/>
    </row>
    <row r="642" spans="2:46" ht="14.25" customHeight="1">
      <c r="B642" s="724"/>
      <c r="C642" s="725" t="s">
        <v>10</v>
      </c>
      <c r="D642" s="1714">
        <v>0.35</v>
      </c>
      <c r="E642" s="1978">
        <f>E739</f>
        <v>31.5</v>
      </c>
      <c r="F642" s="1972">
        <f>F739</f>
        <v>32.200000000000003</v>
      </c>
      <c r="G642" s="1972">
        <f>G739</f>
        <v>134.05000000000001</v>
      </c>
      <c r="H642" s="1973">
        <f>H739</f>
        <v>952</v>
      </c>
      <c r="I642" s="2962"/>
      <c r="J642" s="647"/>
      <c r="K642" s="6"/>
      <c r="L642" s="2083"/>
      <c r="M642" s="126"/>
      <c r="N642" s="3139"/>
      <c r="O642" s="3010"/>
      <c r="P642" s="121"/>
      <c r="Q642" s="3144"/>
      <c r="R642" s="3144"/>
      <c r="S642" s="2426"/>
      <c r="T642" s="3144"/>
      <c r="U642" s="126"/>
      <c r="V642" s="3139"/>
      <c r="W642" s="526"/>
      <c r="X642" s="3144"/>
      <c r="Y642" s="3144"/>
      <c r="Z642" s="3144"/>
      <c r="AA642" s="3144"/>
      <c r="AB642" s="3144"/>
      <c r="AC642" s="3144"/>
      <c r="AD642" s="3144"/>
      <c r="AE642" s="3144"/>
      <c r="AF642" s="3144"/>
      <c r="AG642" s="3144"/>
      <c r="AH642" s="3144"/>
      <c r="AI642" s="3144"/>
      <c r="AJ642" s="3144"/>
      <c r="AK642" s="3144"/>
      <c r="AL642" s="3144"/>
      <c r="AM642" s="3144"/>
      <c r="AN642" s="3144"/>
      <c r="AO642" s="3144"/>
      <c r="AP642" s="3144"/>
      <c r="AQ642" s="3144"/>
      <c r="AR642" s="3144"/>
      <c r="AS642" s="3144"/>
      <c r="AT642" s="3144"/>
    </row>
    <row r="643" spans="2:46" ht="15.75" thickBot="1">
      <c r="B643" s="230"/>
      <c r="C643" s="722" t="s">
        <v>319</v>
      </c>
      <c r="D643" s="1716"/>
      <c r="E643" s="1810">
        <f>(E641*100/E791)-35</f>
        <v>-4.3602222222222231</v>
      </c>
      <c r="F643" s="1818">
        <f>(F641*100/F791)-35</f>
        <v>-12.319880434782611</v>
      </c>
      <c r="G643" s="1818">
        <f>(G641*100/G791)-35</f>
        <v>7.418725848563966</v>
      </c>
      <c r="H643" s="1924">
        <f>(H641*100/H791)-35</f>
        <v>-6.4459558823557472E-3</v>
      </c>
      <c r="I643" s="420"/>
      <c r="J643" s="426"/>
      <c r="K643" s="31"/>
      <c r="L643" s="124"/>
      <c r="M643" s="2436"/>
      <c r="N643" s="3138"/>
      <c r="O643" s="121"/>
      <c r="P643" s="121"/>
      <c r="Q643" s="3144"/>
      <c r="R643" s="3144"/>
      <c r="S643" s="2426"/>
      <c r="T643" s="3144"/>
      <c r="U643" s="126"/>
      <c r="V643" s="3139"/>
      <c r="W643" s="3144"/>
      <c r="X643" s="3144"/>
      <c r="Y643" s="3144"/>
      <c r="Z643" s="3144"/>
      <c r="AA643" s="3144"/>
      <c r="AB643" s="3144"/>
      <c r="AC643" s="3144"/>
      <c r="AD643" s="3144"/>
      <c r="AE643" s="3144"/>
      <c r="AF643" s="3144"/>
      <c r="AG643" s="3144"/>
      <c r="AH643" s="3144"/>
      <c r="AI643" s="3144"/>
      <c r="AJ643" s="3144"/>
      <c r="AK643" s="3144"/>
      <c r="AL643" s="3144"/>
      <c r="AM643" s="3144"/>
      <c r="AN643" s="3144"/>
      <c r="AO643" s="3144"/>
      <c r="AP643" s="3144"/>
      <c r="AQ643" s="3144"/>
      <c r="AR643" s="3144"/>
      <c r="AS643" s="3144"/>
      <c r="AT643" s="3144"/>
    </row>
    <row r="644" spans="2:46" ht="15.75">
      <c r="B644" s="439" t="s">
        <v>153</v>
      </c>
      <c r="C644" s="678" t="s">
        <v>192</v>
      </c>
      <c r="D644" s="1617"/>
      <c r="E644" s="3234"/>
      <c r="F644" s="1974"/>
      <c r="G644" s="1974"/>
      <c r="H644" s="1981"/>
      <c r="I644" s="422"/>
      <c r="J644" s="422"/>
      <c r="L644" s="749"/>
      <c r="M644" s="126"/>
      <c r="N644" s="3139"/>
      <c r="O644" s="121"/>
      <c r="P644" s="121"/>
      <c r="Q644" s="3144"/>
      <c r="R644" s="125"/>
      <c r="S644" s="4338"/>
      <c r="T644" s="3138"/>
      <c r="U644" s="3141"/>
      <c r="V644" s="3139"/>
      <c r="W644" s="3144"/>
      <c r="X644" s="3144"/>
      <c r="Y644" s="3144"/>
      <c r="Z644" s="3144"/>
      <c r="AA644" s="3144"/>
      <c r="AB644" s="3144"/>
      <c r="AC644" s="3144"/>
      <c r="AD644" s="3144"/>
      <c r="AE644" s="3144"/>
      <c r="AF644" s="3144"/>
      <c r="AG644" s="3144"/>
      <c r="AH644" s="3144"/>
      <c r="AI644" s="3144"/>
      <c r="AJ644" s="3144"/>
      <c r="AK644" s="3144"/>
      <c r="AL644" s="3144"/>
      <c r="AM644" s="3144"/>
      <c r="AN644" s="3144"/>
      <c r="AO644" s="3144"/>
      <c r="AP644" s="3144"/>
      <c r="AQ644" s="3144"/>
      <c r="AR644" s="3144"/>
      <c r="AS644" s="3144"/>
      <c r="AT644" s="3144"/>
    </row>
    <row r="645" spans="2:46">
      <c r="B645" s="409" t="s">
        <v>223</v>
      </c>
      <c r="C645" s="185" t="s">
        <v>468</v>
      </c>
      <c r="D645" s="3159">
        <v>200</v>
      </c>
      <c r="E645" s="4286">
        <v>0.4</v>
      </c>
      <c r="F645" s="1957">
        <v>0</v>
      </c>
      <c r="G645" s="1957">
        <v>6.6</v>
      </c>
      <c r="H645" s="1951">
        <v>28.2</v>
      </c>
      <c r="I645" s="433">
        <v>86</v>
      </c>
      <c r="J645" s="2234" t="s">
        <v>1118</v>
      </c>
      <c r="K645" s="6"/>
      <c r="L645" s="121"/>
      <c r="M645" s="126"/>
      <c r="N645" s="3138"/>
      <c r="O645" s="121"/>
      <c r="P645" s="121"/>
      <c r="Q645" s="3144"/>
      <c r="R645" s="125"/>
      <c r="S645" s="3298"/>
      <c r="T645" s="3138"/>
      <c r="U645" s="3141"/>
      <c r="V645" s="3139"/>
      <c r="W645" s="3144"/>
      <c r="X645" s="3144"/>
      <c r="Y645" s="3144"/>
      <c r="Z645" s="3144"/>
      <c r="AA645" s="3144"/>
      <c r="AB645" s="3144"/>
      <c r="AC645" s="3144"/>
      <c r="AD645" s="3144"/>
      <c r="AE645" s="3144"/>
      <c r="AF645" s="3144"/>
      <c r="AG645" s="3144"/>
      <c r="AH645" s="3144"/>
      <c r="AI645" s="3144"/>
      <c r="AJ645" s="3144"/>
      <c r="AK645" s="3144"/>
      <c r="AL645" s="3144"/>
      <c r="AM645" s="3144"/>
      <c r="AN645" s="3144"/>
      <c r="AO645" s="3144"/>
      <c r="AP645" s="3144"/>
      <c r="AQ645" s="3144"/>
      <c r="AR645" s="3144"/>
      <c r="AS645" s="3144"/>
      <c r="AT645" s="3144"/>
    </row>
    <row r="646" spans="2:46" ht="15.75">
      <c r="B646" s="410" t="s">
        <v>11</v>
      </c>
      <c r="C646" s="185" t="s">
        <v>588</v>
      </c>
      <c r="D646" s="3157">
        <v>120</v>
      </c>
      <c r="E646" s="1325">
        <v>1.4275</v>
      </c>
      <c r="F646" s="1171">
        <v>9.7043400000000002</v>
      </c>
      <c r="G646" s="4283">
        <v>6.0110000000000001</v>
      </c>
      <c r="H646" s="694">
        <v>117.093</v>
      </c>
      <c r="I646" s="433">
        <v>65</v>
      </c>
      <c r="J646" s="2242" t="s">
        <v>546</v>
      </c>
      <c r="K646" s="6"/>
      <c r="L646" s="121"/>
      <c r="M646" s="126"/>
      <c r="N646" s="3139"/>
      <c r="O646" s="121"/>
      <c r="P646" s="121"/>
      <c r="Q646" s="3144"/>
      <c r="R646" s="125"/>
      <c r="S646" s="3298"/>
      <c r="T646" s="3138"/>
      <c r="U646" s="3141"/>
      <c r="V646" s="3139"/>
      <c r="W646" s="3144"/>
      <c r="X646" s="3144"/>
      <c r="Y646" s="3144"/>
      <c r="Z646" s="3144"/>
      <c r="AA646" s="3144"/>
      <c r="AB646" s="3144"/>
      <c r="AC646" s="3144"/>
      <c r="AD646" s="3144"/>
      <c r="AE646" s="3144"/>
      <c r="AF646" s="3144"/>
      <c r="AG646" s="3144"/>
      <c r="AH646" s="3144"/>
      <c r="AI646" s="3144"/>
      <c r="AJ646" s="3144"/>
      <c r="AK646" s="3144"/>
      <c r="AL646" s="3144"/>
      <c r="AM646" s="3144"/>
      <c r="AN646" s="3144"/>
      <c r="AO646" s="3144"/>
      <c r="AP646" s="3144"/>
      <c r="AQ646" s="3144"/>
      <c r="AR646" s="3144"/>
      <c r="AS646" s="3144"/>
      <c r="AT646" s="3144"/>
    </row>
    <row r="647" spans="2:46" ht="15.75" thickBot="1">
      <c r="B647" s="675" t="str">
        <f>B626</f>
        <v>11 -й</v>
      </c>
      <c r="C647" s="2957" t="s">
        <v>9</v>
      </c>
      <c r="D647" s="341">
        <v>30</v>
      </c>
      <c r="E647" s="1245">
        <v>0.6018</v>
      </c>
      <c r="F647" s="324">
        <v>0.39</v>
      </c>
      <c r="G647" s="319">
        <v>16.260000000000002</v>
      </c>
      <c r="H647" s="1455">
        <v>70.9572</v>
      </c>
      <c r="I647" s="2901">
        <v>18</v>
      </c>
      <c r="J647" s="2242" t="s">
        <v>8</v>
      </c>
      <c r="K647" s="6"/>
      <c r="L647" s="121"/>
      <c r="M647" s="126"/>
      <c r="N647" s="3139"/>
      <c r="O647" s="121"/>
      <c r="P647" s="121"/>
      <c r="Q647" s="3144"/>
      <c r="R647" s="125"/>
      <c r="S647" s="2550"/>
      <c r="T647" s="3139"/>
      <c r="U647" s="2426"/>
      <c r="V647" s="3144"/>
      <c r="W647" s="3144"/>
      <c r="X647" s="3144"/>
      <c r="Y647" s="3144"/>
      <c r="Z647" s="3144"/>
      <c r="AA647" s="3144"/>
      <c r="AB647" s="3144"/>
      <c r="AC647" s="3144"/>
      <c r="AD647" s="3144"/>
      <c r="AE647" s="3144"/>
      <c r="AF647" s="3144"/>
      <c r="AG647" s="3144"/>
      <c r="AH647" s="3144"/>
      <c r="AI647" s="3144"/>
      <c r="AJ647" s="3144"/>
      <c r="AK647" s="3144"/>
      <c r="AL647" s="3144"/>
      <c r="AM647" s="3144"/>
      <c r="AN647" s="3144"/>
      <c r="AO647" s="3144"/>
      <c r="AP647" s="3144"/>
      <c r="AQ647" s="3144"/>
      <c r="AR647" s="3144"/>
      <c r="AS647" s="3144"/>
      <c r="AT647" s="3144"/>
    </row>
    <row r="648" spans="2:46">
      <c r="B648" s="417" t="s">
        <v>197</v>
      </c>
      <c r="C648" s="42"/>
      <c r="D648" s="679">
        <f>SUM(D645:D647)</f>
        <v>350</v>
      </c>
      <c r="E648" s="424">
        <f>SUM(E645:E647)</f>
        <v>2.4293</v>
      </c>
      <c r="F648" s="695">
        <f>SUM(F645:F647)</f>
        <v>10.094340000000001</v>
      </c>
      <c r="G648" s="425">
        <f>SUM(G645:G647)</f>
        <v>28.871000000000002</v>
      </c>
      <c r="H648" s="1427">
        <f>SUM(H645:H647)</f>
        <v>216.25020000000001</v>
      </c>
      <c r="I648" s="2988"/>
      <c r="J648" s="1680"/>
      <c r="K648" s="6"/>
      <c r="L648" s="121"/>
      <c r="M648" s="2869"/>
      <c r="N648" s="3139"/>
      <c r="O648" s="121"/>
      <c r="P648" s="121"/>
      <c r="Q648" s="3144"/>
      <c r="R648" s="125"/>
      <c r="S648" s="2551"/>
      <c r="T648" s="3144"/>
      <c r="U648" s="2549"/>
      <c r="V648" s="3138"/>
      <c r="W648" s="3144"/>
      <c r="X648" s="3144"/>
      <c r="Y648" s="3144"/>
      <c r="Z648" s="3144"/>
      <c r="AA648" s="3144"/>
      <c r="AB648" s="3144"/>
      <c r="AC648" s="3144"/>
      <c r="AD648" s="3144"/>
      <c r="AE648" s="3144"/>
      <c r="AF648" s="3144"/>
      <c r="AG648" s="3144"/>
      <c r="AH648" s="3144"/>
      <c r="AI648" s="3144"/>
      <c r="AJ648" s="3144"/>
      <c r="AK648" s="3144"/>
      <c r="AL648" s="3144"/>
      <c r="AM648" s="3144"/>
      <c r="AN648" s="3144"/>
      <c r="AO648" s="3144"/>
      <c r="AP648" s="3144"/>
      <c r="AQ648" s="3144"/>
      <c r="AR648" s="3144"/>
      <c r="AS648" s="3144"/>
      <c r="AT648" s="3144"/>
    </row>
    <row r="649" spans="2:46">
      <c r="B649" s="724"/>
      <c r="C649" s="725" t="s">
        <v>10</v>
      </c>
      <c r="D649" s="1133">
        <v>0.1</v>
      </c>
      <c r="E649" s="793">
        <f>E743</f>
        <v>9</v>
      </c>
      <c r="F649" s="792">
        <f>F743</f>
        <v>9.1999999999999993</v>
      </c>
      <c r="G649" s="792">
        <f>G743</f>
        <v>38.299999999999997</v>
      </c>
      <c r="H649" s="1499">
        <f>H743</f>
        <v>272</v>
      </c>
      <c r="I649" s="2962"/>
      <c r="J649" s="647"/>
      <c r="K649" s="6"/>
      <c r="L649" s="125"/>
      <c r="M649" s="2426"/>
      <c r="N649" s="3144"/>
      <c r="O649" s="121"/>
      <c r="P649" s="121"/>
      <c r="Q649" s="3144"/>
      <c r="R649" s="125"/>
      <c r="S649" s="2549"/>
      <c r="T649" s="3139"/>
      <c r="U649" s="2550"/>
      <c r="V649" s="3139"/>
      <c r="W649" s="3144"/>
      <c r="X649" s="3144"/>
      <c r="Y649" s="3144"/>
      <c r="Z649" s="3144"/>
      <c r="AA649" s="3144"/>
      <c r="AB649" s="3144"/>
      <c r="AC649" s="3144"/>
      <c r="AD649" s="3144"/>
      <c r="AE649" s="3144"/>
      <c r="AF649" s="3144"/>
      <c r="AG649" s="3144"/>
      <c r="AH649" s="3144"/>
      <c r="AI649" s="3144"/>
      <c r="AJ649" s="3144"/>
      <c r="AK649" s="3144"/>
      <c r="AL649" s="3144"/>
      <c r="AM649" s="3144"/>
      <c r="AN649" s="3144"/>
      <c r="AO649" s="3144"/>
      <c r="AP649" s="3144"/>
      <c r="AQ649" s="3144"/>
      <c r="AR649" s="3144"/>
      <c r="AS649" s="3144"/>
      <c r="AT649" s="3144"/>
    </row>
    <row r="650" spans="2:46" ht="15.75" thickBot="1">
      <c r="B650" s="230"/>
      <c r="C650" s="722" t="s">
        <v>319</v>
      </c>
      <c r="D650" s="1129"/>
      <c r="E650" s="1469">
        <f>(E648*100/E791)-10</f>
        <v>-7.3007777777777783</v>
      </c>
      <c r="F650" s="431">
        <f>(F648*100/F791)-10</f>
        <v>0.9721086956521745</v>
      </c>
      <c r="G650" s="431">
        <f>(G648*100/G791)-10</f>
        <v>-2.4618798955613563</v>
      </c>
      <c r="H650" s="1470">
        <f>(H648*100/H791)-10</f>
        <v>-2.0496249999999998</v>
      </c>
      <c r="I650" s="420"/>
      <c r="J650" s="426"/>
      <c r="K650" s="6"/>
      <c r="L650" s="125"/>
      <c r="M650" s="2426"/>
      <c r="N650" s="3144"/>
      <c r="O650" s="121"/>
      <c r="P650" s="121"/>
      <c r="Q650" s="3144"/>
      <c r="R650" s="125"/>
      <c r="S650" s="2549"/>
      <c r="T650" s="3139"/>
      <c r="U650" s="2551"/>
      <c r="V650" s="3144"/>
      <c r="W650" s="3144"/>
      <c r="X650" s="3144"/>
      <c r="Y650" s="3144"/>
      <c r="Z650" s="3144"/>
      <c r="AA650" s="3144"/>
      <c r="AB650" s="3144"/>
      <c r="AC650" s="3144"/>
      <c r="AD650" s="3144"/>
      <c r="AE650" s="3144"/>
      <c r="AF650" s="3144"/>
      <c r="AG650" s="3144"/>
      <c r="AH650" s="3144"/>
      <c r="AI650" s="3144"/>
      <c r="AJ650" s="3144"/>
      <c r="AK650" s="3144"/>
      <c r="AL650" s="3144"/>
      <c r="AM650" s="3144"/>
      <c r="AN650" s="3144"/>
      <c r="AO650" s="3144"/>
      <c r="AP650" s="3144"/>
      <c r="AQ650" s="3144"/>
      <c r="AR650" s="3144"/>
      <c r="AS650" s="3144"/>
      <c r="AT650" s="3144"/>
    </row>
    <row r="651" spans="2:46" ht="19.5" customHeight="1" thickBot="1">
      <c r="K651" s="6"/>
      <c r="L651" s="125"/>
      <c r="M651" s="2549"/>
      <c r="N651" s="3138"/>
      <c r="O651" s="121"/>
      <c r="P651" s="121"/>
      <c r="Q651" s="3144"/>
      <c r="R651" s="125"/>
      <c r="S651" s="2551"/>
      <c r="T651" s="3144"/>
      <c r="U651" s="2549"/>
      <c r="V651" s="3139"/>
      <c r="W651" s="3144"/>
      <c r="X651" s="3144"/>
      <c r="Y651" s="3144"/>
      <c r="Z651" s="3144"/>
      <c r="AA651" s="3144"/>
      <c r="AB651" s="3144"/>
      <c r="AC651" s="3144"/>
      <c r="AD651" s="3144"/>
      <c r="AE651" s="3144"/>
      <c r="AF651" s="3144"/>
      <c r="AG651" s="3144"/>
      <c r="AH651" s="3144"/>
      <c r="AI651" s="3144"/>
      <c r="AJ651" s="3144"/>
      <c r="AK651" s="3144"/>
      <c r="AL651" s="3144"/>
      <c r="AM651" s="3144"/>
      <c r="AN651" s="3144"/>
      <c r="AO651" s="3144"/>
      <c r="AP651" s="3144"/>
      <c r="AQ651" s="3144"/>
      <c r="AR651" s="3144"/>
      <c r="AS651" s="3144"/>
      <c r="AT651" s="3144"/>
    </row>
    <row r="652" spans="2:46" ht="15.75" customHeight="1">
      <c r="B652" s="649"/>
      <c r="C652" s="42" t="s">
        <v>220</v>
      </c>
      <c r="D652" s="43"/>
      <c r="E652" s="146">
        <f>E628+E641</f>
        <v>52.250099999999996</v>
      </c>
      <c r="F652" s="236">
        <f>F628+F641</f>
        <v>48.664110000000001</v>
      </c>
      <c r="G652" s="236">
        <f>G628+G641</f>
        <v>239.86491999999998</v>
      </c>
      <c r="H652" s="650">
        <f>H628+H641</f>
        <v>1629.1430699999999</v>
      </c>
      <c r="K652" s="6"/>
      <c r="L652" s="125"/>
      <c r="M652" s="3298"/>
      <c r="N652" s="3138"/>
      <c r="O652" s="121"/>
      <c r="P652" s="121"/>
      <c r="Q652" s="3144"/>
      <c r="R652" s="1560"/>
      <c r="S652" s="3145"/>
      <c r="T652" s="2552"/>
      <c r="U652" s="126"/>
      <c r="V652" s="3144"/>
      <c r="W652" s="3144"/>
      <c r="X652" s="3144"/>
      <c r="Y652" s="3144"/>
      <c r="Z652" s="3144"/>
      <c r="AA652" s="3144"/>
      <c r="AB652" s="3144"/>
      <c r="AC652" s="3144"/>
      <c r="AD652" s="3144"/>
      <c r="AE652" s="3144"/>
      <c r="AF652" s="3144"/>
      <c r="AG652" s="3144"/>
      <c r="AH652" s="3144"/>
      <c r="AI652" s="3144"/>
      <c r="AJ652" s="3144"/>
      <c r="AK652" s="3144"/>
      <c r="AL652" s="3144"/>
      <c r="AM652" s="3144"/>
      <c r="AN652" s="3144"/>
      <c r="AO652" s="3144"/>
      <c r="AP652" s="3144"/>
      <c r="AQ652" s="3144"/>
      <c r="AR652" s="3144"/>
      <c r="AS652" s="3144"/>
      <c r="AT652" s="3144"/>
    </row>
    <row r="653" spans="2:46" ht="17.25" customHeight="1">
      <c r="B653" s="382"/>
      <c r="C653" s="674" t="s">
        <v>10</v>
      </c>
      <c r="D653" s="1139">
        <v>0.6</v>
      </c>
      <c r="E653" s="793">
        <f>E747</f>
        <v>54</v>
      </c>
      <c r="F653" s="792">
        <f>F747</f>
        <v>55.2</v>
      </c>
      <c r="G653" s="792">
        <f>G747</f>
        <v>229.8</v>
      </c>
      <c r="H653" s="1499">
        <f>H747</f>
        <v>1632</v>
      </c>
      <c r="I653" s="121"/>
      <c r="J653" s="121"/>
      <c r="L653" s="125"/>
      <c r="M653" s="3298"/>
      <c r="N653" s="3138"/>
      <c r="O653" s="121"/>
      <c r="P653" s="121"/>
      <c r="Q653" s="3144"/>
      <c r="R653" s="125"/>
      <c r="S653" s="3154"/>
      <c r="T653" s="159"/>
      <c r="U653" s="3141"/>
      <c r="V653" s="3139"/>
      <c r="W653" s="3144"/>
      <c r="X653" s="3144"/>
      <c r="Y653" s="3144"/>
      <c r="Z653" s="3144"/>
      <c r="AA653" s="3144"/>
      <c r="AB653" s="3144"/>
      <c r="AC653" s="3144"/>
      <c r="AD653" s="3144"/>
      <c r="AE653" s="3144"/>
      <c r="AF653" s="3144"/>
      <c r="AG653" s="3144"/>
      <c r="AH653" s="3144"/>
      <c r="AI653" s="3144"/>
      <c r="AJ653" s="3144"/>
      <c r="AK653" s="3144"/>
      <c r="AL653" s="3144"/>
      <c r="AM653" s="3144"/>
      <c r="AN653" s="3144"/>
      <c r="AO653" s="3144"/>
      <c r="AP653" s="3144"/>
      <c r="AQ653" s="3144"/>
      <c r="AR653" s="3144"/>
      <c r="AS653" s="3144"/>
      <c r="AT653" s="3144"/>
    </row>
    <row r="654" spans="2:46" ht="15.75" thickBot="1">
      <c r="B654" s="230"/>
      <c r="C654" s="722" t="s">
        <v>319</v>
      </c>
      <c r="D654" s="1129"/>
      <c r="E654" s="1469">
        <f>(E652*100/E791)-60</f>
        <v>-1.9443333333333399</v>
      </c>
      <c r="F654" s="431">
        <f>(F652*100/F791)-60</f>
        <v>-7.1042282608695615</v>
      </c>
      <c r="G654" s="431">
        <f>(G652*100/G791)-60</f>
        <v>2.6279164490861575</v>
      </c>
      <c r="H654" s="1470">
        <f>(H652*100/H791)-60</f>
        <v>-0.10503419117647894</v>
      </c>
      <c r="I654" s="560"/>
      <c r="J654" s="31"/>
      <c r="K654" s="6"/>
      <c r="L654" s="125"/>
      <c r="M654" s="2550"/>
      <c r="N654" s="3139"/>
      <c r="O654" s="121"/>
      <c r="P654" s="121"/>
      <c r="Q654" s="3144"/>
      <c r="R654" s="124"/>
      <c r="S654" s="3141"/>
      <c r="T654" s="3138"/>
      <c r="U654" s="3144"/>
      <c r="V654" s="3144"/>
      <c r="W654" s="3144"/>
      <c r="X654" s="3144"/>
      <c r="Y654" s="3144"/>
      <c r="Z654" s="3144"/>
      <c r="AA654" s="3144"/>
      <c r="AB654" s="3144"/>
      <c r="AC654" s="3144"/>
      <c r="AD654" s="3144"/>
      <c r="AE654" s="3144"/>
      <c r="AF654" s="3144"/>
      <c r="AG654" s="3144"/>
      <c r="AH654" s="3144"/>
      <c r="AI654" s="3144"/>
      <c r="AJ654" s="3144"/>
      <c r="AK654" s="3144"/>
      <c r="AL654" s="3144"/>
      <c r="AM654" s="3144"/>
      <c r="AN654" s="3144"/>
      <c r="AO654" s="3144"/>
      <c r="AP654" s="3144"/>
      <c r="AQ654" s="3144"/>
      <c r="AR654" s="3144"/>
      <c r="AS654" s="3144"/>
      <c r="AT654" s="3144"/>
    </row>
    <row r="655" spans="2:46" ht="16.5" customHeight="1" thickBot="1">
      <c r="I655" s="670"/>
      <c r="J655" s="5"/>
      <c r="K655" s="6"/>
      <c r="L655" s="1560"/>
      <c r="M655" s="2551"/>
      <c r="N655" s="3144"/>
      <c r="O655" s="121"/>
      <c r="P655" s="121"/>
      <c r="Q655" s="3144"/>
      <c r="R655" s="3146"/>
      <c r="S655" s="3141"/>
      <c r="T655" s="3139"/>
      <c r="U655" s="3144"/>
      <c r="V655" s="3144"/>
      <c r="W655" s="3144"/>
      <c r="X655" s="3144"/>
      <c r="Y655" s="3144"/>
      <c r="Z655" s="3144"/>
      <c r="AA655" s="3144"/>
      <c r="AB655" s="3144"/>
      <c r="AC655" s="3144"/>
      <c r="AD655" s="3144"/>
      <c r="AE655" s="3144"/>
      <c r="AF655" s="3144"/>
      <c r="AG655" s="3144"/>
      <c r="AH655" s="3144"/>
      <c r="AI655" s="3144"/>
      <c r="AJ655" s="3144"/>
      <c r="AK655" s="3144"/>
      <c r="AL655" s="3144"/>
      <c r="AM655" s="3144"/>
      <c r="AN655" s="3144"/>
      <c r="AO655" s="3144"/>
      <c r="AP655" s="3144"/>
      <c r="AQ655" s="3144"/>
      <c r="AR655" s="3144"/>
      <c r="AS655" s="3144"/>
      <c r="AT655" s="3144"/>
    </row>
    <row r="656" spans="2:46" ht="13.5" customHeight="1">
      <c r="B656" s="649"/>
      <c r="C656" s="42" t="s">
        <v>219</v>
      </c>
      <c r="D656" s="43"/>
      <c r="E656" s="146">
        <f>E641+E648</f>
        <v>30.005099999999999</v>
      </c>
      <c r="F656" s="236">
        <f>F641+F648</f>
        <v>30.960050000000003</v>
      </c>
      <c r="G656" s="236">
        <f>G641+G648</f>
        <v>191.33472</v>
      </c>
      <c r="H656" s="650">
        <f>H641+H648</f>
        <v>1168.0748699999999</v>
      </c>
      <c r="I656" s="5"/>
      <c r="J656" s="5"/>
      <c r="K656" s="6"/>
      <c r="L656" s="125"/>
      <c r="M656" s="2549"/>
      <c r="N656" s="3139"/>
      <c r="O656" s="121"/>
      <c r="P656" s="121"/>
      <c r="Q656" s="566"/>
      <c r="R656" s="2083"/>
      <c r="S656" s="3141"/>
      <c r="T656" s="3139"/>
      <c r="U656" s="3144"/>
      <c r="V656" s="3144"/>
      <c r="W656" s="3144"/>
      <c r="X656" s="3144"/>
      <c r="Y656" s="3144"/>
      <c r="Z656" s="3144"/>
      <c r="AA656" s="3144"/>
      <c r="AB656" s="3144"/>
      <c r="AC656" s="3144"/>
      <c r="AD656" s="3144"/>
      <c r="AE656" s="3144"/>
      <c r="AF656" s="3144"/>
      <c r="AG656" s="3144"/>
      <c r="AH656" s="3144"/>
      <c r="AI656" s="3144"/>
      <c r="AJ656" s="3144"/>
      <c r="AK656" s="3144"/>
      <c r="AL656" s="3144"/>
      <c r="AM656" s="3144"/>
      <c r="AN656" s="3144"/>
      <c r="AO656" s="3144"/>
      <c r="AP656" s="3144"/>
      <c r="AQ656" s="3144"/>
      <c r="AR656" s="3144"/>
      <c r="AS656" s="3144"/>
      <c r="AT656" s="3144"/>
    </row>
    <row r="657" spans="2:46">
      <c r="B657" s="382"/>
      <c r="C657" s="674" t="s">
        <v>10</v>
      </c>
      <c r="D657" s="1139">
        <v>0.45</v>
      </c>
      <c r="E657" s="793">
        <f>E751</f>
        <v>40.5</v>
      </c>
      <c r="F657" s="792">
        <f>F751</f>
        <v>41.4</v>
      </c>
      <c r="G657" s="792">
        <f>G751</f>
        <v>172.35</v>
      </c>
      <c r="H657" s="1499">
        <f>H751</f>
        <v>1224</v>
      </c>
      <c r="I657" s="5"/>
      <c r="J657" s="5"/>
      <c r="K657" s="6"/>
      <c r="L657" s="124"/>
      <c r="M657" s="2549"/>
      <c r="N657" s="3139"/>
      <c r="O657" s="121"/>
      <c r="P657" s="121"/>
      <c r="Q657" s="3144"/>
      <c r="R657" s="3144"/>
      <c r="S657" s="3145"/>
      <c r="T657" s="3144"/>
      <c r="U657" s="3144"/>
      <c r="V657" s="3144"/>
      <c r="W657" s="3144"/>
      <c r="X657" s="3144"/>
      <c r="Y657" s="3144"/>
      <c r="Z657" s="3144"/>
      <c r="AA657" s="3144"/>
      <c r="AB657" s="3144"/>
      <c r="AC657" s="3144"/>
      <c r="AD657" s="3144"/>
      <c r="AE657" s="3144"/>
      <c r="AF657" s="3144"/>
      <c r="AG657" s="3144"/>
      <c r="AH657" s="3144"/>
      <c r="AI657" s="3144"/>
      <c r="AJ657" s="3144"/>
      <c r="AK657" s="3144"/>
      <c r="AL657" s="3144"/>
      <c r="AM657" s="3144"/>
      <c r="AN657" s="3144"/>
      <c r="AO657" s="3144"/>
      <c r="AP657" s="3144"/>
      <c r="AQ657" s="3144"/>
      <c r="AR657" s="3144"/>
      <c r="AS657" s="3144"/>
      <c r="AT657" s="3144"/>
    </row>
    <row r="658" spans="2:46" ht="18" customHeight="1" thickBot="1">
      <c r="B658" s="230"/>
      <c r="C658" s="722" t="s">
        <v>319</v>
      </c>
      <c r="D658" s="1129"/>
      <c r="E658" s="1469">
        <f>(E656*100/E791)-45</f>
        <v>-11.661000000000001</v>
      </c>
      <c r="F658" s="431">
        <f>(F656*100/F791)-45</f>
        <v>-11.347771739130437</v>
      </c>
      <c r="G658" s="431">
        <f>(G656*100/G791)-45</f>
        <v>4.9568459530026132</v>
      </c>
      <c r="H658" s="1470">
        <f>(H656*100/H791)-45</f>
        <v>-2.0560709558823547</v>
      </c>
      <c r="I658" s="560"/>
      <c r="J658" s="31"/>
      <c r="L658" s="121"/>
      <c r="M658" s="2551"/>
      <c r="N658" s="3144"/>
      <c r="O658" s="121"/>
      <c r="P658" s="121"/>
      <c r="Q658" s="3144"/>
      <c r="R658" s="125"/>
      <c r="S658" s="126"/>
      <c r="T658" s="3144"/>
      <c r="U658" s="3144"/>
      <c r="V658" s="3144"/>
      <c r="W658" s="3144"/>
      <c r="X658" s="3144"/>
      <c r="Y658" s="3144"/>
      <c r="Z658" s="3144"/>
      <c r="AA658" s="3144"/>
      <c r="AB658" s="3144"/>
      <c r="AC658" s="3144"/>
      <c r="AD658" s="3144"/>
      <c r="AE658" s="3144"/>
      <c r="AF658" s="3144"/>
      <c r="AG658" s="3144"/>
      <c r="AH658" s="3144"/>
      <c r="AI658" s="3144"/>
      <c r="AJ658" s="3144"/>
      <c r="AK658" s="3144"/>
      <c r="AL658" s="3144"/>
      <c r="AM658" s="3144"/>
      <c r="AN658" s="3144"/>
      <c r="AO658" s="3144"/>
      <c r="AP658" s="3144"/>
      <c r="AQ658" s="3144"/>
      <c r="AR658" s="3144"/>
      <c r="AS658" s="3144"/>
      <c r="AT658" s="3144"/>
    </row>
    <row r="659" spans="2:46" ht="17.25" customHeight="1" thickBot="1">
      <c r="I659" s="670"/>
      <c r="J659" s="5"/>
      <c r="L659" s="121"/>
      <c r="M659" s="3145"/>
      <c r="N659" s="2552"/>
      <c r="O659" s="121"/>
      <c r="P659" s="121"/>
      <c r="Q659" s="1177"/>
      <c r="R659" s="125"/>
      <c r="S659" s="126"/>
      <c r="T659" s="3144"/>
      <c r="U659" s="3141"/>
      <c r="V659" s="3139"/>
      <c r="W659" s="3144"/>
      <c r="X659" s="3144"/>
      <c r="Y659" s="3144"/>
      <c r="Z659" s="3144"/>
      <c r="AA659" s="3144"/>
      <c r="AB659" s="3144"/>
      <c r="AC659" s="3144"/>
      <c r="AD659" s="3144"/>
      <c r="AE659" s="3144"/>
      <c r="AF659" s="3144"/>
      <c r="AG659" s="3144"/>
      <c r="AH659" s="3144"/>
      <c r="AI659" s="3144"/>
      <c r="AJ659" s="3144"/>
      <c r="AK659" s="3144"/>
      <c r="AL659" s="3144"/>
      <c r="AM659" s="3144"/>
      <c r="AN659" s="3144"/>
      <c r="AO659" s="3144"/>
      <c r="AP659" s="3144"/>
      <c r="AQ659" s="3144"/>
      <c r="AR659" s="3144"/>
      <c r="AS659" s="3144"/>
      <c r="AT659" s="3144"/>
    </row>
    <row r="660" spans="2:46" ht="15" customHeight="1">
      <c r="B660" s="649"/>
      <c r="C660" s="42" t="s">
        <v>198</v>
      </c>
      <c r="D660" s="43"/>
      <c r="E660" s="153">
        <f>E628+E641+E648</f>
        <v>54.679399999999994</v>
      </c>
      <c r="F660" s="93">
        <f>F628+F641+F648</f>
        <v>58.758450000000003</v>
      </c>
      <c r="G660" s="93">
        <f>G628+G641+G648</f>
        <v>268.73591999999996</v>
      </c>
      <c r="H660" s="237">
        <f>H628+H641+H648</f>
        <v>1845.3932699999998</v>
      </c>
      <c r="I660" s="5"/>
      <c r="J660" s="5"/>
      <c r="L660" s="121"/>
      <c r="M660" s="3154"/>
      <c r="N660" s="159"/>
      <c r="O660" s="121"/>
      <c r="P660" s="121"/>
      <c r="Q660" s="3144"/>
      <c r="R660" s="125"/>
      <c r="S660" s="126"/>
      <c r="T660" s="3144"/>
      <c r="U660" s="2427"/>
      <c r="V660" s="329"/>
      <c r="W660" s="3144"/>
      <c r="X660" s="3144"/>
      <c r="Y660" s="3144"/>
      <c r="Z660" s="3144"/>
      <c r="AA660" s="3144"/>
      <c r="AB660" s="3144"/>
      <c r="AC660" s="3144"/>
      <c r="AD660" s="3144"/>
      <c r="AE660" s="3144"/>
      <c r="AF660" s="3144"/>
      <c r="AG660" s="3144"/>
      <c r="AH660" s="3144"/>
      <c r="AI660" s="3144"/>
      <c r="AJ660" s="3144"/>
      <c r="AK660" s="3144"/>
      <c r="AL660" s="3144"/>
      <c r="AM660" s="3144"/>
      <c r="AN660" s="3144"/>
      <c r="AO660" s="3144"/>
      <c r="AP660" s="3144"/>
      <c r="AQ660" s="3144"/>
      <c r="AR660" s="3144"/>
      <c r="AS660" s="3144"/>
      <c r="AT660" s="3144"/>
    </row>
    <row r="661" spans="2:46" ht="15.75" customHeight="1">
      <c r="B661" s="724"/>
      <c r="C661" s="725" t="s">
        <v>10</v>
      </c>
      <c r="D661" s="1133">
        <v>0.7</v>
      </c>
      <c r="E661" s="793">
        <f>E755</f>
        <v>63</v>
      </c>
      <c r="F661" s="792">
        <f>F755</f>
        <v>64.400000000000006</v>
      </c>
      <c r="G661" s="792">
        <f>G755</f>
        <v>268.10000000000002</v>
      </c>
      <c r="H661" s="1499">
        <f>H755</f>
        <v>1904</v>
      </c>
      <c r="I661" s="5"/>
      <c r="J661" s="5"/>
      <c r="K661" s="6"/>
      <c r="L661" s="121"/>
      <c r="M661" s="3141"/>
      <c r="N661" s="3138"/>
      <c r="O661" s="121"/>
      <c r="P661" s="121"/>
      <c r="Q661" s="3144"/>
      <c r="R661" s="125"/>
      <c r="S661" s="126"/>
      <c r="T661" s="3144"/>
      <c r="U661" s="3141"/>
      <c r="V661" s="3139"/>
      <c r="W661" s="3144"/>
      <c r="X661" s="3144"/>
      <c r="Y661" s="3144"/>
      <c r="Z661" s="3144"/>
      <c r="AA661" s="3144"/>
      <c r="AB661" s="3144"/>
      <c r="AC661" s="3144"/>
      <c r="AD661" s="3144"/>
      <c r="AE661" s="3144"/>
      <c r="AF661" s="3144"/>
      <c r="AG661" s="3144"/>
      <c r="AH661" s="3144"/>
      <c r="AI661" s="3144"/>
      <c r="AJ661" s="3144"/>
      <c r="AK661" s="3144"/>
      <c r="AL661" s="3144"/>
      <c r="AM661" s="3144"/>
      <c r="AN661" s="3144"/>
      <c r="AO661" s="3144"/>
      <c r="AP661" s="3144"/>
      <c r="AQ661" s="3144"/>
      <c r="AR661" s="3144"/>
      <c r="AS661" s="3144"/>
      <c r="AT661" s="3144"/>
    </row>
    <row r="662" spans="2:46" ht="17.25" customHeight="1" thickBot="1">
      <c r="B662" s="230"/>
      <c r="C662" s="722" t="s">
        <v>319</v>
      </c>
      <c r="D662" s="1129"/>
      <c r="E662" s="1469">
        <f>(E660*100/E791)-70</f>
        <v>-9.2451111111111146</v>
      </c>
      <c r="F662" s="431">
        <f>(F660*100/F791)-70</f>
        <v>-6.132119565217387</v>
      </c>
      <c r="G662" s="431">
        <f>(G660*100/G791)-70</f>
        <v>0.16603655352479052</v>
      </c>
      <c r="H662" s="1470">
        <f>(H660*100/H791)-70</f>
        <v>-2.1546591911764779</v>
      </c>
      <c r="I662" s="560"/>
      <c r="J662" s="31"/>
      <c r="K662" s="6"/>
      <c r="L662" s="121"/>
      <c r="M662" s="3141"/>
      <c r="N662" s="3139"/>
      <c r="O662" s="121"/>
      <c r="P662" s="121"/>
      <c r="Q662" s="3144"/>
      <c r="R662" s="125"/>
      <c r="S662" s="126"/>
      <c r="T662" s="3144"/>
      <c r="U662" s="3145"/>
      <c r="V662" s="3144"/>
      <c r="W662" s="3144"/>
      <c r="X662" s="3144"/>
      <c r="Y662" s="3144"/>
      <c r="Z662" s="3144"/>
      <c r="AA662" s="3144"/>
      <c r="AB662" s="3144"/>
      <c r="AC662" s="3144"/>
      <c r="AD662" s="3144"/>
      <c r="AE662" s="3144"/>
      <c r="AF662" s="3144"/>
      <c r="AG662" s="3144"/>
      <c r="AH662" s="3144"/>
      <c r="AI662" s="3144"/>
      <c r="AJ662" s="3144"/>
      <c r="AK662" s="3144"/>
      <c r="AL662" s="3144"/>
      <c r="AM662" s="3144"/>
      <c r="AN662" s="3144"/>
      <c r="AO662" s="3144"/>
      <c r="AP662" s="3144"/>
      <c r="AQ662" s="3144"/>
      <c r="AR662" s="3144"/>
      <c r="AS662" s="3144"/>
      <c r="AT662" s="3144"/>
    </row>
    <row r="663" spans="2:46" ht="18.75" customHeight="1">
      <c r="I663" s="670"/>
      <c r="J663" s="5"/>
      <c r="K663" s="6"/>
      <c r="L663" s="121"/>
      <c r="M663" s="121"/>
      <c r="N663" s="121"/>
      <c r="O663" s="121"/>
      <c r="P663" s="121"/>
      <c r="Q663" s="3144"/>
      <c r="R663" s="3144"/>
      <c r="S663" s="3144"/>
      <c r="T663" s="3144"/>
      <c r="U663" s="126"/>
      <c r="V663" s="3144"/>
      <c r="W663" s="3144"/>
      <c r="X663" s="3144"/>
      <c r="Y663" s="3144"/>
      <c r="Z663" s="3144"/>
      <c r="AA663" s="3144"/>
      <c r="AB663" s="3144"/>
      <c r="AC663" s="3144"/>
      <c r="AD663" s="3144"/>
      <c r="AE663" s="3144"/>
      <c r="AF663" s="3144"/>
      <c r="AG663" s="3144"/>
      <c r="AH663" s="3144"/>
      <c r="AI663" s="3144"/>
      <c r="AJ663" s="3144"/>
      <c r="AK663" s="3144"/>
      <c r="AL663" s="3144"/>
      <c r="AM663" s="3144"/>
      <c r="AN663" s="3144"/>
      <c r="AO663" s="3144"/>
      <c r="AP663" s="3144"/>
      <c r="AQ663" s="3144"/>
      <c r="AR663" s="3144"/>
      <c r="AS663" s="3144"/>
      <c r="AT663" s="3144"/>
    </row>
    <row r="664" spans="2:46" ht="16.5" customHeight="1">
      <c r="B664" s="752"/>
      <c r="E664" s="151"/>
      <c r="F664" s="151"/>
      <c r="G664" s="151"/>
      <c r="H664" s="5"/>
      <c r="K664" s="6"/>
      <c r="L664" s="121"/>
      <c r="M664" s="121"/>
      <c r="N664" s="121"/>
      <c r="O664" s="121"/>
      <c r="P664" s="121"/>
      <c r="Q664" s="3144"/>
      <c r="R664" s="3144"/>
      <c r="S664" s="3144"/>
      <c r="T664" s="3144"/>
      <c r="U664" s="126"/>
      <c r="V664" s="3144"/>
      <c r="W664" s="3144"/>
      <c r="X664" s="3144"/>
      <c r="Y664" s="3144"/>
      <c r="Z664" s="3144"/>
      <c r="AA664" s="3144"/>
      <c r="AB664" s="3144"/>
      <c r="AC664" s="3144"/>
      <c r="AD664" s="3144"/>
      <c r="AE664" s="3144"/>
      <c r="AF664" s="3144"/>
      <c r="AG664" s="3144"/>
      <c r="AH664" s="3144"/>
      <c r="AI664" s="3144"/>
      <c r="AJ664" s="3144"/>
      <c r="AK664" s="3144"/>
      <c r="AL664" s="3144"/>
      <c r="AM664" s="3144"/>
      <c r="AN664" s="3144"/>
      <c r="AO664" s="3144"/>
      <c r="AP664" s="3144"/>
      <c r="AQ664" s="3144"/>
      <c r="AR664" s="3144"/>
      <c r="AS664" s="3144"/>
      <c r="AT664" s="3144"/>
    </row>
    <row r="665" spans="2:46" ht="19.5" customHeight="1">
      <c r="B665" s="1"/>
      <c r="K665" s="6"/>
      <c r="L665" s="121"/>
      <c r="M665" s="121"/>
      <c r="N665" s="121"/>
      <c r="O665" s="121"/>
      <c r="P665" s="121"/>
      <c r="Q665" s="3144"/>
      <c r="R665" s="3144"/>
      <c r="S665" s="3144"/>
      <c r="T665" s="3144"/>
      <c r="U665" s="3145"/>
      <c r="V665" s="3144"/>
      <c r="W665" s="3144"/>
      <c r="X665" s="3144"/>
      <c r="Y665" s="3144"/>
      <c r="Z665" s="3144"/>
      <c r="AA665" s="3144"/>
      <c r="AB665" s="3144"/>
      <c r="AC665" s="3144"/>
      <c r="AD665" s="3144"/>
      <c r="AE665" s="3144"/>
      <c r="AF665" s="3144"/>
      <c r="AG665" s="3144"/>
      <c r="AH665" s="3144"/>
      <c r="AI665" s="3144"/>
      <c r="AJ665" s="3144"/>
      <c r="AK665" s="3144"/>
      <c r="AL665" s="3144"/>
      <c r="AM665" s="3144"/>
      <c r="AN665" s="3144"/>
      <c r="AO665" s="3144"/>
      <c r="AP665" s="3144"/>
      <c r="AQ665" s="3144"/>
      <c r="AR665" s="3144"/>
      <c r="AS665" s="3144"/>
      <c r="AT665" s="3144"/>
    </row>
    <row r="666" spans="2:46" ht="17.25" customHeight="1">
      <c r="K666" s="6"/>
      <c r="L666" s="121"/>
      <c r="M666" s="121"/>
      <c r="N666" s="121"/>
      <c r="O666" s="121"/>
      <c r="P666" s="121"/>
      <c r="Q666" s="3144"/>
      <c r="R666" s="3144"/>
      <c r="S666" s="3144"/>
      <c r="T666" s="3144"/>
      <c r="U666" s="3145"/>
      <c r="V666" s="2552"/>
      <c r="W666" s="3144"/>
      <c r="X666" s="3144"/>
      <c r="Y666" s="3144"/>
      <c r="Z666" s="3144"/>
      <c r="AA666" s="3144"/>
      <c r="AB666" s="3144"/>
      <c r="AC666" s="3144"/>
      <c r="AD666" s="3144"/>
      <c r="AE666" s="3144"/>
      <c r="AF666" s="3144"/>
      <c r="AG666" s="3144"/>
      <c r="AH666" s="3144"/>
      <c r="AI666" s="3144"/>
      <c r="AJ666" s="3144"/>
      <c r="AK666" s="3144"/>
      <c r="AL666" s="3144"/>
      <c r="AM666" s="3144"/>
      <c r="AN666" s="3144"/>
      <c r="AO666" s="3144"/>
      <c r="AP666" s="3144"/>
      <c r="AQ666" s="3144"/>
      <c r="AR666" s="3144"/>
      <c r="AS666" s="3144"/>
      <c r="AT666" s="3144"/>
    </row>
    <row r="667" spans="2:46" ht="14.25" customHeight="1">
      <c r="D667" s="12" t="str">
        <f>D58</f>
        <v xml:space="preserve">Россия Краснодарский край </v>
      </c>
      <c r="H667" s="1678"/>
      <c r="I667" s="1678"/>
      <c r="J667" s="1678"/>
      <c r="L667" s="121"/>
      <c r="M667" s="126"/>
      <c r="N667" s="3144"/>
      <c r="O667" s="121"/>
      <c r="P667" s="121"/>
      <c r="Q667" s="3144"/>
      <c r="R667" s="3144"/>
      <c r="S667" s="3144"/>
      <c r="T667" s="3144"/>
      <c r="U667" s="3145"/>
      <c r="V667" s="3144"/>
      <c r="W667" s="3144"/>
      <c r="X667" s="3144"/>
      <c r="Y667" s="3144"/>
      <c r="Z667" s="3144"/>
      <c r="AA667" s="3144"/>
      <c r="AB667" s="3144"/>
      <c r="AC667" s="3144"/>
      <c r="AD667" s="3144"/>
      <c r="AE667" s="3144"/>
      <c r="AF667" s="3144"/>
      <c r="AG667" s="3144"/>
      <c r="AH667" s="3144"/>
      <c r="AI667" s="3144"/>
      <c r="AJ667" s="3144"/>
      <c r="AK667" s="3144"/>
      <c r="AL667" s="3144"/>
      <c r="AM667" s="3144"/>
      <c r="AN667" s="3144"/>
      <c r="AO667" s="3144"/>
      <c r="AP667" s="3144"/>
      <c r="AQ667" s="3144"/>
      <c r="AR667" s="3144"/>
      <c r="AS667" s="3144"/>
      <c r="AT667" s="3144"/>
    </row>
    <row r="668" spans="2:46" ht="13.5" customHeight="1">
      <c r="B668" s="25" t="str">
        <f>B59</f>
        <v xml:space="preserve">     12 - ТИДНЕВНОЕ  МЕНЮ  ПРИГОТОВЛЯЕМЫХ  БЛЮД ШКОЛЬНЫХ    З А В Т Р А К О В - О Б Е Д О В - П О Л Д Н И К О В</v>
      </c>
      <c r="D668"/>
      <c r="E668"/>
      <c r="I668"/>
      <c r="J668"/>
      <c r="K668" s="6"/>
      <c r="L668" s="576"/>
      <c r="M668" s="126"/>
      <c r="N668" s="3144"/>
      <c r="O668" s="121"/>
      <c r="P668" s="121"/>
      <c r="Q668" s="3144"/>
      <c r="R668" s="3144"/>
      <c r="S668" s="3144"/>
      <c r="T668" s="3155"/>
      <c r="U668" s="3144"/>
      <c r="V668" s="133"/>
      <c r="W668" s="3144"/>
      <c r="X668" s="3144"/>
      <c r="Y668" s="3144"/>
      <c r="Z668" s="3144"/>
      <c r="AA668" s="3144"/>
      <c r="AB668" s="3144"/>
      <c r="AC668" s="3144"/>
      <c r="AD668" s="3144"/>
      <c r="AE668" s="3144"/>
      <c r="AF668" s="3144"/>
      <c r="AG668" s="3144"/>
      <c r="AH668" s="3144"/>
      <c r="AI668" s="3144"/>
      <c r="AJ668" s="3144"/>
      <c r="AK668" s="3144"/>
      <c r="AL668" s="3144"/>
      <c r="AM668" s="3144"/>
      <c r="AN668" s="3144"/>
      <c r="AO668" s="3144"/>
      <c r="AP668" s="3144"/>
      <c r="AQ668" s="3144"/>
      <c r="AR668" s="3144"/>
      <c r="AS668" s="3144"/>
      <c r="AT668" s="3144"/>
    </row>
    <row r="669" spans="2:46" ht="12" customHeight="1">
      <c r="C669" s="25" t="str">
        <f>C60</f>
        <v xml:space="preserve">                            ДЛЯ  УЧАЩИХСЯ  В ОБЩЕОБРАЗОВАТЕЛЬНОМ УЧРЕЖДЕНИЕ</v>
      </c>
      <c r="E669"/>
      <c r="F669"/>
      <c r="G669" s="25"/>
      <c r="H669" s="25"/>
      <c r="I669" s="26"/>
      <c r="J669" s="26"/>
      <c r="K669" s="6"/>
      <c r="L669" s="151"/>
      <c r="M669" s="121"/>
      <c r="N669" s="121"/>
      <c r="O669" s="121"/>
      <c r="P669" s="121"/>
      <c r="Q669" s="3144"/>
      <c r="R669" s="3144"/>
      <c r="S669" s="3144"/>
      <c r="T669" s="220"/>
      <c r="U669" s="3145"/>
      <c r="V669" s="121"/>
      <c r="W669" s="3144"/>
      <c r="X669" s="3144"/>
      <c r="Y669" s="3144"/>
      <c r="Z669" s="3144"/>
      <c r="AA669" s="3144"/>
      <c r="AB669" s="3144"/>
      <c r="AC669" s="3144"/>
      <c r="AD669" s="3144"/>
      <c r="AE669" s="3144"/>
      <c r="AF669" s="3144"/>
      <c r="AG669" s="3144"/>
      <c r="AH669" s="3144"/>
      <c r="AI669" s="3144"/>
      <c r="AJ669" s="3144"/>
      <c r="AK669" s="3144"/>
      <c r="AL669" s="3144"/>
      <c r="AM669" s="3144"/>
      <c r="AN669" s="3144"/>
      <c r="AO669" s="3144"/>
      <c r="AP669" s="3144"/>
      <c r="AQ669" s="3144"/>
      <c r="AR669" s="3144"/>
      <c r="AS669" s="3144"/>
      <c r="AT669" s="3144"/>
    </row>
    <row r="670" spans="2:46" ht="15.75">
      <c r="B670" s="654" t="str">
        <f>B61</f>
        <v xml:space="preserve">   Возрастная категория:   с   12  лет  и старше                 Сезон:    ЗИМА  -  ВЕСНА  2025 -____г.г.</v>
      </c>
      <c r="C670" s="26"/>
      <c r="D670"/>
      <c r="E670" s="28"/>
      <c r="F670"/>
      <c r="G670" s="2"/>
      <c r="H670" s="26"/>
      <c r="I670" s="26"/>
      <c r="J670" s="33"/>
      <c r="K670" s="6"/>
      <c r="L670" s="125"/>
      <c r="M670" s="121"/>
      <c r="N670" s="121"/>
      <c r="O670" s="121"/>
      <c r="P670" s="121"/>
      <c r="Q670" s="3144"/>
      <c r="R670" s="3144"/>
      <c r="S670" s="3144"/>
      <c r="T670" s="116"/>
      <c r="U670" s="116"/>
      <c r="V670" s="3144"/>
      <c r="W670" s="3144"/>
      <c r="X670" s="3144"/>
      <c r="Y670" s="3144"/>
      <c r="Z670" s="3144"/>
      <c r="AA670" s="3144"/>
      <c r="AB670" s="3144"/>
      <c r="AC670" s="3144"/>
      <c r="AD670" s="3144"/>
      <c r="AE670" s="3144"/>
      <c r="AF670" s="3144"/>
      <c r="AG670" s="3144"/>
      <c r="AH670" s="3144"/>
      <c r="AI670" s="3144"/>
      <c r="AJ670" s="3144"/>
      <c r="AK670" s="3144"/>
      <c r="AL670" s="3144"/>
      <c r="AM670" s="3144"/>
      <c r="AN670" s="3144"/>
      <c r="AO670" s="3144"/>
      <c r="AP670" s="3144"/>
      <c r="AQ670" s="3144"/>
      <c r="AR670" s="3144"/>
      <c r="AS670" s="3144"/>
      <c r="AT670" s="3144"/>
    </row>
    <row r="671" spans="2:46" ht="15.75" customHeight="1" thickBot="1">
      <c r="C671" s="1"/>
      <c r="D671" s="1136" t="s">
        <v>370</v>
      </c>
      <c r="E671" s="4249"/>
      <c r="F671" s="4249"/>
      <c r="G671" s="4249"/>
      <c r="H671" s="4250"/>
      <c r="K671" s="6"/>
      <c r="L671" s="125"/>
      <c r="M671" s="121"/>
      <c r="N671" s="121"/>
      <c r="O671" s="121"/>
      <c r="P671" s="121"/>
      <c r="Q671" s="3144"/>
      <c r="R671" s="3144"/>
      <c r="S671" s="3144"/>
      <c r="T671" s="116"/>
      <c r="U671" s="116"/>
      <c r="V671" s="3144"/>
      <c r="W671" s="3144"/>
      <c r="X671" s="3144"/>
      <c r="Y671" s="3144"/>
      <c r="Z671" s="3144"/>
      <c r="AA671" s="3144"/>
      <c r="AB671" s="3144"/>
      <c r="AC671" s="3144"/>
      <c r="AD671" s="3144"/>
      <c r="AE671" s="3144"/>
      <c r="AF671" s="3144"/>
      <c r="AG671" s="3144"/>
      <c r="AH671" s="3144"/>
      <c r="AI671" s="3144"/>
      <c r="AJ671" s="3144"/>
      <c r="AK671" s="3144"/>
      <c r="AL671" s="3144"/>
      <c r="AM671" s="3144"/>
      <c r="AN671" s="3144"/>
      <c r="AO671" s="3144"/>
      <c r="AP671" s="3144"/>
      <c r="AQ671" s="3144"/>
      <c r="AR671" s="3144"/>
      <c r="AS671" s="3144"/>
      <c r="AT671" s="3144"/>
    </row>
    <row r="672" spans="2:46" ht="13.5" customHeight="1" thickBot="1">
      <c r="B672" s="384" t="s">
        <v>139</v>
      </c>
      <c r="C672" s="88"/>
      <c r="D672" s="385" t="s">
        <v>140</v>
      </c>
      <c r="E672" s="332" t="s">
        <v>141</v>
      </c>
      <c r="F672" s="332"/>
      <c r="G672" s="332"/>
      <c r="H672" s="386" t="s">
        <v>142</v>
      </c>
      <c r="I672" s="387" t="s">
        <v>143</v>
      </c>
      <c r="J672" s="388" t="s">
        <v>144</v>
      </c>
      <c r="K672" s="6"/>
      <c r="L672" s="121"/>
      <c r="M672" s="576"/>
      <c r="N672" s="576"/>
      <c r="O672" s="206"/>
      <c r="P672" s="121"/>
      <c r="Q672" s="3144"/>
      <c r="R672" s="3144"/>
      <c r="S672" s="3144"/>
      <c r="T672" s="1333"/>
      <c r="U672" s="1333"/>
      <c r="V672" s="3144"/>
      <c r="W672" s="3144"/>
      <c r="X672" s="3144"/>
      <c r="Y672" s="3144"/>
      <c r="Z672" s="3144"/>
      <c r="AA672" s="3144"/>
      <c r="AB672" s="3144"/>
      <c r="AC672" s="3144"/>
      <c r="AD672" s="3144"/>
      <c r="AE672" s="3144"/>
      <c r="AF672" s="3144"/>
      <c r="AG672" s="3144"/>
      <c r="AH672" s="3144"/>
      <c r="AI672" s="3144"/>
      <c r="AJ672" s="3144"/>
      <c r="AK672" s="3144"/>
      <c r="AL672" s="3144"/>
      <c r="AM672" s="3144"/>
      <c r="AN672" s="3144"/>
      <c r="AO672" s="3144"/>
      <c r="AP672" s="3144"/>
      <c r="AQ672" s="3144"/>
      <c r="AR672" s="3144"/>
      <c r="AS672" s="3144"/>
      <c r="AT672" s="3144"/>
    </row>
    <row r="673" spans="2:46" ht="15.75">
      <c r="B673" s="389" t="s">
        <v>145</v>
      </c>
      <c r="C673" s="390" t="s">
        <v>146</v>
      </c>
      <c r="D673" s="391" t="s">
        <v>147</v>
      </c>
      <c r="E673" s="392" t="s">
        <v>148</v>
      </c>
      <c r="F673" s="392" t="s">
        <v>53</v>
      </c>
      <c r="G673" s="392" t="s">
        <v>54</v>
      </c>
      <c r="H673" s="393" t="s">
        <v>149</v>
      </c>
      <c r="I673" s="394" t="s">
        <v>150</v>
      </c>
      <c r="J673" s="395" t="s">
        <v>251</v>
      </c>
      <c r="K673" s="6"/>
      <c r="L673" s="749"/>
      <c r="M673" s="151"/>
      <c r="N673" s="151"/>
      <c r="O673" s="4339"/>
      <c r="P673" s="3141"/>
      <c r="Q673" s="3139"/>
      <c r="R673" s="116"/>
      <c r="S673" s="116"/>
      <c r="T673" s="116"/>
      <c r="U673" s="1178"/>
      <c r="V673" s="3144"/>
      <c r="W673" s="3144"/>
      <c r="X673" s="3144"/>
      <c r="Y673" s="3144"/>
      <c r="Z673" s="3144"/>
      <c r="AA673" s="3144"/>
      <c r="AB673" s="3144"/>
      <c r="AC673" s="3144"/>
      <c r="AD673" s="3144"/>
      <c r="AE673" s="3144"/>
      <c r="AF673" s="3144"/>
      <c r="AG673" s="3144"/>
      <c r="AH673" s="3144"/>
      <c r="AI673" s="3144"/>
      <c r="AJ673" s="3144"/>
      <c r="AK673" s="3144"/>
      <c r="AL673" s="3144"/>
      <c r="AM673" s="3144"/>
      <c r="AN673" s="3144"/>
      <c r="AO673" s="3144"/>
      <c r="AP673" s="3144"/>
      <c r="AQ673" s="3144"/>
      <c r="AR673" s="3144"/>
      <c r="AS673" s="3144"/>
      <c r="AT673" s="3144"/>
    </row>
    <row r="674" spans="2:46" ht="15.75" thickBot="1">
      <c r="B674" s="396"/>
      <c r="C674" s="427"/>
      <c r="D674" s="397"/>
      <c r="E674" s="398" t="s">
        <v>5</v>
      </c>
      <c r="F674" s="398" t="s">
        <v>6</v>
      </c>
      <c r="G674" s="398" t="s">
        <v>7</v>
      </c>
      <c r="H674" s="399" t="s">
        <v>151</v>
      </c>
      <c r="I674" s="400" t="s">
        <v>152</v>
      </c>
      <c r="J674" s="401" t="s">
        <v>250</v>
      </c>
      <c r="K674" s="6"/>
      <c r="L674" s="3144"/>
      <c r="M674" s="126"/>
      <c r="N674" s="3144"/>
      <c r="O674" s="121"/>
      <c r="P674" s="357"/>
      <c r="Q674" s="3139"/>
      <c r="R674" s="116"/>
      <c r="S674" s="116"/>
      <c r="T674" s="116"/>
      <c r="U674" s="116"/>
      <c r="V674" s="3144"/>
      <c r="W674" s="3144"/>
      <c r="X674" s="3144"/>
      <c r="Y674" s="3144"/>
      <c r="Z674" s="3144"/>
      <c r="AA674" s="3144"/>
      <c r="AB674" s="3144"/>
      <c r="AC674" s="3144"/>
      <c r="AD674" s="3144"/>
      <c r="AE674" s="3144"/>
      <c r="AF674" s="3144"/>
      <c r="AG674" s="3144"/>
      <c r="AH674" s="3144"/>
      <c r="AI674" s="3144"/>
      <c r="AJ674" s="3144"/>
      <c r="AK674" s="3144"/>
      <c r="AL674" s="3144"/>
      <c r="AM674" s="3144"/>
      <c r="AN674" s="3144"/>
      <c r="AO674" s="3144"/>
      <c r="AP674" s="3144"/>
      <c r="AQ674" s="3144"/>
      <c r="AR674" s="3144"/>
      <c r="AS674" s="3144"/>
      <c r="AT674" s="3144"/>
    </row>
    <row r="675" spans="2:46" ht="15" customHeight="1">
      <c r="B675" s="88"/>
      <c r="C675" s="402" t="s">
        <v>128</v>
      </c>
      <c r="D675" s="1679"/>
      <c r="E675" s="403"/>
      <c r="F675" s="404"/>
      <c r="G675" s="404"/>
      <c r="H675" s="557"/>
      <c r="I675" s="3670"/>
      <c r="J675" s="407"/>
      <c r="K675" s="6"/>
      <c r="L675" s="3146"/>
      <c r="M675" s="126"/>
      <c r="N675" s="3144"/>
      <c r="O675" s="121"/>
      <c r="P675" s="3141"/>
      <c r="Q675" s="1334"/>
      <c r="R675" s="116"/>
      <c r="S675" s="116"/>
      <c r="T675" s="116"/>
      <c r="U675" s="116"/>
      <c r="V675" s="3144"/>
      <c r="W675" s="3144"/>
      <c r="X675" s="3144"/>
      <c r="Y675" s="3144"/>
      <c r="Z675" s="3144"/>
      <c r="AA675" s="3144"/>
      <c r="AB675" s="3144"/>
      <c r="AC675" s="3144"/>
      <c r="AD675" s="3144"/>
      <c r="AE675" s="3144"/>
      <c r="AF675" s="3144"/>
      <c r="AG675" s="3144"/>
      <c r="AH675" s="3144"/>
      <c r="AI675" s="3144"/>
      <c r="AJ675" s="3144"/>
      <c r="AK675" s="3144"/>
      <c r="AL675" s="3144"/>
      <c r="AM675" s="3144"/>
      <c r="AN675" s="3144"/>
      <c r="AO675" s="3144"/>
      <c r="AP675" s="3144"/>
      <c r="AQ675" s="3144"/>
      <c r="AR675" s="3144"/>
      <c r="AS675" s="3144"/>
      <c r="AT675" s="3144"/>
    </row>
    <row r="676" spans="2:46" ht="16.5" customHeight="1">
      <c r="B676" s="408" t="s">
        <v>153</v>
      </c>
      <c r="C676" s="607" t="s">
        <v>949</v>
      </c>
      <c r="D676" s="340">
        <v>180</v>
      </c>
      <c r="E676" s="1864">
        <v>2.585</v>
      </c>
      <c r="F676" s="1447">
        <v>11.917400000000001</v>
      </c>
      <c r="G676" s="1447">
        <v>12.049720000000001</v>
      </c>
      <c r="H676" s="1446">
        <v>165.79400000000001</v>
      </c>
      <c r="I676" s="433">
        <v>42</v>
      </c>
      <c r="J676" s="2252" t="s">
        <v>948</v>
      </c>
      <c r="K676" s="6"/>
      <c r="L676" s="3146"/>
      <c r="M676" s="121"/>
      <c r="N676" s="121"/>
      <c r="O676" s="121"/>
      <c r="P676" s="3141"/>
      <c r="Q676" s="3139"/>
      <c r="R676" s="1333"/>
      <c r="S676" s="1333"/>
      <c r="T676" s="1333"/>
      <c r="U676" s="1333"/>
      <c r="V676" s="3144"/>
      <c r="W676" s="3144"/>
      <c r="X676" s="3144"/>
      <c r="Y676" s="3144"/>
      <c r="Z676" s="3144"/>
      <c r="AA676" s="3144"/>
      <c r="AB676" s="3144"/>
      <c r="AC676" s="3144"/>
      <c r="AD676" s="3144"/>
      <c r="AE676" s="3144"/>
      <c r="AF676" s="3144"/>
      <c r="AG676" s="3144"/>
      <c r="AH676" s="3144"/>
      <c r="AI676" s="3144"/>
      <c r="AJ676" s="3144"/>
      <c r="AK676" s="3144"/>
      <c r="AL676" s="3144"/>
      <c r="AM676" s="3144"/>
      <c r="AN676" s="3144"/>
      <c r="AO676" s="3144"/>
      <c r="AP676" s="3144"/>
      <c r="AQ676" s="3144"/>
      <c r="AR676" s="3144"/>
      <c r="AS676" s="3144"/>
      <c r="AT676" s="3144"/>
    </row>
    <row r="677" spans="2:46">
      <c r="B677" s="85"/>
      <c r="C677" s="607" t="s">
        <v>951</v>
      </c>
      <c r="D677" s="340" t="s">
        <v>1119</v>
      </c>
      <c r="E677" s="1864">
        <v>14.7507</v>
      </c>
      <c r="F677" s="1447">
        <v>9.6557099999999991</v>
      </c>
      <c r="G677" s="1447">
        <v>10.3659</v>
      </c>
      <c r="H677" s="1446">
        <v>194.03479999999999</v>
      </c>
      <c r="I677" s="433">
        <v>73</v>
      </c>
      <c r="J677" s="2252" t="s">
        <v>940</v>
      </c>
      <c r="K677" s="6"/>
      <c r="L677" s="125"/>
      <c r="M677" s="3144"/>
      <c r="N677" s="3145"/>
      <c r="O677" s="121"/>
      <c r="P677" s="3144"/>
      <c r="Q677" s="3144"/>
      <c r="R677" s="209"/>
      <c r="S677" s="3144"/>
      <c r="T677" s="3144"/>
      <c r="U677" s="3144"/>
      <c r="V677" s="3144"/>
      <c r="W677" s="3144"/>
      <c r="X677" s="3144"/>
      <c r="Y677" s="3144"/>
      <c r="Z677" s="3144"/>
      <c r="AA677" s="3144"/>
      <c r="AB677" s="3144"/>
      <c r="AC677" s="3144"/>
      <c r="AD677" s="3144"/>
      <c r="AE677" s="3144"/>
      <c r="AF677" s="3144"/>
      <c r="AG677" s="3144"/>
      <c r="AH677" s="3144"/>
      <c r="AI677" s="3144"/>
      <c r="AJ677" s="3144"/>
      <c r="AK677" s="3144"/>
      <c r="AL677" s="3144"/>
      <c r="AM677" s="3144"/>
      <c r="AN677" s="3144"/>
      <c r="AO677" s="3144"/>
      <c r="AP677" s="3144"/>
      <c r="AQ677" s="3144"/>
      <c r="AR677" s="3144"/>
      <c r="AS677" s="3144"/>
      <c r="AT677" s="3144"/>
    </row>
    <row r="678" spans="2:46" ht="14.25" customHeight="1">
      <c r="B678" s="409" t="s">
        <v>223</v>
      </c>
      <c r="C678" s="3769" t="s">
        <v>954</v>
      </c>
      <c r="D678" s="2951"/>
      <c r="E678" s="1659">
        <v>0.30499999999999999</v>
      </c>
      <c r="F678" s="1538">
        <v>1.83</v>
      </c>
      <c r="G678" s="1538">
        <v>1.1825000000000001</v>
      </c>
      <c r="H678" s="1656">
        <v>22.425000000000001</v>
      </c>
      <c r="I678" s="1892">
        <v>73</v>
      </c>
      <c r="J678" s="2259" t="s">
        <v>952</v>
      </c>
      <c r="K678" s="6"/>
      <c r="L678" s="3146"/>
      <c r="M678" s="3154"/>
      <c r="N678" s="3144"/>
      <c r="O678" s="121"/>
      <c r="P678" s="121"/>
      <c r="Q678" s="3144"/>
      <c r="R678" s="116"/>
      <c r="S678" s="116"/>
      <c r="T678" s="3144"/>
      <c r="U678" s="3144"/>
      <c r="V678" s="3144"/>
      <c r="W678" s="3144"/>
      <c r="X678" s="3144"/>
      <c r="Y678" s="3144"/>
      <c r="Z678" s="3144"/>
      <c r="AA678" s="3144"/>
      <c r="AB678" s="3144"/>
      <c r="AC678" s="3144"/>
      <c r="AD678" s="3144"/>
      <c r="AE678" s="3144"/>
      <c r="AF678" s="3144"/>
      <c r="AG678" s="3144"/>
      <c r="AH678" s="3144"/>
      <c r="AI678" s="3144"/>
      <c r="AJ678" s="3144"/>
      <c r="AK678" s="3144"/>
      <c r="AL678" s="3144"/>
      <c r="AM678" s="3144"/>
      <c r="AN678" s="3144"/>
      <c r="AO678" s="3144"/>
      <c r="AP678" s="3144"/>
      <c r="AQ678" s="3144"/>
      <c r="AR678" s="3144"/>
      <c r="AS678" s="3144"/>
      <c r="AT678" s="3144"/>
    </row>
    <row r="679" spans="2:46" ht="15.75">
      <c r="B679" s="410" t="s">
        <v>11</v>
      </c>
      <c r="C679" s="2027" t="s">
        <v>956</v>
      </c>
      <c r="D679" s="3158">
        <v>200</v>
      </c>
      <c r="E679" s="1245">
        <v>0.5</v>
      </c>
      <c r="F679" s="324">
        <v>0.05</v>
      </c>
      <c r="G679" s="1440">
        <v>26.3</v>
      </c>
      <c r="H679" s="756">
        <v>106.78</v>
      </c>
      <c r="I679" s="415">
        <v>97</v>
      </c>
      <c r="J679" s="2252" t="s">
        <v>955</v>
      </c>
      <c r="K679" s="6"/>
      <c r="L679" s="3146"/>
      <c r="M679" s="126"/>
      <c r="N679" s="329"/>
      <c r="O679" s="121"/>
      <c r="P679" s="121"/>
      <c r="Q679" s="3144"/>
      <c r="R679" s="3144"/>
      <c r="S679" s="178"/>
      <c r="T679" s="3144"/>
      <c r="U679" s="3144"/>
      <c r="V679" s="3144"/>
      <c r="W679" s="3144"/>
      <c r="X679" s="3144"/>
      <c r="Y679" s="3144"/>
      <c r="Z679" s="3144"/>
      <c r="AA679" s="3144"/>
      <c r="AB679" s="3144"/>
      <c r="AC679" s="3144"/>
      <c r="AD679" s="3144"/>
      <c r="AE679" s="3144"/>
      <c r="AF679" s="3144"/>
      <c r="AG679" s="3144"/>
      <c r="AH679" s="3144"/>
      <c r="AI679" s="3144"/>
      <c r="AJ679" s="3144"/>
      <c r="AK679" s="3144"/>
      <c r="AL679" s="3144"/>
      <c r="AM679" s="3144"/>
      <c r="AN679" s="3144"/>
      <c r="AO679" s="3144"/>
      <c r="AP679" s="3144"/>
      <c r="AQ679" s="3144"/>
      <c r="AR679" s="3144"/>
      <c r="AS679" s="3144"/>
      <c r="AT679" s="3144"/>
    </row>
    <row r="680" spans="2:46" ht="12.75" customHeight="1">
      <c r="B680" s="413" t="s">
        <v>957</v>
      </c>
      <c r="C680" s="2026" t="s">
        <v>9</v>
      </c>
      <c r="D680" s="1680">
        <v>40</v>
      </c>
      <c r="E680" s="1261">
        <v>0.8024</v>
      </c>
      <c r="F680" s="324">
        <v>0.52</v>
      </c>
      <c r="G680" s="319">
        <v>20.68</v>
      </c>
      <c r="H680" s="1455">
        <v>94.6096</v>
      </c>
      <c r="I680" s="415">
        <v>18</v>
      </c>
      <c r="J680" s="2242" t="s">
        <v>8</v>
      </c>
      <c r="K680" s="6"/>
      <c r="L680" s="3146"/>
      <c r="M680" s="126"/>
      <c r="N680" s="329"/>
      <c r="O680" s="121"/>
      <c r="P680" s="121"/>
      <c r="Q680" s="3144"/>
      <c r="R680" s="3144"/>
      <c r="S680" s="206"/>
      <c r="T680" s="116"/>
      <c r="U680" s="116"/>
      <c r="V680" s="116"/>
      <c r="W680" s="566"/>
      <c r="X680" s="527"/>
      <c r="Y680" s="577"/>
      <c r="Z680" s="3144"/>
      <c r="AA680" s="3144"/>
      <c r="AB680" s="3144"/>
      <c r="AC680" s="3144"/>
      <c r="AD680" s="3144"/>
      <c r="AE680" s="3144"/>
      <c r="AF680" s="3144"/>
      <c r="AG680" s="3144"/>
      <c r="AH680" s="3144"/>
      <c r="AI680" s="3144"/>
      <c r="AJ680" s="3144"/>
      <c r="AK680" s="3144"/>
      <c r="AL680" s="3144"/>
      <c r="AM680" s="3144"/>
      <c r="AN680" s="3144"/>
      <c r="AO680" s="3144"/>
      <c r="AP680" s="3144"/>
      <c r="AQ680" s="3144"/>
      <c r="AR680" s="3144"/>
      <c r="AS680" s="3144"/>
      <c r="AT680" s="3144"/>
    </row>
    <row r="681" spans="2:46" ht="15" customHeight="1">
      <c r="B681" s="85"/>
      <c r="C681" s="2026" t="s">
        <v>294</v>
      </c>
      <c r="D681" s="3158">
        <v>30</v>
      </c>
      <c r="E681" s="1261">
        <v>1.4</v>
      </c>
      <c r="F681" s="324">
        <v>0.495</v>
      </c>
      <c r="G681" s="324">
        <v>13.031000000000001</v>
      </c>
      <c r="H681" s="1455">
        <v>62.174999999999997</v>
      </c>
      <c r="I681" s="598">
        <v>19</v>
      </c>
      <c r="J681" s="2242" t="s">
        <v>8</v>
      </c>
      <c r="K681" s="6"/>
      <c r="L681" s="4350"/>
      <c r="M681" s="468"/>
      <c r="N681" s="329"/>
      <c r="O681" s="121"/>
      <c r="P681" s="121"/>
      <c r="Q681" s="3144"/>
      <c r="R681" s="3144"/>
      <c r="S681" s="1178"/>
      <c r="T681" s="151"/>
      <c r="U681" s="151"/>
      <c r="V681" s="151"/>
      <c r="W681" s="177"/>
      <c r="X681" s="527"/>
      <c r="Y681" s="589"/>
      <c r="Z681" s="3144"/>
      <c r="AA681" s="3144"/>
      <c r="AB681" s="3144"/>
      <c r="AC681" s="3144"/>
      <c r="AD681" s="3144"/>
      <c r="AE681" s="3144"/>
      <c r="AF681" s="3144"/>
      <c r="AG681" s="3144"/>
      <c r="AH681" s="3144"/>
      <c r="AI681" s="3144"/>
      <c r="AJ681" s="3144"/>
      <c r="AK681" s="3144"/>
      <c r="AL681" s="3144"/>
      <c r="AM681" s="3144"/>
      <c r="AN681" s="3144"/>
      <c r="AO681" s="3144"/>
      <c r="AP681" s="3144"/>
      <c r="AQ681" s="3144"/>
      <c r="AR681" s="3144"/>
      <c r="AS681" s="3144"/>
      <c r="AT681" s="3144"/>
    </row>
    <row r="682" spans="2:46" ht="15.75" thickBot="1">
      <c r="B682" s="677"/>
      <c r="C682" s="4292" t="s">
        <v>690</v>
      </c>
      <c r="D682" s="341">
        <v>100</v>
      </c>
      <c r="E682" s="1469">
        <v>0.4</v>
      </c>
      <c r="F682" s="431">
        <v>0.4</v>
      </c>
      <c r="G682" s="431">
        <v>9.8000000000000007</v>
      </c>
      <c r="H682" s="2256">
        <v>47</v>
      </c>
      <c r="I682" s="598">
        <v>105</v>
      </c>
      <c r="J682" s="2247" t="s">
        <v>718</v>
      </c>
      <c r="K682" s="6"/>
      <c r="L682" s="3144"/>
      <c r="M682" s="3141"/>
      <c r="N682" s="116"/>
      <c r="O682" s="121"/>
      <c r="P682" s="121"/>
      <c r="Q682" s="3144"/>
      <c r="R682" s="3144"/>
      <c r="S682" s="3139"/>
      <c r="T682" s="482"/>
      <c r="U682" s="482"/>
      <c r="V682" s="482"/>
      <c r="W682" s="1178"/>
      <c r="X682" s="776"/>
      <c r="Y682" s="1335"/>
      <c r="Z682" s="3144"/>
      <c r="AA682" s="3144"/>
      <c r="AB682" s="3144"/>
      <c r="AC682" s="3144"/>
      <c r="AD682" s="3144"/>
      <c r="AE682" s="3144"/>
      <c r="AF682" s="3144"/>
      <c r="AG682" s="3144"/>
      <c r="AH682" s="3144"/>
      <c r="AI682" s="3144"/>
      <c r="AJ682" s="3144"/>
      <c r="AK682" s="3144"/>
      <c r="AL682" s="3144"/>
      <c r="AM682" s="3144"/>
      <c r="AN682" s="3144"/>
      <c r="AO682" s="3144"/>
      <c r="AP682" s="3144"/>
      <c r="AQ682" s="3144"/>
      <c r="AR682" s="3144"/>
      <c r="AS682" s="3144"/>
      <c r="AT682" s="3144"/>
    </row>
    <row r="683" spans="2:46">
      <c r="B683" s="417" t="s">
        <v>167</v>
      </c>
      <c r="D683" s="3637">
        <f>D676+D679+D680+D681+D682+90+25</f>
        <v>665</v>
      </c>
      <c r="E683" s="702">
        <f>SUM(E676:E682)</f>
        <v>20.743099999999995</v>
      </c>
      <c r="F683" s="3638">
        <f>SUM(F676:F682)</f>
        <v>24.868109999999998</v>
      </c>
      <c r="G683" s="3639">
        <f>SUM(G676:G682)</f>
        <v>93.409120000000016</v>
      </c>
      <c r="H683" s="3640">
        <f>SUM(H676:H682)</f>
        <v>692.8184</v>
      </c>
      <c r="I683" s="1472"/>
      <c r="J683" s="1680"/>
      <c r="K683" s="6"/>
      <c r="L683" s="121"/>
      <c r="M683" s="3141"/>
      <c r="N683" s="3139"/>
      <c r="O683" s="121"/>
      <c r="P683" s="121"/>
      <c r="Q683" s="3144"/>
      <c r="R683" s="3144"/>
      <c r="S683" s="3139"/>
      <c r="T683" s="116"/>
      <c r="U683" s="116"/>
      <c r="V683" s="482"/>
      <c r="W683" s="177"/>
      <c r="X683" s="527"/>
      <c r="Y683" s="577"/>
      <c r="Z683" s="3144"/>
      <c r="AA683" s="3144"/>
      <c r="AB683" s="3144"/>
      <c r="AC683" s="3144"/>
      <c r="AD683" s="3144"/>
      <c r="AE683" s="3144"/>
      <c r="AF683" s="3144"/>
      <c r="AG683" s="3144"/>
      <c r="AH683" s="3144"/>
      <c r="AI683" s="3144"/>
      <c r="AJ683" s="3144"/>
      <c r="AK683" s="3144"/>
      <c r="AL683" s="3144"/>
      <c r="AM683" s="3144"/>
      <c r="AN683" s="3144"/>
      <c r="AO683" s="3144"/>
      <c r="AP683" s="3144"/>
      <c r="AQ683" s="3144"/>
      <c r="AR683" s="3144"/>
      <c r="AS683" s="3144"/>
      <c r="AT683" s="3144"/>
    </row>
    <row r="684" spans="2:46" ht="12.75" customHeight="1">
      <c r="B684" s="724"/>
      <c r="C684" s="725" t="s">
        <v>10</v>
      </c>
      <c r="D684" s="1133">
        <f>D735</f>
        <v>0.25</v>
      </c>
      <c r="E684" s="793">
        <f>E735</f>
        <v>22.5</v>
      </c>
      <c r="F684" s="792">
        <f>F735</f>
        <v>23</v>
      </c>
      <c r="G684" s="792">
        <f>G735</f>
        <v>95.75</v>
      </c>
      <c r="H684" s="1499">
        <f>H735</f>
        <v>680</v>
      </c>
      <c r="I684" s="670"/>
      <c r="J684" s="647"/>
      <c r="K684" s="6"/>
      <c r="L684" s="121"/>
      <c r="M684" s="3141"/>
      <c r="N684" s="3139"/>
      <c r="O684" s="121"/>
      <c r="P684" s="121"/>
      <c r="Q684" s="3144"/>
      <c r="R684" s="3144"/>
      <c r="S684" s="3139"/>
      <c r="T684" s="116"/>
      <c r="U684" s="116"/>
      <c r="V684" s="116"/>
      <c r="W684" s="1178"/>
      <c r="X684" s="527"/>
      <c r="Y684" s="526"/>
      <c r="Z684" s="3144"/>
      <c r="AA684" s="3144"/>
      <c r="AB684" s="3144"/>
      <c r="AC684" s="3144"/>
      <c r="AD684" s="3144"/>
      <c r="AE684" s="3144"/>
      <c r="AF684" s="3144"/>
      <c r="AG684" s="3144"/>
      <c r="AH684" s="3144"/>
      <c r="AI684" s="3144"/>
      <c r="AJ684" s="3144"/>
      <c r="AK684" s="3144"/>
      <c r="AL684" s="3144"/>
      <c r="AM684" s="3144"/>
      <c r="AN684" s="3144"/>
      <c r="AO684" s="3144"/>
      <c r="AP684" s="3144"/>
      <c r="AQ684" s="3144"/>
      <c r="AR684" s="3144"/>
      <c r="AS684" s="3144"/>
      <c r="AT684" s="3144"/>
    </row>
    <row r="685" spans="2:46" ht="14.25" customHeight="1" thickBot="1">
      <c r="B685" s="382"/>
      <c r="C685" s="722" t="s">
        <v>319</v>
      </c>
      <c r="D685" s="1129"/>
      <c r="E685" s="1469">
        <f>(E683*100/E733)-25</f>
        <v>-1.9521111111111153</v>
      </c>
      <c r="F685" s="431">
        <f>(F683*100/F733)-25</f>
        <v>2.030554347826083</v>
      </c>
      <c r="G685" s="431">
        <f>(G683*100/G733)-25</f>
        <v>-0.61119582245430237</v>
      </c>
      <c r="H685" s="1470">
        <f>(H683*100/H733)-25</f>
        <v>0.47126470588235136</v>
      </c>
      <c r="I685" s="689"/>
      <c r="J685" s="426"/>
      <c r="K685" s="6"/>
      <c r="L685" s="121"/>
      <c r="M685" s="4337"/>
      <c r="N685" s="329"/>
      <c r="O685" s="121"/>
      <c r="P685" s="121"/>
      <c r="Q685" s="3144"/>
      <c r="R685" s="3144"/>
      <c r="S685" s="121"/>
      <c r="T685" s="121"/>
      <c r="U685" s="116"/>
      <c r="V685" s="116"/>
      <c r="W685" s="1178"/>
      <c r="X685" s="527"/>
      <c r="Y685" s="526"/>
      <c r="Z685" s="3144"/>
      <c r="AA685" s="3144"/>
      <c r="AB685" s="3144"/>
      <c r="AC685" s="3144"/>
      <c r="AD685" s="3144"/>
      <c r="AE685" s="3144"/>
      <c r="AF685" s="3144"/>
      <c r="AG685" s="3144"/>
      <c r="AH685" s="3144"/>
      <c r="AI685" s="3144"/>
      <c r="AJ685" s="3144"/>
      <c r="AK685" s="3144"/>
      <c r="AL685" s="3144"/>
      <c r="AM685" s="3144"/>
      <c r="AN685" s="3144"/>
      <c r="AO685" s="3144"/>
      <c r="AP685" s="3144"/>
      <c r="AQ685" s="3144"/>
      <c r="AR685" s="3144"/>
      <c r="AS685" s="3144"/>
      <c r="AT685" s="3144"/>
    </row>
    <row r="686" spans="2:46">
      <c r="B686" s="88"/>
      <c r="C686" s="166" t="s">
        <v>106</v>
      </c>
      <c r="D686" s="1292"/>
      <c r="E686" s="587"/>
      <c r="F686" s="2067"/>
      <c r="G686" s="2067"/>
      <c r="H686" s="3051"/>
      <c r="I686" s="2503"/>
      <c r="J686" s="422"/>
      <c r="K686" s="6"/>
      <c r="L686" s="121"/>
      <c r="M686" s="3145"/>
      <c r="N686" s="3144"/>
      <c r="O686" s="121"/>
      <c r="P686" s="121"/>
      <c r="Q686" s="3144"/>
      <c r="R686" s="3144"/>
      <c r="S686" s="116"/>
      <c r="T686" s="116"/>
      <c r="U686" s="812"/>
      <c r="V686" s="813"/>
      <c r="W686" s="814"/>
      <c r="X686" s="213"/>
      <c r="Y686" s="357"/>
      <c r="Z686" s="3144"/>
      <c r="AA686" s="3144"/>
      <c r="AB686" s="3144"/>
      <c r="AC686" s="3144"/>
      <c r="AD686" s="3144"/>
      <c r="AE686" s="3144"/>
      <c r="AF686" s="3144"/>
      <c r="AG686" s="3144"/>
      <c r="AH686" s="3144"/>
      <c r="AI686" s="3144"/>
      <c r="AJ686" s="3144"/>
      <c r="AK686" s="3144"/>
      <c r="AL686" s="3144"/>
      <c r="AM686" s="3144"/>
      <c r="AN686" s="3144"/>
      <c r="AO686" s="3144"/>
      <c r="AP686" s="3144"/>
      <c r="AQ686" s="3144"/>
      <c r="AR686" s="3144"/>
      <c r="AS686" s="3144"/>
      <c r="AT686" s="3144"/>
    </row>
    <row r="687" spans="2:46">
      <c r="B687" s="85"/>
      <c r="C687" s="607" t="s">
        <v>958</v>
      </c>
      <c r="D687" s="340">
        <v>100</v>
      </c>
      <c r="E687" s="1318">
        <v>2</v>
      </c>
      <c r="F687" s="739">
        <v>0.33339999999999997</v>
      </c>
      <c r="G687" s="739">
        <v>10.166667</v>
      </c>
      <c r="H687" s="2324">
        <v>52.166670000000003</v>
      </c>
      <c r="I687" s="3057">
        <v>6</v>
      </c>
      <c r="J687" s="2260" t="s">
        <v>959</v>
      </c>
      <c r="K687" s="6"/>
      <c r="L687" s="125"/>
      <c r="M687" s="366"/>
      <c r="N687" s="3144"/>
      <c r="O687" s="121"/>
      <c r="P687" s="121"/>
      <c r="Q687" s="3144"/>
      <c r="R687" s="3144"/>
      <c r="S687" s="116"/>
      <c r="T687" s="177"/>
      <c r="U687" s="658"/>
      <c r="V687" s="658"/>
      <c r="W687" s="658"/>
      <c r="X687" s="1264"/>
      <c r="Y687" s="121"/>
      <c r="Z687" s="3144"/>
      <c r="AA687" s="3144"/>
      <c r="AB687" s="3144"/>
      <c r="AC687" s="3144"/>
      <c r="AD687" s="3144"/>
      <c r="AE687" s="3144"/>
      <c r="AF687" s="3144"/>
      <c r="AG687" s="3144"/>
      <c r="AH687" s="3144"/>
      <c r="AI687" s="3144"/>
      <c r="AJ687" s="3144"/>
      <c r="AK687" s="3144"/>
      <c r="AL687" s="3144"/>
      <c r="AM687" s="3144"/>
      <c r="AN687" s="3144"/>
      <c r="AO687" s="3144"/>
      <c r="AP687" s="3144"/>
      <c r="AQ687" s="3144"/>
      <c r="AR687" s="3144"/>
      <c r="AS687" s="3144"/>
      <c r="AT687" s="3144"/>
    </row>
    <row r="688" spans="2:46">
      <c r="B688" s="85"/>
      <c r="C688" s="1545" t="s">
        <v>960</v>
      </c>
      <c r="D688" s="340">
        <v>250</v>
      </c>
      <c r="E688" s="1653">
        <v>4.1340000000000003</v>
      </c>
      <c r="F688" s="1171">
        <v>3.36375</v>
      </c>
      <c r="G688" s="1171">
        <v>13.595499999999999</v>
      </c>
      <c r="H688" s="1455">
        <v>98.847999999999999</v>
      </c>
      <c r="I688" s="3676">
        <v>32</v>
      </c>
      <c r="J688" s="2242" t="s">
        <v>961</v>
      </c>
      <c r="K688" s="6"/>
      <c r="L688" s="1560"/>
      <c r="M688" s="2434"/>
      <c r="N688" s="3144"/>
      <c r="O688" s="121"/>
      <c r="P688" s="121"/>
      <c r="Q688" s="3144"/>
      <c r="R688" s="3144"/>
      <c r="S688" s="490"/>
      <c r="T688" s="490"/>
      <c r="U688" s="482"/>
      <c r="V688" s="482"/>
      <c r="W688" s="482"/>
      <c r="X688" s="121"/>
      <c r="Y688" s="121"/>
      <c r="Z688" s="3144"/>
      <c r="AA688" s="3144"/>
      <c r="AB688" s="3144"/>
      <c r="AC688" s="3144"/>
      <c r="AD688" s="3144"/>
      <c r="AE688" s="3144"/>
      <c r="AF688" s="3144"/>
      <c r="AG688" s="3144"/>
      <c r="AH688" s="3144"/>
      <c r="AI688" s="3144"/>
      <c r="AJ688" s="3144"/>
      <c r="AK688" s="3144"/>
      <c r="AL688" s="3144"/>
      <c r="AM688" s="3144"/>
      <c r="AN688" s="3144"/>
      <c r="AO688" s="3144"/>
      <c r="AP688" s="3144"/>
      <c r="AQ688" s="3144"/>
      <c r="AR688" s="3144"/>
      <c r="AS688" s="3144"/>
      <c r="AT688" s="3144"/>
    </row>
    <row r="689" spans="2:46">
      <c r="B689" s="85"/>
      <c r="C689" s="2295" t="s">
        <v>962</v>
      </c>
      <c r="D689" s="2071">
        <v>100</v>
      </c>
      <c r="E689" s="1653">
        <v>9.1566700000000001</v>
      </c>
      <c r="F689" s="1171">
        <v>10.01233</v>
      </c>
      <c r="G689" s="1171">
        <v>7.82</v>
      </c>
      <c r="H689" s="1415">
        <v>158.018</v>
      </c>
      <c r="I689" s="3677">
        <v>66</v>
      </c>
      <c r="J689" s="2242" t="s">
        <v>963</v>
      </c>
      <c r="K689" s="6"/>
      <c r="L689" s="125"/>
      <c r="M689" s="366"/>
      <c r="N689" s="3144"/>
      <c r="O689" s="121"/>
      <c r="P689" s="121"/>
      <c r="Q689" s="3144"/>
      <c r="R689" s="3144"/>
      <c r="S689" s="1563"/>
      <c r="T689" s="1563"/>
      <c r="U689" s="3144"/>
      <c r="V689" s="3144"/>
      <c r="W689" s="3144"/>
      <c r="X689" s="3144"/>
      <c r="Y689" s="3144"/>
      <c r="Z689" s="3144"/>
      <c r="AA689" s="3144"/>
      <c r="AB689" s="3144"/>
      <c r="AC689" s="3144"/>
      <c r="AD689" s="3144"/>
      <c r="AE689" s="3144"/>
      <c r="AF689" s="3144"/>
      <c r="AG689" s="3144"/>
      <c r="AH689" s="3144"/>
      <c r="AI689" s="3144"/>
      <c r="AJ689" s="3144"/>
      <c r="AK689" s="3144"/>
      <c r="AL689" s="3144"/>
      <c r="AM689" s="3144"/>
      <c r="AN689" s="3144"/>
      <c r="AO689" s="3144"/>
      <c r="AP689" s="3144"/>
      <c r="AQ689" s="3144"/>
      <c r="AR689" s="3144"/>
      <c r="AS689" s="3144"/>
      <c r="AT689" s="3144"/>
    </row>
    <row r="690" spans="2:46" ht="12" customHeight="1">
      <c r="B690" s="408" t="s">
        <v>153</v>
      </c>
      <c r="C690" s="3678" t="s">
        <v>964</v>
      </c>
      <c r="D690" s="1680">
        <v>180</v>
      </c>
      <c r="E690" s="1655">
        <v>2.8989600000000002</v>
      </c>
      <c r="F690" s="1440">
        <v>6.13992</v>
      </c>
      <c r="G690" s="1440">
        <v>13.407999999999999</v>
      </c>
      <c r="H690" s="2455">
        <v>120.48699999999999</v>
      </c>
      <c r="I690" s="3050">
        <v>40</v>
      </c>
      <c r="J690" s="2252" t="s">
        <v>965</v>
      </c>
      <c r="K690" s="6"/>
      <c r="L690" s="4327"/>
      <c r="M690" s="2426"/>
      <c r="N690" s="3144"/>
      <c r="O690" s="121"/>
      <c r="P690" s="121"/>
      <c r="Q690" s="3144"/>
      <c r="R690" s="3144"/>
      <c r="S690" s="3144"/>
      <c r="T690" s="3144"/>
      <c r="U690" s="3144"/>
      <c r="V690" s="3144"/>
      <c r="W690" s="3144"/>
      <c r="X690" s="3144"/>
      <c r="Y690" s="3144"/>
      <c r="Z690" s="3144"/>
      <c r="AA690" s="3144"/>
      <c r="AB690" s="3144"/>
      <c r="AC690" s="3144"/>
      <c r="AD690" s="3144"/>
      <c r="AE690" s="3144"/>
      <c r="AF690" s="3144"/>
      <c r="AG690" s="3144"/>
      <c r="AH690" s="3144"/>
      <c r="AI690" s="3144"/>
      <c r="AJ690" s="3144"/>
      <c r="AK690" s="3144"/>
      <c r="AL690" s="3144"/>
      <c r="AM690" s="3144"/>
      <c r="AN690" s="3144"/>
      <c r="AO690" s="3144"/>
      <c r="AP690" s="3144"/>
      <c r="AQ690" s="3144"/>
      <c r="AR690" s="3144"/>
      <c r="AS690" s="3144"/>
      <c r="AT690" s="3144"/>
    </row>
    <row r="691" spans="2:46">
      <c r="B691" s="409" t="s">
        <v>223</v>
      </c>
      <c r="C691" s="2026" t="s">
        <v>652</v>
      </c>
      <c r="D691" s="3158">
        <v>200</v>
      </c>
      <c r="E691" s="1325">
        <v>5.8</v>
      </c>
      <c r="F691" s="1171">
        <v>5.3</v>
      </c>
      <c r="G691" s="1171">
        <v>9.1</v>
      </c>
      <c r="H691" s="694">
        <v>107</v>
      </c>
      <c r="I691" s="1896">
        <v>102</v>
      </c>
      <c r="J691" s="2247" t="s">
        <v>651</v>
      </c>
      <c r="K691" s="6"/>
      <c r="L691" s="3146"/>
      <c r="M691" s="4351"/>
      <c r="N691" s="3138"/>
      <c r="O691" s="121"/>
      <c r="P691" s="121"/>
      <c r="Q691" s="3144"/>
      <c r="R691" s="3144"/>
      <c r="S691" s="3144"/>
      <c r="T691" s="3144"/>
      <c r="U691" s="3144"/>
      <c r="V691" s="3144"/>
      <c r="W691" s="3144"/>
      <c r="X691" s="3144"/>
      <c r="Y691" s="3144"/>
      <c r="Z691" s="3144"/>
      <c r="AA691" s="3144"/>
      <c r="AB691" s="3144"/>
      <c r="AC691" s="3144"/>
      <c r="AD691" s="3144"/>
      <c r="AE691" s="3144"/>
      <c r="AF691" s="3144"/>
      <c r="AG691" s="3144"/>
      <c r="AH691" s="3144"/>
      <c r="AI691" s="3144"/>
      <c r="AJ691" s="3144"/>
      <c r="AK691" s="3144"/>
      <c r="AL691" s="3144"/>
      <c r="AM691" s="3144"/>
      <c r="AN691" s="3144"/>
      <c r="AO691" s="3144"/>
      <c r="AP691" s="3144"/>
      <c r="AQ691" s="3144"/>
      <c r="AR691" s="3144"/>
      <c r="AS691" s="3144"/>
      <c r="AT691" s="3144"/>
    </row>
    <row r="692" spans="2:46" ht="15.75">
      <c r="B692" s="410" t="s">
        <v>11</v>
      </c>
      <c r="C692" s="1545" t="s">
        <v>968</v>
      </c>
      <c r="D692" s="1680">
        <v>80</v>
      </c>
      <c r="E692" s="2308">
        <v>3.1798000000000002</v>
      </c>
      <c r="F692" s="1447">
        <v>7.2973999999999997</v>
      </c>
      <c r="G692" s="1864">
        <v>15.343999999999999</v>
      </c>
      <c r="H692" s="1951">
        <v>139.77199999999999</v>
      </c>
      <c r="I692" s="3676">
        <v>83</v>
      </c>
      <c r="J692" s="2247" t="s">
        <v>1087</v>
      </c>
      <c r="K692" s="6"/>
      <c r="L692" s="3144"/>
      <c r="M692" s="3145"/>
      <c r="N692" s="216"/>
      <c r="O692" s="121"/>
      <c r="P692" s="121"/>
      <c r="Q692" s="3144"/>
      <c r="R692" s="3144"/>
      <c r="S692" s="116"/>
      <c r="T692" s="116"/>
      <c r="U692" s="177"/>
      <c r="V692" s="159"/>
      <c r="W692" s="589"/>
      <c r="X692" s="3144"/>
      <c r="Y692" s="3144"/>
      <c r="Z692" s="3144"/>
      <c r="AA692" s="3144"/>
      <c r="AB692" s="3144"/>
      <c r="AC692" s="3144"/>
      <c r="AD692" s="3144"/>
      <c r="AE692" s="3144"/>
      <c r="AF692" s="3144"/>
      <c r="AG692" s="3144"/>
      <c r="AH692" s="3144"/>
      <c r="AI692" s="3144"/>
      <c r="AJ692" s="3144"/>
      <c r="AK692" s="3144"/>
      <c r="AL692" s="3144"/>
      <c r="AM692" s="3144"/>
      <c r="AN692" s="3144"/>
      <c r="AO692" s="3144"/>
      <c r="AP692" s="3144"/>
      <c r="AQ692" s="3144"/>
      <c r="AR692" s="3144"/>
      <c r="AS692" s="3144"/>
      <c r="AT692" s="3144"/>
    </row>
    <row r="693" spans="2:46" ht="12.75" customHeight="1">
      <c r="B693" s="413" t="s">
        <v>957</v>
      </c>
      <c r="C693" s="1549" t="s">
        <v>970</v>
      </c>
      <c r="D693" s="1554">
        <v>30</v>
      </c>
      <c r="E693" s="2435">
        <v>0.72</v>
      </c>
      <c r="F693" s="1538">
        <v>0.57150000000000001</v>
      </c>
      <c r="G693" s="1659">
        <v>7.9547999999999996</v>
      </c>
      <c r="H693" s="1798">
        <v>43.95</v>
      </c>
      <c r="I693" s="2177">
        <v>83</v>
      </c>
      <c r="J693" s="2259" t="s">
        <v>971</v>
      </c>
      <c r="K693" s="6"/>
      <c r="L693" s="3146"/>
      <c r="M693" s="3154"/>
      <c r="N693" s="3144"/>
      <c r="O693" s="121"/>
      <c r="P693" s="121"/>
      <c r="Q693" s="3144"/>
      <c r="R693" s="3144"/>
      <c r="S693" s="116"/>
      <c r="T693" s="116"/>
      <c r="U693" s="566"/>
      <c r="V693" s="159"/>
      <c r="W693" s="526"/>
      <c r="X693" s="3144"/>
      <c r="Y693" s="3144"/>
      <c r="Z693" s="3144"/>
      <c r="AA693" s="3144"/>
      <c r="AB693" s="3144"/>
      <c r="AC693" s="3144"/>
      <c r="AD693" s="3144"/>
      <c r="AE693" s="3144"/>
      <c r="AF693" s="3144"/>
      <c r="AG693" s="3144"/>
      <c r="AH693" s="3144"/>
      <c r="AI693" s="3144"/>
      <c r="AJ693" s="3144"/>
      <c r="AK693" s="3144"/>
      <c r="AL693" s="3144"/>
      <c r="AM693" s="3144"/>
      <c r="AN693" s="3144"/>
      <c r="AO693" s="3144"/>
      <c r="AP693" s="3144"/>
      <c r="AQ693" s="3144"/>
      <c r="AR693" s="3144"/>
      <c r="AS693" s="3144"/>
      <c r="AT693" s="3144"/>
    </row>
    <row r="694" spans="2:46" ht="12.75" customHeight="1">
      <c r="B694" s="85"/>
      <c r="C694" s="3680" t="s">
        <v>9</v>
      </c>
      <c r="D694" s="1680">
        <v>40</v>
      </c>
      <c r="E694" s="1261">
        <v>0.8024</v>
      </c>
      <c r="F694" s="324">
        <v>0.52</v>
      </c>
      <c r="G694" s="319">
        <v>20.68</v>
      </c>
      <c r="H694" s="1455">
        <v>94.6096</v>
      </c>
      <c r="I694" s="415">
        <v>18</v>
      </c>
      <c r="J694" s="2253" t="s">
        <v>8</v>
      </c>
      <c r="K694" s="6"/>
      <c r="L694" s="3146"/>
      <c r="M694" s="126"/>
      <c r="N694" s="329"/>
      <c r="O694" s="121"/>
      <c r="P694" s="121"/>
      <c r="Q694" s="3144"/>
      <c r="R694" s="3144"/>
      <c r="S694" s="116"/>
      <c r="T694" s="116"/>
      <c r="U694" s="566"/>
      <c r="V694" s="527"/>
      <c r="W694" s="526"/>
      <c r="X694" s="3144"/>
      <c r="Y694" s="3144"/>
      <c r="Z694" s="3144"/>
      <c r="AA694" s="3144"/>
      <c r="AB694" s="3144"/>
      <c r="AC694" s="3144"/>
      <c r="AD694" s="3144"/>
      <c r="AE694" s="3144"/>
      <c r="AF694" s="3144"/>
      <c r="AG694" s="3144"/>
      <c r="AH694" s="3144"/>
      <c r="AI694" s="3144"/>
      <c r="AJ694" s="3144"/>
      <c r="AK694" s="3144"/>
      <c r="AL694" s="3144"/>
      <c r="AM694" s="3144"/>
      <c r="AN694" s="3144"/>
      <c r="AO694" s="3144"/>
      <c r="AP694" s="3144"/>
      <c r="AQ694" s="3144"/>
      <c r="AR694" s="3144"/>
      <c r="AS694" s="3144"/>
      <c r="AT694" s="3144"/>
    </row>
    <row r="695" spans="2:46" ht="15.75" thickBot="1">
      <c r="B695" s="677"/>
      <c r="C695" s="3681" t="s">
        <v>294</v>
      </c>
      <c r="D695" s="1836">
        <v>40</v>
      </c>
      <c r="E695" s="1261">
        <v>1.8660000000000001</v>
      </c>
      <c r="F695" s="326">
        <v>0.66</v>
      </c>
      <c r="G695" s="324">
        <v>17.373999999999999</v>
      </c>
      <c r="H695" s="1455">
        <v>82.9</v>
      </c>
      <c r="I695" s="415">
        <v>19</v>
      </c>
      <c r="J695" s="2243" t="s">
        <v>8</v>
      </c>
      <c r="K695" s="6"/>
      <c r="L695" s="125"/>
      <c r="M695" s="126"/>
      <c r="N695" s="329"/>
      <c r="O695" s="121"/>
      <c r="P695" s="121"/>
      <c r="Q695" s="3144"/>
      <c r="R695" s="3144"/>
      <c r="S695" s="330"/>
      <c r="T695" s="116"/>
      <c r="U695" s="566"/>
      <c r="V695" s="159"/>
      <c r="W695" s="526"/>
      <c r="X695" s="3144"/>
      <c r="Y695" s="3144"/>
      <c r="Z695" s="3144"/>
      <c r="AA695" s="3144"/>
      <c r="AB695" s="3144"/>
      <c r="AC695" s="3144"/>
      <c r="AD695" s="3144"/>
      <c r="AE695" s="3144"/>
      <c r="AF695" s="3144"/>
      <c r="AG695" s="3144"/>
      <c r="AH695" s="3144"/>
      <c r="AI695" s="3144"/>
      <c r="AJ695" s="3144"/>
      <c r="AK695" s="3144"/>
      <c r="AL695" s="3144"/>
      <c r="AM695" s="3144"/>
      <c r="AN695" s="3144"/>
      <c r="AO695" s="3144"/>
      <c r="AP695" s="3144"/>
      <c r="AQ695" s="3144"/>
      <c r="AR695" s="3144"/>
      <c r="AS695" s="3144"/>
      <c r="AT695" s="3144"/>
    </row>
    <row r="696" spans="2:46" ht="14.25" customHeight="1">
      <c r="B696" s="417" t="s">
        <v>156</v>
      </c>
      <c r="C696" s="584"/>
      <c r="D696" s="786">
        <f>SUM(D687:D695)</f>
        <v>1020</v>
      </c>
      <c r="E696" s="424">
        <f>SUM(E687:E695)</f>
        <v>30.557829999999999</v>
      </c>
      <c r="F696" s="419">
        <f>SUM(F687:F695)</f>
        <v>34.198300000000003</v>
      </c>
      <c r="G696" s="425">
        <f>SUM(G687:G695)</f>
        <v>115.44296700000001</v>
      </c>
      <c r="H696" s="558">
        <f>SUM(H687:H695)</f>
        <v>897.75127000000009</v>
      </c>
      <c r="I696" s="1472"/>
      <c r="J696" s="1680"/>
      <c r="K696" s="6"/>
      <c r="L696" s="125"/>
      <c r="M696" s="126"/>
      <c r="N696" s="3144"/>
      <c r="O696" s="121"/>
      <c r="P696" s="121"/>
      <c r="Q696" s="3144"/>
      <c r="R696" s="3144"/>
      <c r="S696" s="176"/>
      <c r="T696" s="176"/>
      <c r="U696" s="566"/>
      <c r="V696" s="527"/>
      <c r="W696" s="526"/>
      <c r="X696" s="3144"/>
      <c r="Y696" s="3144"/>
      <c r="Z696" s="3144"/>
      <c r="AA696" s="3144"/>
      <c r="AB696" s="3144"/>
      <c r="AC696" s="3144"/>
      <c r="AD696" s="3144"/>
      <c r="AE696" s="3144"/>
      <c r="AF696" s="3144"/>
      <c r="AG696" s="3144"/>
      <c r="AH696" s="3144"/>
      <c r="AI696" s="3144"/>
      <c r="AJ696" s="3144"/>
      <c r="AK696" s="3144"/>
      <c r="AL696" s="3144"/>
      <c r="AM696" s="3144"/>
      <c r="AN696" s="3144"/>
      <c r="AO696" s="3144"/>
      <c r="AP696" s="3144"/>
      <c r="AQ696" s="3144"/>
      <c r="AR696" s="3144"/>
      <c r="AS696" s="3144"/>
      <c r="AT696" s="3144"/>
    </row>
    <row r="697" spans="2:46">
      <c r="B697" s="724"/>
      <c r="C697" s="725" t="s">
        <v>10</v>
      </c>
      <c r="D697" s="1133">
        <f>D739</f>
        <v>0.35</v>
      </c>
      <c r="E697" s="793">
        <f>E739</f>
        <v>31.5</v>
      </c>
      <c r="F697" s="792">
        <f>F739</f>
        <v>32.200000000000003</v>
      </c>
      <c r="G697" s="792">
        <f>G739</f>
        <v>134.05000000000001</v>
      </c>
      <c r="H697" s="1499">
        <f>H739</f>
        <v>952</v>
      </c>
      <c r="I697" s="670"/>
      <c r="J697" s="647"/>
      <c r="K697" s="6"/>
      <c r="L697" s="125"/>
      <c r="M697" s="126"/>
      <c r="N697" s="329"/>
      <c r="O697" s="121"/>
      <c r="P697" s="121"/>
      <c r="Q697" s="3144"/>
      <c r="R697" s="3144"/>
      <c r="S697" s="116"/>
      <c r="T697" s="116"/>
      <c r="U697" s="750"/>
      <c r="V697" s="527"/>
      <c r="W697" s="526"/>
      <c r="X697" s="3144"/>
      <c r="Y697" s="3144"/>
      <c r="Z697" s="3144"/>
      <c r="AA697" s="3144"/>
      <c r="AB697" s="3144"/>
      <c r="AC697" s="3144"/>
      <c r="AD697" s="3144"/>
      <c r="AE697" s="3144"/>
      <c r="AF697" s="3144"/>
      <c r="AG697" s="3144"/>
      <c r="AH697" s="3144"/>
      <c r="AI697" s="3144"/>
      <c r="AJ697" s="3144"/>
      <c r="AK697" s="3144"/>
      <c r="AL697" s="3144"/>
      <c r="AM697" s="3144"/>
      <c r="AN697" s="3144"/>
      <c r="AO697" s="3144"/>
      <c r="AP697" s="3144"/>
      <c r="AQ697" s="3144"/>
      <c r="AR697" s="3144"/>
      <c r="AS697" s="3144"/>
      <c r="AT697" s="3144"/>
    </row>
    <row r="698" spans="2:46" ht="13.5" customHeight="1" thickBot="1">
      <c r="B698" s="382"/>
      <c r="C698" s="722" t="s">
        <v>319</v>
      </c>
      <c r="D698" s="1129"/>
      <c r="E698" s="1469">
        <f>(E696*100/E733)-35</f>
        <v>-1.0468555555555596</v>
      </c>
      <c r="F698" s="431">
        <f>(F696*100/F733)-35</f>
        <v>2.1720652173913066</v>
      </c>
      <c r="G698" s="431">
        <f>(G696*100/G733)-35</f>
        <v>-4.8582331592689272</v>
      </c>
      <c r="H698" s="1470">
        <f>(H696*100/H733)-35</f>
        <v>-1.9944386029411731</v>
      </c>
      <c r="I698" s="689"/>
      <c r="J698" s="426"/>
      <c r="K698" s="6"/>
      <c r="L698" s="3146"/>
      <c r="M698" s="2436"/>
      <c r="N698" s="357"/>
      <c r="O698" s="121"/>
      <c r="P698" s="121"/>
      <c r="Q698" s="3144"/>
      <c r="R698" s="3144"/>
      <c r="S698" s="116"/>
      <c r="T698" s="116"/>
      <c r="U698" s="750"/>
      <c r="V698" s="776"/>
      <c r="W698" s="577"/>
      <c r="X698" s="3144"/>
      <c r="Y698" s="3144"/>
      <c r="Z698" s="3144"/>
      <c r="AA698" s="3144"/>
      <c r="AB698" s="3144"/>
      <c r="AC698" s="3144"/>
      <c r="AD698" s="3144"/>
      <c r="AE698" s="3144"/>
      <c r="AF698" s="3144"/>
      <c r="AG698" s="3144"/>
      <c r="AH698" s="3144"/>
      <c r="AI698" s="3144"/>
      <c r="AJ698" s="3144"/>
      <c r="AK698" s="3144"/>
      <c r="AL698" s="3144"/>
      <c r="AM698" s="3144"/>
      <c r="AN698" s="3144"/>
      <c r="AO698" s="3144"/>
      <c r="AP698" s="3144"/>
      <c r="AQ698" s="3144"/>
      <c r="AR698" s="3144"/>
      <c r="AS698" s="3144"/>
      <c r="AT698" s="3144"/>
    </row>
    <row r="699" spans="2:46">
      <c r="B699" s="439" t="s">
        <v>153</v>
      </c>
      <c r="C699" s="165" t="s">
        <v>192</v>
      </c>
      <c r="D699" s="3682"/>
      <c r="F699" s="421"/>
      <c r="G699" s="421"/>
      <c r="H699" s="421"/>
      <c r="I699" s="422"/>
      <c r="J699" s="422"/>
      <c r="K699" s="6"/>
      <c r="L699" s="3146"/>
      <c r="M699" s="126"/>
      <c r="N699" s="3139"/>
      <c r="O699" s="121"/>
      <c r="P699" s="121"/>
      <c r="Q699" s="3144"/>
      <c r="R699" s="3144"/>
      <c r="S699" s="116"/>
      <c r="T699" s="116"/>
      <c r="U699" s="750"/>
      <c r="V699" s="527"/>
      <c r="W699" s="526"/>
      <c r="X699" s="3144"/>
      <c r="Y699" s="3144"/>
      <c r="Z699" s="3144"/>
      <c r="AA699" s="3144"/>
      <c r="AB699" s="3144"/>
      <c r="AC699" s="3144"/>
      <c r="AD699" s="3144"/>
      <c r="AE699" s="3144"/>
      <c r="AF699" s="3144"/>
      <c r="AG699" s="3144"/>
      <c r="AH699" s="3144"/>
      <c r="AI699" s="3144"/>
      <c r="AJ699" s="3144"/>
      <c r="AK699" s="3144"/>
      <c r="AL699" s="3144"/>
      <c r="AM699" s="3144"/>
      <c r="AN699" s="3144"/>
      <c r="AO699" s="3144"/>
      <c r="AP699" s="3144"/>
      <c r="AQ699" s="3144"/>
      <c r="AR699" s="3144"/>
      <c r="AS699" s="3144"/>
      <c r="AT699" s="3144"/>
    </row>
    <row r="700" spans="2:46">
      <c r="B700" s="409" t="s">
        <v>223</v>
      </c>
      <c r="C700" s="607" t="s">
        <v>547</v>
      </c>
      <c r="D700" s="340"/>
      <c r="E700" s="1246"/>
      <c r="F700" s="325"/>
      <c r="G700" s="1246"/>
      <c r="H700" s="700"/>
      <c r="I700" s="433"/>
      <c r="J700" s="2252"/>
      <c r="K700" s="6"/>
      <c r="L700" s="3144"/>
      <c r="M700" s="126"/>
      <c r="N700" s="357"/>
      <c r="O700" s="121"/>
      <c r="P700" s="121"/>
      <c r="Q700" s="3144"/>
      <c r="R700" s="3144"/>
      <c r="S700" s="3144"/>
      <c r="T700" s="3144"/>
      <c r="U700" s="3144"/>
      <c r="V700" s="3144"/>
      <c r="W700" s="3144"/>
      <c r="X700" s="3144"/>
      <c r="Y700" s="3144"/>
      <c r="Z700" s="3144"/>
      <c r="AA700" s="3144"/>
      <c r="AB700" s="3144"/>
      <c r="AC700" s="3144"/>
      <c r="AD700" s="3144"/>
      <c r="AE700" s="3144"/>
      <c r="AF700" s="3144"/>
      <c r="AG700" s="3144"/>
      <c r="AH700" s="3144"/>
      <c r="AI700" s="3144"/>
      <c r="AJ700" s="3144"/>
      <c r="AK700" s="3144"/>
      <c r="AL700" s="3144"/>
      <c r="AM700" s="3144"/>
      <c r="AN700" s="3144"/>
      <c r="AO700" s="3144"/>
      <c r="AP700" s="3144"/>
      <c r="AQ700" s="3144"/>
      <c r="AR700" s="3144"/>
      <c r="AS700" s="3144"/>
      <c r="AT700" s="3144"/>
    </row>
    <row r="701" spans="2:46" ht="14.25" customHeight="1">
      <c r="B701" s="410" t="s">
        <v>11</v>
      </c>
      <c r="C701" s="3683" t="s">
        <v>193</v>
      </c>
      <c r="D701" s="2080">
        <v>200</v>
      </c>
      <c r="E701" s="1659">
        <v>5.8</v>
      </c>
      <c r="F701" s="1538">
        <v>5</v>
      </c>
      <c r="G701" s="1659">
        <v>8</v>
      </c>
      <c r="H701" s="1656">
        <v>101</v>
      </c>
      <c r="I701" s="1960">
        <v>103</v>
      </c>
      <c r="J701" s="2267" t="s">
        <v>353</v>
      </c>
      <c r="K701" s="6"/>
      <c r="L701" s="121"/>
      <c r="M701" s="126"/>
      <c r="N701" s="159"/>
      <c r="O701" s="121"/>
      <c r="P701" s="121"/>
      <c r="Q701" s="3144"/>
      <c r="R701" s="3144"/>
      <c r="S701" s="3144"/>
      <c r="T701" s="3144"/>
      <c r="U701" s="3144"/>
      <c r="V701" s="3144"/>
      <c r="W701" s="3144"/>
      <c r="X701" s="3144"/>
      <c r="Y701" s="3144"/>
      <c r="Z701" s="3144"/>
      <c r="AA701" s="3144"/>
      <c r="AB701" s="3144"/>
      <c r="AC701" s="3144"/>
      <c r="AD701" s="3144"/>
      <c r="AE701" s="3144"/>
      <c r="AF701" s="3144"/>
      <c r="AG701" s="3144"/>
      <c r="AH701" s="3144"/>
      <c r="AI701" s="3144"/>
      <c r="AJ701" s="3144"/>
      <c r="AK701" s="3144"/>
      <c r="AL701" s="3144"/>
      <c r="AM701" s="3144"/>
      <c r="AN701" s="3144"/>
      <c r="AO701" s="3144"/>
      <c r="AP701" s="3144"/>
      <c r="AQ701" s="3144"/>
      <c r="AR701" s="3144"/>
      <c r="AS701" s="3144"/>
      <c r="AT701" s="3144"/>
    </row>
    <row r="702" spans="2:46" ht="12" customHeight="1">
      <c r="B702" s="413" t="s">
        <v>957</v>
      </c>
      <c r="C702" s="247" t="s">
        <v>972</v>
      </c>
      <c r="D702" s="261">
        <v>150</v>
      </c>
      <c r="E702" s="2308">
        <v>2.4007499999999999</v>
      </c>
      <c r="F702" s="1447">
        <v>2.7075999999999998</v>
      </c>
      <c r="G702" s="1864">
        <v>26.102474999999998</v>
      </c>
      <c r="H702" s="1951">
        <v>138.56100000000001</v>
      </c>
      <c r="I702" s="3048">
        <v>84</v>
      </c>
      <c r="J702" s="2252" t="s">
        <v>973</v>
      </c>
      <c r="K702" s="6"/>
      <c r="L702" s="121"/>
      <c r="M702" s="2436"/>
      <c r="N702" s="540"/>
      <c r="O702" s="121"/>
      <c r="P702" s="121"/>
      <c r="Q702" s="3144"/>
      <c r="R702" s="3144"/>
      <c r="S702" s="3144"/>
      <c r="T702" s="3144"/>
      <c r="U702" s="3144"/>
      <c r="V702" s="3144"/>
      <c r="W702" s="3144"/>
      <c r="X702" s="3144"/>
      <c r="Y702" s="3144"/>
      <c r="Z702" s="3144"/>
      <c r="AA702" s="3144"/>
      <c r="AB702" s="3144"/>
      <c r="AC702" s="3144"/>
      <c r="AD702" s="3144"/>
      <c r="AE702" s="3144"/>
      <c r="AF702" s="3144"/>
      <c r="AG702" s="3144"/>
      <c r="AH702" s="3144"/>
      <c r="AI702" s="3144"/>
      <c r="AJ702" s="3144"/>
      <c r="AK702" s="3144"/>
      <c r="AL702" s="3144"/>
      <c r="AM702" s="3144"/>
      <c r="AN702" s="3144"/>
      <c r="AO702" s="3144"/>
      <c r="AP702" s="3144"/>
      <c r="AQ702" s="3144"/>
      <c r="AR702" s="3144"/>
      <c r="AS702" s="3144"/>
      <c r="AT702" s="3144"/>
    </row>
    <row r="703" spans="2:46" ht="13.5" customHeight="1" thickBot="1">
      <c r="B703" s="677"/>
      <c r="C703" s="318" t="s">
        <v>974</v>
      </c>
      <c r="D703" s="2416">
        <v>40</v>
      </c>
      <c r="E703" s="3684">
        <v>0.26667000000000002</v>
      </c>
      <c r="F703" s="2015">
        <v>2.6667E-2</v>
      </c>
      <c r="G703" s="3685">
        <v>5.54</v>
      </c>
      <c r="H703" s="3686">
        <v>23.466670000000001</v>
      </c>
      <c r="I703" s="3182">
        <v>84</v>
      </c>
      <c r="J703" s="2259" t="s">
        <v>975</v>
      </c>
      <c r="K703" s="6"/>
      <c r="L703" s="121"/>
      <c r="M703" s="2436"/>
      <c r="N703" s="357"/>
      <c r="O703" s="121"/>
      <c r="P703" s="121"/>
      <c r="Q703" s="3144"/>
      <c r="R703" s="3144"/>
      <c r="S703" s="3144"/>
      <c r="T703" s="3144"/>
      <c r="U703" s="3144"/>
      <c r="V703" s="3144"/>
      <c r="W703" s="3144"/>
      <c r="X703" s="3144"/>
      <c r="Y703" s="3144"/>
      <c r="Z703" s="3144"/>
      <c r="AA703" s="3144"/>
      <c r="AB703" s="3144"/>
      <c r="AC703" s="3144"/>
      <c r="AD703" s="3144"/>
      <c r="AE703" s="3144"/>
      <c r="AF703" s="3144"/>
      <c r="AG703" s="3144"/>
      <c r="AH703" s="3144"/>
      <c r="AI703" s="3144"/>
      <c r="AJ703" s="3144"/>
      <c r="AK703" s="3144"/>
      <c r="AL703" s="3144"/>
      <c r="AM703" s="3144"/>
      <c r="AN703" s="3144"/>
      <c r="AO703" s="3144"/>
      <c r="AP703" s="3144"/>
      <c r="AQ703" s="3144"/>
      <c r="AR703" s="3144"/>
      <c r="AS703" s="3144"/>
      <c r="AT703" s="3144"/>
    </row>
    <row r="704" spans="2:46">
      <c r="B704" s="417" t="s">
        <v>197</v>
      </c>
      <c r="C704" s="42"/>
      <c r="D704" s="3656">
        <f>SUM(D700:D703)</f>
        <v>390</v>
      </c>
      <c r="E704" s="424">
        <f>SUM(E700:E703)</f>
        <v>8.4674199999999988</v>
      </c>
      <c r="F704" s="419">
        <f>SUM(F700:F703)</f>
        <v>7.7342669999999991</v>
      </c>
      <c r="G704" s="425">
        <f>SUM(G700:G703)</f>
        <v>39.642474999999997</v>
      </c>
      <c r="H704" s="558">
        <f>SUM(H700:H703)</f>
        <v>263.02767</v>
      </c>
      <c r="I704" s="1472"/>
      <c r="J704" s="1680"/>
      <c r="K704" s="6"/>
      <c r="L704" s="121"/>
      <c r="M704" s="741"/>
      <c r="N704" s="3144"/>
      <c r="O704" s="121"/>
      <c r="P704" s="121"/>
      <c r="Q704" s="3144"/>
      <c r="R704" s="3144"/>
      <c r="S704" s="3144"/>
      <c r="T704" s="3144"/>
      <c r="U704" s="3144"/>
      <c r="V704" s="3144"/>
      <c r="W704" s="3144"/>
      <c r="X704" s="3144"/>
      <c r="Y704" s="3144"/>
      <c r="Z704" s="3144"/>
      <c r="AA704" s="3144"/>
      <c r="AB704" s="3144"/>
      <c r="AC704" s="3144"/>
      <c r="AD704" s="3144"/>
      <c r="AE704" s="3144"/>
      <c r="AF704" s="3144"/>
      <c r="AG704" s="3144"/>
      <c r="AH704" s="3144"/>
      <c r="AI704" s="3144"/>
      <c r="AJ704" s="3144"/>
      <c r="AK704" s="3144"/>
      <c r="AL704" s="3144"/>
      <c r="AM704" s="3144"/>
      <c r="AN704" s="3144"/>
      <c r="AO704" s="3144"/>
      <c r="AP704" s="3144"/>
      <c r="AQ704" s="3144"/>
      <c r="AR704" s="3144"/>
      <c r="AS704" s="3144"/>
      <c r="AT704" s="3144"/>
    </row>
    <row r="705" spans="2:46" ht="13.5" customHeight="1">
      <c r="B705" s="724"/>
      <c r="C705" s="725" t="s">
        <v>10</v>
      </c>
      <c r="D705" s="1133">
        <f>D743</f>
        <v>0.1</v>
      </c>
      <c r="E705" s="793">
        <f>E743</f>
        <v>9</v>
      </c>
      <c r="F705" s="792">
        <f>F743</f>
        <v>9.1999999999999993</v>
      </c>
      <c r="G705" s="792">
        <f>G743</f>
        <v>38.299999999999997</v>
      </c>
      <c r="H705" s="1499">
        <f>H743</f>
        <v>272</v>
      </c>
      <c r="I705" s="670"/>
      <c r="J705" s="647"/>
      <c r="K705" s="6"/>
      <c r="L705" s="3144"/>
      <c r="M705" s="2438"/>
      <c r="N705" s="3144"/>
      <c r="O705" s="121"/>
      <c r="P705" s="121"/>
      <c r="Q705" s="3144"/>
      <c r="R705" s="3144"/>
      <c r="S705" s="3144"/>
      <c r="T705" s="3144"/>
      <c r="U705" s="3144"/>
      <c r="V705" s="3144"/>
      <c r="W705" s="3144"/>
      <c r="X705" s="3144"/>
      <c r="Y705" s="3144"/>
      <c r="Z705" s="3144"/>
      <c r="AA705" s="3144"/>
      <c r="AB705" s="3144"/>
      <c r="AC705" s="3144"/>
      <c r="AD705" s="3144"/>
      <c r="AE705" s="3144"/>
      <c r="AF705" s="3144"/>
      <c r="AG705" s="3144"/>
      <c r="AH705" s="3144"/>
      <c r="AI705" s="3144"/>
      <c r="AJ705" s="3144"/>
      <c r="AK705" s="3144"/>
      <c r="AL705" s="3144"/>
      <c r="AM705" s="3144"/>
      <c r="AN705" s="3144"/>
      <c r="AO705" s="3144"/>
      <c r="AP705" s="3144"/>
      <c r="AQ705" s="3144"/>
      <c r="AR705" s="3144"/>
      <c r="AS705" s="3144"/>
      <c r="AT705" s="3144"/>
    </row>
    <row r="706" spans="2:46" ht="15.75" thickBot="1">
      <c r="B706" s="230"/>
      <c r="C706" s="722" t="s">
        <v>319</v>
      </c>
      <c r="D706" s="1129"/>
      <c r="E706" s="1469">
        <f>(E704*100/E733)-10</f>
        <v>-0.59175555555555803</v>
      </c>
      <c r="F706" s="431">
        <f>(F704*100/F733)-10</f>
        <v>-1.5931880434782624</v>
      </c>
      <c r="G706" s="431">
        <f>(G704*100/G733)-10</f>
        <v>0.35051566579634397</v>
      </c>
      <c r="H706" s="1470">
        <f>(H704*100/H733)-10</f>
        <v>-0.32986507352941175</v>
      </c>
      <c r="I706" s="689"/>
      <c r="J706" s="426"/>
      <c r="K706" s="6"/>
      <c r="L706" s="3144"/>
      <c r="M706" s="2439"/>
      <c r="N706" s="3144"/>
      <c r="O706" s="121"/>
      <c r="P706" s="121"/>
      <c r="Q706" s="3144"/>
      <c r="R706" s="3144"/>
      <c r="S706" s="3144"/>
      <c r="T706" s="3144"/>
      <c r="U706" s="3144"/>
      <c r="V706" s="3144"/>
      <c r="W706" s="3144"/>
      <c r="X706" s="3144"/>
      <c r="Y706" s="3144"/>
      <c r="Z706" s="3144"/>
      <c r="AA706" s="3144"/>
      <c r="AB706" s="3144"/>
      <c r="AC706" s="3144"/>
      <c r="AD706" s="3144"/>
      <c r="AE706" s="3144"/>
      <c r="AF706" s="3144"/>
      <c r="AG706" s="3144"/>
      <c r="AH706" s="3144"/>
      <c r="AI706" s="3144"/>
      <c r="AJ706" s="3144"/>
      <c r="AK706" s="3144"/>
      <c r="AL706" s="3144"/>
      <c r="AM706" s="3144"/>
      <c r="AN706" s="3144"/>
      <c r="AO706" s="3144"/>
      <c r="AP706" s="3144"/>
      <c r="AQ706" s="3144"/>
      <c r="AR706" s="3144"/>
      <c r="AS706" s="3144"/>
      <c r="AT706" s="3144"/>
    </row>
    <row r="707" spans="2:46" ht="12" customHeight="1">
      <c r="E707" s="2337"/>
      <c r="F707" s="2337"/>
      <c r="G707" s="2337"/>
      <c r="H707" s="2337"/>
      <c r="K707" s="6"/>
      <c r="L707" s="3144"/>
      <c r="M707" s="2439"/>
      <c r="N707" s="3144"/>
      <c r="O707" s="121"/>
      <c r="P707" s="121"/>
      <c r="Q707" s="3144"/>
      <c r="R707" s="3144"/>
      <c r="S707" s="3144"/>
      <c r="T707" s="3144"/>
      <c r="U707" s="3144"/>
      <c r="V707" s="3144"/>
      <c r="W707" s="3144"/>
      <c r="X707" s="3144"/>
      <c r="Y707" s="3144"/>
      <c r="Z707" s="3144"/>
      <c r="AA707" s="3144"/>
      <c r="AB707" s="3144"/>
      <c r="AC707" s="3144"/>
      <c r="AD707" s="3144"/>
      <c r="AE707" s="3144"/>
      <c r="AF707" s="3144"/>
      <c r="AG707" s="3144"/>
      <c r="AH707" s="3144"/>
      <c r="AI707" s="3144"/>
      <c r="AJ707" s="3144"/>
      <c r="AK707" s="3144"/>
      <c r="AL707" s="3144"/>
      <c r="AM707" s="3144"/>
      <c r="AN707" s="3144"/>
      <c r="AO707" s="3144"/>
      <c r="AP707" s="3144"/>
      <c r="AQ707" s="3144"/>
      <c r="AR707" s="3144"/>
      <c r="AS707" s="3144"/>
      <c r="AT707" s="3144"/>
    </row>
    <row r="708" spans="2:46" ht="16.5" thickBot="1">
      <c r="C708" s="651"/>
      <c r="E708" s="3658"/>
      <c r="F708" s="3658"/>
      <c r="G708" s="3658"/>
      <c r="H708" s="3658"/>
      <c r="K708" s="6"/>
      <c r="L708" s="125"/>
      <c r="M708" s="2439"/>
      <c r="N708" s="3144"/>
      <c r="O708" s="121"/>
      <c r="P708" s="121"/>
      <c r="Q708" s="3144"/>
      <c r="R708" s="3144"/>
      <c r="S708" s="3144"/>
      <c r="T708" s="3144"/>
      <c r="U708" s="3144"/>
      <c r="V708" s="3144"/>
      <c r="W708" s="3144"/>
      <c r="X708" s="3144"/>
      <c r="Y708" s="3144"/>
      <c r="Z708" s="3144"/>
      <c r="AA708" s="3144"/>
      <c r="AB708" s="3144"/>
      <c r="AC708" s="3144"/>
      <c r="AD708" s="3144"/>
      <c r="AE708" s="3144"/>
      <c r="AF708" s="3144"/>
      <c r="AG708" s="3144"/>
      <c r="AH708" s="3144"/>
      <c r="AI708" s="3144"/>
      <c r="AJ708" s="3144"/>
      <c r="AK708" s="3144"/>
      <c r="AL708" s="3144"/>
      <c r="AM708" s="3144"/>
      <c r="AN708" s="3144"/>
      <c r="AO708" s="3144"/>
      <c r="AP708" s="3144"/>
      <c r="AQ708" s="3144"/>
      <c r="AR708" s="3144"/>
      <c r="AS708" s="3144"/>
      <c r="AT708" s="3144"/>
    </row>
    <row r="709" spans="2:46">
      <c r="B709" s="649"/>
      <c r="C709" s="42" t="s">
        <v>220</v>
      </c>
      <c r="D709" s="43"/>
      <c r="E709" s="146">
        <f>E683+E696</f>
        <v>51.300929999999994</v>
      </c>
      <c r="F709" s="236">
        <f>F683+F696</f>
        <v>59.066410000000005</v>
      </c>
      <c r="G709" s="236">
        <f>G683+G696</f>
        <v>208.85208700000004</v>
      </c>
      <c r="H709" s="650">
        <f>H683+H696</f>
        <v>1590.5696700000001</v>
      </c>
      <c r="I709" s="3662"/>
      <c r="K709" s="6"/>
      <c r="L709" s="1560"/>
      <c r="M709" s="2439"/>
      <c r="N709" s="3144"/>
      <c r="O709" s="121"/>
      <c r="P709" s="121"/>
      <c r="Q709" s="3144"/>
      <c r="R709" s="3144"/>
      <c r="S709" s="3144"/>
      <c r="T709" s="3144"/>
      <c r="U709" s="3144"/>
      <c r="V709" s="3144"/>
      <c r="W709" s="3144"/>
      <c r="X709" s="3144"/>
      <c r="Y709" s="3144"/>
      <c r="Z709" s="3144"/>
      <c r="AA709" s="3144"/>
      <c r="AB709" s="3144"/>
      <c r="AC709" s="3144"/>
      <c r="AD709" s="3144"/>
      <c r="AE709" s="3144"/>
      <c r="AF709" s="3144"/>
      <c r="AG709" s="3144"/>
      <c r="AH709" s="3144"/>
      <c r="AI709" s="3144"/>
      <c r="AJ709" s="3144"/>
      <c r="AK709" s="3144"/>
      <c r="AL709" s="3144"/>
      <c r="AM709" s="3144"/>
      <c r="AN709" s="3144"/>
      <c r="AO709" s="3144"/>
      <c r="AP709" s="3144"/>
      <c r="AQ709" s="3144"/>
      <c r="AR709" s="3144"/>
      <c r="AS709" s="3144"/>
      <c r="AT709" s="3144"/>
    </row>
    <row r="710" spans="2:46">
      <c r="B710" s="382"/>
      <c r="C710" s="674" t="s">
        <v>10</v>
      </c>
      <c r="D710" s="1133">
        <f>D747</f>
        <v>0.6</v>
      </c>
      <c r="E710" s="3663">
        <f>E747</f>
        <v>54</v>
      </c>
      <c r="F710" s="3664">
        <f>F747</f>
        <v>55.2</v>
      </c>
      <c r="G710" s="3664">
        <f>G747</f>
        <v>229.8</v>
      </c>
      <c r="H710" s="3665">
        <f>H747</f>
        <v>1632</v>
      </c>
      <c r="I710" s="3641"/>
      <c r="K710" s="6"/>
      <c r="L710" s="125"/>
      <c r="M710" s="4352"/>
      <c r="N710" s="3144"/>
      <c r="O710" s="121"/>
      <c r="P710" s="121"/>
      <c r="Q710" s="3144"/>
      <c r="R710" s="3144"/>
      <c r="S710" s="3144"/>
      <c r="T710" s="3144"/>
      <c r="U710" s="3144"/>
      <c r="V710" s="3144"/>
      <c r="W710" s="3144"/>
      <c r="X710" s="3144"/>
      <c r="Y710" s="3144"/>
      <c r="Z710" s="3144"/>
      <c r="AA710" s="3144"/>
      <c r="AB710" s="3144"/>
      <c r="AC710" s="3144"/>
      <c r="AD710" s="3144"/>
      <c r="AE710" s="3144"/>
      <c r="AF710" s="3144"/>
      <c r="AG710" s="3144"/>
      <c r="AH710" s="3144"/>
      <c r="AI710" s="3144"/>
      <c r="AJ710" s="3144"/>
      <c r="AK710" s="3144"/>
      <c r="AL710" s="3144"/>
      <c r="AM710" s="3144"/>
      <c r="AN710" s="3144"/>
      <c r="AO710" s="3144"/>
      <c r="AP710" s="3144"/>
      <c r="AQ710" s="3144"/>
      <c r="AR710" s="3144"/>
      <c r="AS710" s="3144"/>
      <c r="AT710" s="3144"/>
    </row>
    <row r="711" spans="2:46" ht="14.25" customHeight="1" thickBot="1">
      <c r="B711" s="230"/>
      <c r="C711" s="722" t="s">
        <v>319</v>
      </c>
      <c r="D711" s="1129"/>
      <c r="E711" s="1469">
        <f>(E709*100/E733)-60</f>
        <v>-2.998966666666675</v>
      </c>
      <c r="F711" s="431">
        <f>(F709*100/F733)-60</f>
        <v>4.2026195652174039</v>
      </c>
      <c r="G711" s="431">
        <f>(G709*100/G733)-60</f>
        <v>-5.4694289817232331</v>
      </c>
      <c r="H711" s="1470">
        <f>(H709*100/H733)-60</f>
        <v>-1.5231738970588253</v>
      </c>
      <c r="K711" s="6"/>
      <c r="L711" s="3146"/>
      <c r="M711" s="2438"/>
      <c r="N711" s="3144"/>
      <c r="O711" s="121"/>
      <c r="P711" s="121"/>
      <c r="Q711" s="3144"/>
      <c r="R711" s="3144"/>
      <c r="S711" s="3144"/>
      <c r="T711" s="3144"/>
      <c r="U711" s="3144"/>
      <c r="V711" s="3144"/>
      <c r="W711" s="3144"/>
      <c r="X711" s="3144"/>
      <c r="Y711" s="3144"/>
      <c r="Z711" s="3144"/>
      <c r="AA711" s="3144"/>
      <c r="AB711" s="3144"/>
      <c r="AC711" s="3144"/>
      <c r="AD711" s="3144"/>
      <c r="AE711" s="3144"/>
      <c r="AF711" s="3144"/>
      <c r="AG711" s="3144"/>
      <c r="AH711" s="3144"/>
      <c r="AI711" s="3144"/>
      <c r="AJ711" s="3144"/>
      <c r="AK711" s="3144"/>
      <c r="AL711" s="3144"/>
      <c r="AM711" s="3144"/>
      <c r="AN711" s="3144"/>
      <c r="AO711" s="3144"/>
      <c r="AP711" s="3144"/>
      <c r="AQ711" s="3144"/>
      <c r="AR711" s="3144"/>
      <c r="AS711" s="3144"/>
      <c r="AT711" s="3144"/>
    </row>
    <row r="712" spans="2:46" ht="12.75" customHeight="1" thickBot="1">
      <c r="K712" s="6"/>
      <c r="L712" s="3144"/>
      <c r="M712" s="4353"/>
      <c r="N712" s="3144"/>
      <c r="O712" s="121"/>
      <c r="P712" s="121"/>
      <c r="Q712" s="3144"/>
      <c r="R712" s="3144"/>
      <c r="S712" s="3144"/>
      <c r="T712" s="3144"/>
      <c r="U712" s="3144"/>
      <c r="V712" s="3144"/>
      <c r="W712" s="3144"/>
      <c r="X712" s="3144"/>
      <c r="Y712" s="3144"/>
      <c r="Z712" s="3144"/>
      <c r="AA712" s="3144"/>
      <c r="AB712" s="3144"/>
      <c r="AC712" s="3144"/>
      <c r="AD712" s="3144"/>
      <c r="AE712" s="3144"/>
      <c r="AF712" s="3144"/>
      <c r="AG712" s="3144"/>
      <c r="AH712" s="3144"/>
      <c r="AI712" s="3144"/>
      <c r="AJ712" s="3144"/>
      <c r="AK712" s="3144"/>
      <c r="AL712" s="3144"/>
      <c r="AM712" s="3144"/>
      <c r="AN712" s="3144"/>
      <c r="AO712" s="3144"/>
      <c r="AP712" s="3144"/>
      <c r="AQ712" s="3144"/>
      <c r="AR712" s="3144"/>
      <c r="AS712" s="3144"/>
      <c r="AT712" s="3144"/>
    </row>
    <row r="713" spans="2:46">
      <c r="B713" s="649"/>
      <c r="C713" s="42" t="s">
        <v>219</v>
      </c>
      <c r="D713" s="43"/>
      <c r="E713" s="146">
        <f>E696+E704</f>
        <v>39.02525</v>
      </c>
      <c r="F713" s="236">
        <f>F696+F704</f>
        <v>41.932567000000006</v>
      </c>
      <c r="G713" s="236">
        <f>G696+G704</f>
        <v>155.085442</v>
      </c>
      <c r="H713" s="650">
        <f>H696+H704</f>
        <v>1160.7789400000001</v>
      </c>
      <c r="K713" s="6"/>
      <c r="L713" s="3146"/>
      <c r="M713" s="3145"/>
      <c r="N713" s="216"/>
      <c r="O713" s="121"/>
      <c r="P713" s="121"/>
      <c r="Q713" s="3144"/>
      <c r="R713" s="3144"/>
      <c r="S713" s="3144"/>
      <c r="T713" s="3144"/>
      <c r="U713" s="3144"/>
      <c r="V713" s="3144"/>
      <c r="W713" s="3144"/>
      <c r="X713" s="3144"/>
      <c r="Y713" s="3144"/>
      <c r="Z713" s="3144"/>
      <c r="AA713" s="3144"/>
      <c r="AB713" s="3144"/>
      <c r="AC713" s="3144"/>
      <c r="AD713" s="3144"/>
      <c r="AE713" s="3144"/>
      <c r="AF713" s="3144"/>
      <c r="AG713" s="3144"/>
      <c r="AH713" s="3144"/>
      <c r="AI713" s="3144"/>
      <c r="AJ713" s="3144"/>
      <c r="AK713" s="3144"/>
      <c r="AL713" s="3144"/>
      <c r="AM713" s="3144"/>
      <c r="AN713" s="3144"/>
      <c r="AO713" s="3144"/>
      <c r="AP713" s="3144"/>
      <c r="AQ713" s="3144"/>
      <c r="AR713" s="3144"/>
      <c r="AS713" s="3144"/>
      <c r="AT713" s="3144"/>
    </row>
    <row r="714" spans="2:46">
      <c r="B714" s="382"/>
      <c r="C714" s="674" t="s">
        <v>10</v>
      </c>
      <c r="D714" s="1133">
        <f>D751</f>
        <v>0.45</v>
      </c>
      <c r="E714" s="793">
        <f>E751</f>
        <v>40.5</v>
      </c>
      <c r="F714" s="792">
        <f>F751</f>
        <v>41.4</v>
      </c>
      <c r="G714" s="792">
        <f>G751</f>
        <v>172.35</v>
      </c>
      <c r="H714" s="1499">
        <f>H751</f>
        <v>1224</v>
      </c>
      <c r="I714" s="3662"/>
      <c r="J714" s="288"/>
      <c r="K714" s="6"/>
      <c r="L714" s="125"/>
      <c r="M714" s="3154"/>
      <c r="N714" s="159"/>
      <c r="O714" s="121"/>
      <c r="P714" s="121"/>
      <c r="Q714" s="3144"/>
      <c r="R714" s="3144"/>
      <c r="S714" s="3144"/>
      <c r="T714" s="3144"/>
      <c r="U714" s="3144"/>
      <c r="V714" s="3144"/>
      <c r="W714" s="3144"/>
      <c r="X714" s="3144"/>
      <c r="Y714" s="3144"/>
      <c r="Z714" s="3144"/>
      <c r="AA714" s="3144"/>
      <c r="AB714" s="3144"/>
      <c r="AC714" s="3144"/>
      <c r="AD714" s="3144"/>
      <c r="AE714" s="3144"/>
      <c r="AF714" s="3144"/>
      <c r="AG714" s="3144"/>
      <c r="AH714" s="3144"/>
      <c r="AI714" s="3144"/>
      <c r="AJ714" s="3144"/>
      <c r="AK714" s="3144"/>
      <c r="AL714" s="3144"/>
      <c r="AM714" s="3144"/>
      <c r="AN714" s="3144"/>
      <c r="AO714" s="3144"/>
      <c r="AP714" s="3144"/>
      <c r="AQ714" s="3144"/>
      <c r="AR714" s="3144"/>
      <c r="AS714" s="3144"/>
      <c r="AT714" s="3144"/>
    </row>
    <row r="715" spans="2:46" ht="15.75" thickBot="1">
      <c r="B715" s="230"/>
      <c r="C715" s="722" t="s">
        <v>319</v>
      </c>
      <c r="D715" s="1129"/>
      <c r="E715" s="1469">
        <f>(E713*100/E733)-45</f>
        <v>-1.6386111111111106</v>
      </c>
      <c r="F715" s="431">
        <f>(F713*100/F733)-45</f>
        <v>0.5788771739130496</v>
      </c>
      <c r="G715" s="431">
        <f>(G713*100/G733)-45</f>
        <v>-4.5077174934725832</v>
      </c>
      <c r="H715" s="1470">
        <f>(H713*100/H733)-45</f>
        <v>-2.3243036764705849</v>
      </c>
      <c r="I715" s="3641"/>
      <c r="K715" s="6"/>
      <c r="L715" s="3144"/>
      <c r="M715" s="3141"/>
      <c r="N715" s="3138"/>
      <c r="O715" s="121"/>
      <c r="P715" s="121"/>
      <c r="Q715" s="3144"/>
      <c r="R715" s="3144"/>
      <c r="S715" s="3144"/>
      <c r="T715" s="3144"/>
      <c r="U715" s="3144"/>
      <c r="V715" s="3144"/>
      <c r="W715" s="3144"/>
      <c r="X715" s="3144"/>
      <c r="Y715" s="3144"/>
      <c r="Z715" s="3144"/>
      <c r="AA715" s="3144"/>
      <c r="AB715" s="3144"/>
      <c r="AC715" s="3144"/>
      <c r="AD715" s="3144"/>
      <c r="AE715" s="3144"/>
      <c r="AF715" s="3144"/>
      <c r="AG715" s="3144"/>
      <c r="AH715" s="3144"/>
      <c r="AI715" s="3144"/>
      <c r="AJ715" s="3144"/>
      <c r="AK715" s="3144"/>
      <c r="AL715" s="3144"/>
      <c r="AM715" s="3144"/>
      <c r="AN715" s="3144"/>
      <c r="AO715" s="3144"/>
      <c r="AP715" s="3144"/>
      <c r="AQ715" s="3144"/>
      <c r="AR715" s="3144"/>
      <c r="AS715" s="3144"/>
      <c r="AT715" s="3144"/>
    </row>
    <row r="716" spans="2:46" ht="13.5" customHeight="1" thickBot="1">
      <c r="K716" s="6"/>
      <c r="L716" s="3144"/>
      <c r="M716" s="3141"/>
      <c r="N716" s="3144"/>
      <c r="O716" s="121"/>
      <c r="P716" s="121"/>
      <c r="Q716" s="3144"/>
      <c r="R716" s="3144"/>
      <c r="S716" s="3144"/>
      <c r="T716" s="3144"/>
      <c r="U716" s="3144"/>
      <c r="V716" s="3144"/>
      <c r="W716" s="3144"/>
      <c r="X716" s="3144"/>
      <c r="Y716" s="3144"/>
      <c r="Z716" s="3144"/>
      <c r="AA716" s="3144"/>
      <c r="AB716" s="3144"/>
      <c r="AC716" s="3144"/>
      <c r="AD716" s="3144"/>
      <c r="AE716" s="3144"/>
      <c r="AF716" s="3144"/>
      <c r="AG716" s="3144"/>
      <c r="AH716" s="3144"/>
      <c r="AI716" s="3144"/>
      <c r="AJ716" s="3144"/>
      <c r="AK716" s="3144"/>
      <c r="AL716" s="3144"/>
      <c r="AM716" s="3144"/>
      <c r="AN716" s="3144"/>
      <c r="AO716" s="3144"/>
      <c r="AP716" s="3144"/>
      <c r="AQ716" s="3144"/>
      <c r="AR716" s="3144"/>
      <c r="AS716" s="3144"/>
      <c r="AT716" s="3144"/>
    </row>
    <row r="717" spans="2:46" ht="12.75" customHeight="1">
      <c r="B717" s="649"/>
      <c r="C717" s="42" t="s">
        <v>198</v>
      </c>
      <c r="D717" s="43"/>
      <c r="E717" s="153">
        <f>E683+E696+E704</f>
        <v>59.768349999999991</v>
      </c>
      <c r="F717" s="93">
        <f>F683+F696+F704</f>
        <v>66.800677000000007</v>
      </c>
      <c r="G717" s="93">
        <f>G683+G696+G704</f>
        <v>248.49456200000003</v>
      </c>
      <c r="H717" s="237">
        <f>H683+H696+H704</f>
        <v>1853.59734</v>
      </c>
      <c r="K717" s="6"/>
      <c r="L717" s="1560"/>
      <c r="M717" s="3141"/>
      <c r="N717" s="3139"/>
      <c r="O717" s="121"/>
      <c r="P717" s="121"/>
      <c r="Q717" s="3144"/>
      <c r="R717" s="3144"/>
      <c r="S717" s="3144"/>
      <c r="T717" s="3144"/>
      <c r="U717" s="3144"/>
      <c r="V717" s="3144"/>
      <c r="W717" s="3144"/>
      <c r="X717" s="3144"/>
      <c r="Y717" s="3144"/>
      <c r="Z717" s="3144"/>
      <c r="AA717" s="3144"/>
      <c r="AB717" s="3144"/>
      <c r="AC717" s="3144"/>
      <c r="AD717" s="3144"/>
      <c r="AE717" s="3144"/>
      <c r="AF717" s="3144"/>
      <c r="AG717" s="3144"/>
      <c r="AH717" s="3144"/>
      <c r="AI717" s="3144"/>
      <c r="AJ717" s="3144"/>
      <c r="AK717" s="3144"/>
      <c r="AL717" s="3144"/>
      <c r="AM717" s="3144"/>
      <c r="AN717" s="3144"/>
      <c r="AO717" s="3144"/>
      <c r="AP717" s="3144"/>
      <c r="AQ717" s="3144"/>
      <c r="AR717" s="3144"/>
      <c r="AS717" s="3144"/>
      <c r="AT717" s="3144"/>
    </row>
    <row r="718" spans="2:46">
      <c r="B718" s="382"/>
      <c r="C718" s="674" t="s">
        <v>10</v>
      </c>
      <c r="D718" s="1133">
        <f>D755</f>
        <v>0.7</v>
      </c>
      <c r="E718" s="793">
        <f>E755</f>
        <v>63</v>
      </c>
      <c r="F718" s="792">
        <f>F755</f>
        <v>64.400000000000006</v>
      </c>
      <c r="G718" s="792">
        <f>G755</f>
        <v>268.10000000000002</v>
      </c>
      <c r="H718" s="1499">
        <f>H755</f>
        <v>1904</v>
      </c>
      <c r="L718" s="3144"/>
      <c r="M718" s="3141"/>
      <c r="N718" s="329"/>
      <c r="O718" s="121"/>
      <c r="P718" s="121"/>
      <c r="Q718" s="3144"/>
      <c r="R718" s="3144"/>
      <c r="S718" s="3144"/>
      <c r="T718" s="3144"/>
      <c r="U718" s="3144"/>
      <c r="V718" s="3144"/>
      <c r="W718" s="3144"/>
      <c r="X718" s="3144"/>
      <c r="Y718" s="3144"/>
      <c r="Z718" s="3144"/>
      <c r="AA718" s="3144"/>
      <c r="AB718" s="3144"/>
      <c r="AC718" s="3144"/>
      <c r="AD718" s="3144"/>
      <c r="AE718" s="3144"/>
      <c r="AF718" s="3144"/>
      <c r="AG718" s="3144"/>
      <c r="AH718" s="3144"/>
      <c r="AI718" s="3144"/>
      <c r="AJ718" s="3144"/>
      <c r="AK718" s="3144"/>
      <c r="AL718" s="3144"/>
      <c r="AM718" s="3144"/>
      <c r="AN718" s="3144"/>
      <c r="AO718" s="3144"/>
      <c r="AP718" s="3144"/>
      <c r="AQ718" s="3144"/>
      <c r="AR718" s="3144"/>
      <c r="AS718" s="3144"/>
      <c r="AT718" s="3144"/>
    </row>
    <row r="719" spans="2:46" ht="14.25" customHeight="1" thickBot="1">
      <c r="B719" s="230"/>
      <c r="C719" s="722" t="s">
        <v>319</v>
      </c>
      <c r="D719" s="1129"/>
      <c r="E719" s="1469">
        <f>(E717*100/E733)-70</f>
        <v>-3.5907222222222259</v>
      </c>
      <c r="F719" s="431">
        <f>(F717*100/F733)-70</f>
        <v>2.6094315217391397</v>
      </c>
      <c r="G719" s="431">
        <f>(G717*100/G733)-70</f>
        <v>-5.1189133159268891</v>
      </c>
      <c r="H719" s="1470">
        <f>(H717*100/H733)-70</f>
        <v>-1.85303897058823</v>
      </c>
      <c r="I719" s="3662"/>
      <c r="K719" s="6"/>
      <c r="L719" s="121"/>
      <c r="M719" s="3145"/>
      <c r="N719" s="3144"/>
      <c r="O719" s="121"/>
      <c r="P719" s="121"/>
      <c r="Q719" s="3144"/>
      <c r="R719" s="3144"/>
      <c r="S719" s="3144"/>
      <c r="T719" s="3144"/>
      <c r="U719" s="3144"/>
      <c r="V719" s="3144"/>
      <c r="W719" s="3144"/>
      <c r="X719" s="3144"/>
      <c r="Y719" s="3144"/>
      <c r="Z719" s="3144"/>
      <c r="AA719" s="3144"/>
      <c r="AB719" s="3144"/>
      <c r="AC719" s="3144"/>
      <c r="AD719" s="3144"/>
      <c r="AE719" s="3144"/>
      <c r="AF719" s="3144"/>
      <c r="AG719" s="3144"/>
      <c r="AH719" s="3144"/>
      <c r="AI719" s="3144"/>
      <c r="AJ719" s="3144"/>
      <c r="AK719" s="3144"/>
      <c r="AL719" s="3144"/>
      <c r="AM719" s="3144"/>
      <c r="AN719" s="3144"/>
      <c r="AO719" s="3144"/>
      <c r="AP719" s="3144"/>
      <c r="AQ719" s="3144"/>
      <c r="AR719" s="3144"/>
      <c r="AS719" s="3144"/>
      <c r="AT719" s="3144"/>
    </row>
    <row r="720" spans="2:46">
      <c r="L720" s="121"/>
      <c r="M720" s="3145"/>
      <c r="N720" s="3144"/>
      <c r="O720" s="121"/>
      <c r="P720" s="121"/>
      <c r="Q720" s="3144"/>
      <c r="R720" s="3144"/>
      <c r="S720" s="3144"/>
      <c r="T720" s="3144"/>
      <c r="U720" s="3144"/>
      <c r="V720" s="3144"/>
      <c r="W720" s="3144"/>
      <c r="X720" s="3144"/>
      <c r="Y720" s="3144"/>
      <c r="Z720" s="3144"/>
      <c r="AA720" s="3144"/>
      <c r="AB720" s="3144"/>
      <c r="AC720" s="3144"/>
      <c r="AD720" s="3144"/>
      <c r="AE720" s="3144"/>
      <c r="AF720" s="3144"/>
      <c r="AG720" s="3144"/>
      <c r="AH720" s="3144"/>
      <c r="AI720" s="3144"/>
      <c r="AJ720" s="3144"/>
      <c r="AK720" s="3144"/>
      <c r="AL720" s="3144"/>
      <c r="AM720" s="3144"/>
      <c r="AN720" s="3144"/>
      <c r="AO720" s="3144"/>
      <c r="AP720" s="3144"/>
      <c r="AQ720" s="3144"/>
      <c r="AR720" s="3144"/>
      <c r="AS720" s="3144"/>
      <c r="AT720" s="3144"/>
    </row>
    <row r="721" spans="2:46" ht="12" customHeight="1">
      <c r="L721" s="121"/>
      <c r="M721" s="3145"/>
      <c r="N721" s="216"/>
      <c r="O721" s="121"/>
      <c r="P721" s="121"/>
      <c r="Q721" s="3144"/>
      <c r="R721" s="3144"/>
      <c r="S721" s="3144"/>
      <c r="T721" s="3144"/>
      <c r="U721" s="3144"/>
      <c r="V721" s="3144"/>
      <c r="W721" s="3144"/>
      <c r="X721" s="3144"/>
      <c r="Y721" s="3144"/>
      <c r="Z721" s="3144"/>
      <c r="AA721" s="3144"/>
      <c r="AB721" s="3144"/>
      <c r="AC721" s="3144"/>
      <c r="AD721" s="3144"/>
      <c r="AE721" s="3144"/>
      <c r="AF721" s="3144"/>
      <c r="AG721" s="3144"/>
      <c r="AH721" s="3144"/>
      <c r="AI721" s="3144"/>
      <c r="AJ721" s="3144"/>
      <c r="AK721" s="3144"/>
      <c r="AL721" s="3144"/>
      <c r="AM721" s="3144"/>
      <c r="AN721" s="3144"/>
      <c r="AO721" s="3144"/>
      <c r="AP721" s="3144"/>
      <c r="AQ721" s="3144"/>
      <c r="AR721" s="3144"/>
      <c r="AS721" s="3144"/>
      <c r="AT721" s="3144"/>
    </row>
    <row r="722" spans="2:46">
      <c r="L722" s="121"/>
      <c r="M722" s="3145"/>
      <c r="N722" s="3144"/>
      <c r="O722" s="121"/>
      <c r="P722" s="121"/>
      <c r="Q722" s="3144"/>
      <c r="R722" s="3144"/>
      <c r="S722" s="3144"/>
      <c r="T722" s="3144"/>
      <c r="U722" s="3144"/>
      <c r="V722" s="3144"/>
      <c r="W722" s="3144"/>
      <c r="X722" s="3144"/>
      <c r="Y722" s="3144"/>
      <c r="Z722" s="3144"/>
      <c r="AA722" s="3144"/>
      <c r="AB722" s="3144"/>
      <c r="AC722" s="3144"/>
      <c r="AD722" s="3144"/>
      <c r="AE722" s="3144"/>
      <c r="AF722" s="3144"/>
      <c r="AG722" s="3144"/>
      <c r="AH722" s="3144"/>
      <c r="AI722" s="3144"/>
      <c r="AJ722" s="3144"/>
      <c r="AK722" s="3144"/>
      <c r="AL722" s="3144"/>
      <c r="AM722" s="3144"/>
      <c r="AN722" s="3144"/>
      <c r="AO722" s="3144"/>
      <c r="AP722" s="3144"/>
      <c r="AQ722" s="3144"/>
      <c r="AR722" s="3144"/>
      <c r="AS722" s="3144"/>
      <c r="AT722" s="3144"/>
    </row>
    <row r="723" spans="2:46">
      <c r="L723" s="121"/>
      <c r="M723" s="121"/>
      <c r="N723" s="121"/>
      <c r="O723" s="121"/>
      <c r="P723" s="121"/>
      <c r="Q723" s="3144"/>
      <c r="R723" s="3144"/>
      <c r="S723" s="3144"/>
      <c r="T723" s="3144"/>
      <c r="U723" s="3144"/>
      <c r="V723" s="3144"/>
      <c r="W723" s="3144"/>
      <c r="X723" s="3144"/>
      <c r="Y723" s="3144"/>
      <c r="Z723" s="3144"/>
      <c r="AA723" s="3144"/>
      <c r="AB723" s="3144"/>
      <c r="AC723" s="3144"/>
      <c r="AD723" s="3144"/>
      <c r="AE723" s="3144"/>
      <c r="AF723" s="3144"/>
      <c r="AG723" s="3144"/>
      <c r="AH723" s="3144"/>
      <c r="AI723" s="3144"/>
      <c r="AJ723" s="3144"/>
      <c r="AK723" s="3144"/>
      <c r="AL723" s="3144"/>
      <c r="AM723" s="3144"/>
      <c r="AN723" s="3144"/>
      <c r="AO723" s="3144"/>
      <c r="AP723" s="3144"/>
      <c r="AQ723" s="3144"/>
      <c r="AR723" s="3144"/>
      <c r="AS723" s="3144"/>
      <c r="AT723" s="3144"/>
    </row>
    <row r="724" spans="2:46" ht="14.25" customHeight="1">
      <c r="L724" s="121"/>
      <c r="M724" s="1408"/>
      <c r="N724" s="576"/>
      <c r="O724" s="576"/>
      <c r="P724" s="576"/>
      <c r="Q724" s="346"/>
      <c r="R724" s="3144"/>
      <c r="S724" s="3144"/>
      <c r="T724" s="3144"/>
      <c r="U724" s="3144"/>
      <c r="V724" s="3144"/>
      <c r="W724" s="3144"/>
      <c r="X724" s="3144"/>
      <c r="Y724" s="3144"/>
      <c r="Z724" s="3144"/>
      <c r="AA724" s="3144"/>
      <c r="AB724" s="3144"/>
      <c r="AC724" s="3144"/>
      <c r="AD724" s="3144"/>
      <c r="AE724" s="3144"/>
      <c r="AF724" s="3144"/>
      <c r="AG724" s="3144"/>
      <c r="AH724" s="3144"/>
      <c r="AI724" s="3144"/>
      <c r="AJ724" s="3144"/>
      <c r="AK724" s="3144"/>
      <c r="AL724" s="3144"/>
      <c r="AM724" s="3144"/>
      <c r="AN724" s="3144"/>
      <c r="AO724" s="3144"/>
      <c r="AP724" s="3144"/>
      <c r="AQ724" s="3144"/>
      <c r="AR724" s="3144"/>
      <c r="AS724" s="3144"/>
      <c r="AT724" s="3144"/>
    </row>
    <row r="725" spans="2:46" ht="12" customHeight="1">
      <c r="D725" s="12" t="str">
        <f>D58</f>
        <v xml:space="preserve">Россия Краснодарский край </v>
      </c>
      <c r="K725" s="6"/>
      <c r="L725" s="121"/>
      <c r="M725" s="3144"/>
      <c r="N725" s="121"/>
      <c r="O725" s="121"/>
      <c r="P725" s="159"/>
      <c r="Q725" s="121"/>
      <c r="R725" s="3144"/>
      <c r="S725" s="3144"/>
      <c r="T725" s="3144"/>
      <c r="U725" s="3144"/>
      <c r="V725" s="3144"/>
      <c r="W725" s="3144"/>
      <c r="X725" s="3144"/>
      <c r="Y725" s="3144"/>
      <c r="Z725" s="3144"/>
      <c r="AA725" s="3144"/>
      <c r="AB725" s="3144"/>
      <c r="AC725" s="3144"/>
      <c r="AD725" s="3144"/>
      <c r="AE725" s="3144"/>
      <c r="AF725" s="3144"/>
      <c r="AG725" s="3144"/>
      <c r="AH725" s="3144"/>
      <c r="AI725" s="3144"/>
      <c r="AJ725" s="3144"/>
      <c r="AK725" s="3144"/>
      <c r="AL725" s="3144"/>
      <c r="AM725" s="3144"/>
      <c r="AN725" s="3144"/>
      <c r="AO725" s="3144"/>
      <c r="AP725" s="3144"/>
      <c r="AQ725" s="3144"/>
      <c r="AR725" s="3144"/>
      <c r="AS725" s="3144"/>
      <c r="AT725" s="3144"/>
    </row>
    <row r="726" spans="2:46" ht="12.75" customHeight="1">
      <c r="B726" s="25" t="str">
        <f>B59</f>
        <v xml:space="preserve">     12 - ТИДНЕВНОЕ  МЕНЮ  ПРИГОТОВЛЯЕМЫХ  БЛЮД ШКОЛЬНЫХ    З А В Т Р А К О В - О Б Е Д О В - П О Л Д Н И К О В</v>
      </c>
      <c r="D726"/>
      <c r="E726"/>
      <c r="I726"/>
      <c r="J726"/>
      <c r="K726" s="6"/>
      <c r="L726" s="121"/>
      <c r="M726" s="797"/>
      <c r="N726" s="798"/>
      <c r="O726" s="528"/>
      <c r="P726" s="528"/>
      <c r="Q726" s="529"/>
      <c r="R726" s="3144"/>
      <c r="S726" s="3144"/>
      <c r="T726" s="3144"/>
      <c r="U726" s="3144"/>
      <c r="V726" s="3144"/>
      <c r="W726" s="3144"/>
      <c r="X726" s="3144"/>
      <c r="Y726" s="3144"/>
      <c r="Z726" s="3144"/>
      <c r="AA726" s="3144"/>
      <c r="AB726" s="3144"/>
      <c r="AC726" s="3144"/>
      <c r="AD726" s="3144"/>
      <c r="AE726" s="3144"/>
      <c r="AF726" s="3144"/>
      <c r="AG726" s="3144"/>
      <c r="AH726" s="3144"/>
      <c r="AI726" s="3144"/>
      <c r="AJ726" s="3144"/>
      <c r="AK726" s="3144"/>
      <c r="AL726" s="3144"/>
      <c r="AM726" s="3144"/>
      <c r="AN726" s="3144"/>
      <c r="AO726" s="3144"/>
      <c r="AP726" s="3144"/>
      <c r="AQ726" s="3144"/>
      <c r="AR726" s="3144"/>
      <c r="AS726" s="3144"/>
      <c r="AT726" s="3144"/>
    </row>
    <row r="727" spans="2:46">
      <c r="C727" s="25" t="str">
        <f>C60</f>
        <v xml:space="preserve">                            ДЛЯ  УЧАЩИХСЯ  В ОБЩЕОБРАЗОВАТЕЛЬНОМ УЧРЕЖДЕНИЕ</v>
      </c>
      <c r="E727"/>
      <c r="F727"/>
      <c r="G727" s="25"/>
      <c r="H727" s="25"/>
      <c r="I727" s="26"/>
      <c r="J727" s="26"/>
      <c r="K727" s="6"/>
      <c r="L727" s="121"/>
      <c r="M727" s="3144"/>
      <c r="N727" s="797"/>
      <c r="O727" s="530"/>
      <c r="P727" s="1331"/>
      <c r="Q727" s="530"/>
      <c r="R727" s="3144"/>
      <c r="S727" s="3144"/>
      <c r="T727" s="3144"/>
      <c r="U727" s="3144"/>
      <c r="V727" s="3144"/>
      <c r="W727" s="3144"/>
      <c r="X727" s="3144"/>
      <c r="Y727" s="3144"/>
      <c r="Z727" s="3144"/>
      <c r="AA727" s="3144"/>
      <c r="AB727" s="3144"/>
      <c r="AC727" s="3144"/>
      <c r="AD727" s="3144"/>
      <c r="AE727" s="3144"/>
      <c r="AF727" s="3144"/>
      <c r="AG727" s="3144"/>
      <c r="AH727" s="3144"/>
      <c r="AI727" s="3144"/>
      <c r="AJ727" s="3144"/>
      <c r="AK727" s="3144"/>
      <c r="AL727" s="3144"/>
      <c r="AM727" s="3144"/>
      <c r="AN727" s="3144"/>
      <c r="AO727" s="3144"/>
      <c r="AP727" s="3144"/>
      <c r="AQ727" s="3144"/>
      <c r="AR727" s="3144"/>
      <c r="AS727" s="3144"/>
      <c r="AT727" s="3144"/>
    </row>
    <row r="728" spans="2:46" ht="14.25" customHeight="1">
      <c r="B728" s="654" t="str">
        <f>B61</f>
        <v xml:space="preserve">   Возрастная категория:   с   12  лет  и старше                 Сезон:    ЗИМА  -  ВЕСНА  2025 -____г.г.</v>
      </c>
      <c r="C728" s="26"/>
      <c r="D728"/>
      <c r="E728" s="28"/>
      <c r="F728"/>
      <c r="G728" s="2"/>
      <c r="H728" s="26"/>
      <c r="I728" s="26"/>
      <c r="J728" s="33"/>
      <c r="K728" s="6"/>
      <c r="L728" s="121"/>
      <c r="M728" s="800"/>
      <c r="N728" s="353"/>
      <c r="O728" s="507"/>
      <c r="P728" s="507"/>
      <c r="Q728" s="352"/>
      <c r="R728" s="3144"/>
      <c r="S728" s="3144"/>
      <c r="T728" s="3144"/>
      <c r="U728" s="3144"/>
      <c r="V728" s="3144"/>
      <c r="W728" s="3144"/>
      <c r="X728" s="3144"/>
      <c r="Y728" s="3144"/>
      <c r="Z728" s="3144"/>
      <c r="AA728" s="3144"/>
      <c r="AB728" s="3144"/>
      <c r="AC728" s="3144"/>
      <c r="AD728" s="3144"/>
      <c r="AE728" s="3144"/>
      <c r="AF728" s="3144"/>
      <c r="AG728" s="3144"/>
      <c r="AH728" s="3144"/>
      <c r="AI728" s="3144"/>
      <c r="AJ728" s="3144"/>
      <c r="AK728" s="3144"/>
      <c r="AL728" s="3144"/>
      <c r="AM728" s="3144"/>
      <c r="AN728" s="3144"/>
      <c r="AO728" s="3144"/>
      <c r="AP728" s="3144"/>
      <c r="AQ728" s="3144"/>
      <c r="AR728" s="3144"/>
      <c r="AS728" s="3144"/>
      <c r="AT728" s="3144"/>
    </row>
    <row r="729" spans="2:46" ht="13.5" customHeight="1" thickBot="1">
      <c r="D729" s="1136" t="s">
        <v>0</v>
      </c>
      <c r="K729" s="6"/>
      <c r="L729" s="121"/>
      <c r="M729" s="121"/>
      <c r="N729" s="121"/>
      <c r="O729" s="527"/>
      <c r="P729" s="527"/>
      <c r="Q729" s="527"/>
      <c r="R729" s="3144"/>
      <c r="S729" s="3144"/>
      <c r="T729" s="3144"/>
      <c r="U729" s="3144"/>
      <c r="V729" s="3144"/>
      <c r="W729" s="3144"/>
      <c r="X729" s="3144"/>
      <c r="Y729" s="3144"/>
      <c r="Z729" s="3144"/>
      <c r="AA729" s="3144"/>
      <c r="AB729" s="3144"/>
      <c r="AC729" s="3144"/>
      <c r="AD729" s="3144"/>
      <c r="AE729" s="3144"/>
      <c r="AF729" s="3144"/>
      <c r="AG729" s="3144"/>
      <c r="AH729" s="3144"/>
      <c r="AI729" s="3144"/>
      <c r="AJ729" s="3144"/>
      <c r="AK729" s="3144"/>
      <c r="AL729" s="3144"/>
      <c r="AM729" s="3144"/>
      <c r="AN729" s="3144"/>
      <c r="AO729" s="3144"/>
      <c r="AP729" s="3144"/>
      <c r="AQ729" s="3144"/>
      <c r="AR729" s="3144"/>
      <c r="AS729" s="3144"/>
      <c r="AT729" s="3144"/>
    </row>
    <row r="730" spans="2:46" ht="13.5" customHeight="1" thickBot="1">
      <c r="B730" s="440" t="s">
        <v>824</v>
      </c>
      <c r="C730" s="64"/>
      <c r="D730" s="441"/>
      <c r="E730" s="332" t="s">
        <v>141</v>
      </c>
      <c r="F730" s="332"/>
      <c r="G730" s="332"/>
      <c r="H730" s="386" t="s">
        <v>142</v>
      </c>
      <c r="I730" s="20"/>
      <c r="J730" s="5"/>
      <c r="K730" s="6"/>
      <c r="L730" s="121"/>
      <c r="M730" s="121"/>
      <c r="N730" s="121"/>
      <c r="O730" s="533"/>
      <c r="P730" s="801"/>
      <c r="Q730" s="528"/>
      <c r="R730" s="3144"/>
      <c r="S730" s="3144"/>
      <c r="T730" s="3144"/>
      <c r="U730" s="3144"/>
      <c r="V730" s="3144"/>
      <c r="W730" s="3144"/>
      <c r="X730" s="3144"/>
      <c r="Y730" s="3144"/>
      <c r="Z730" s="3144"/>
      <c r="AA730" s="3144"/>
      <c r="AB730" s="3144"/>
      <c r="AC730" s="3144"/>
      <c r="AD730" s="3144"/>
      <c r="AE730" s="3144"/>
      <c r="AF730" s="3144"/>
      <c r="AG730" s="3144"/>
      <c r="AH730" s="3144"/>
      <c r="AI730" s="3144"/>
      <c r="AJ730" s="3144"/>
      <c r="AK730" s="3144"/>
      <c r="AL730" s="3144"/>
      <c r="AM730" s="3144"/>
      <c r="AN730" s="3144"/>
      <c r="AO730" s="3144"/>
      <c r="AP730" s="3144"/>
      <c r="AQ730" s="3144"/>
      <c r="AR730" s="3144"/>
      <c r="AS730" s="3144"/>
      <c r="AT730" s="3144"/>
    </row>
    <row r="731" spans="2:46">
      <c r="B731" s="65"/>
      <c r="C731" s="549" t="s">
        <v>977</v>
      </c>
      <c r="D731" s="443"/>
      <c r="E731" s="444" t="s">
        <v>148</v>
      </c>
      <c r="F731" s="392" t="s">
        <v>53</v>
      </c>
      <c r="G731" s="392" t="s">
        <v>54</v>
      </c>
      <c r="H731" s="393" t="s">
        <v>149</v>
      </c>
      <c r="I731" s="31"/>
      <c r="J731" s="31"/>
      <c r="K731" s="6"/>
      <c r="L731" s="121"/>
      <c r="M731" s="121"/>
      <c r="N731" s="121"/>
      <c r="O731" s="121"/>
      <c r="P731" s="121"/>
      <c r="Q731" s="3144"/>
      <c r="R731" s="3144"/>
      <c r="S731" s="3144"/>
      <c r="T731" s="3144"/>
      <c r="U731" s="3144"/>
      <c r="V731" s="3144"/>
      <c r="W731" s="3144"/>
      <c r="X731" s="3144"/>
      <c r="Y731" s="3144"/>
      <c r="Z731" s="3144"/>
      <c r="AA731" s="3144"/>
      <c r="AB731" s="3144"/>
      <c r="AC731" s="3144"/>
      <c r="AD731" s="3144"/>
      <c r="AE731" s="3144"/>
      <c r="AF731" s="3144"/>
      <c r="AG731" s="3144"/>
      <c r="AH731" s="3144"/>
      <c r="AI731" s="3144"/>
      <c r="AJ731" s="3144"/>
      <c r="AK731" s="3144"/>
      <c r="AL731" s="3144"/>
      <c r="AM731" s="3144"/>
      <c r="AN731" s="3144"/>
      <c r="AO731" s="3144"/>
      <c r="AP731" s="3144"/>
      <c r="AQ731" s="3144"/>
      <c r="AR731" s="3144"/>
      <c r="AS731" s="3144"/>
      <c r="AT731" s="3144"/>
    </row>
    <row r="732" spans="2:46" ht="16.5" thickBot="1">
      <c r="B732" s="63"/>
      <c r="C732" s="586" t="s">
        <v>190</v>
      </c>
      <c r="D732" s="426"/>
      <c r="E732" s="2485" t="s">
        <v>5</v>
      </c>
      <c r="F732" s="652" t="s">
        <v>6</v>
      </c>
      <c r="G732" s="652" t="s">
        <v>7</v>
      </c>
      <c r="H732" s="390" t="s">
        <v>151</v>
      </c>
      <c r="I732" s="5"/>
      <c r="J732" s="31"/>
      <c r="K732" s="6"/>
      <c r="L732" s="121"/>
      <c r="M732" s="121"/>
      <c r="N732" s="121"/>
      <c r="O732" s="121"/>
      <c r="P732" s="121"/>
      <c r="Q732" s="3144"/>
      <c r="R732" s="3144"/>
      <c r="S732" s="3144"/>
      <c r="T732" s="3144"/>
      <c r="U732" s="3144"/>
      <c r="V732" s="3144"/>
      <c r="W732" s="3144"/>
      <c r="X732" s="3144"/>
      <c r="Y732" s="3144"/>
      <c r="Z732" s="3144"/>
      <c r="AA732" s="3144"/>
      <c r="AB732" s="3144"/>
      <c r="AC732" s="3144"/>
      <c r="AD732" s="3144"/>
      <c r="AE732" s="3144"/>
      <c r="AF732" s="3144"/>
      <c r="AG732" s="3144"/>
      <c r="AH732" s="3144"/>
      <c r="AI732" s="3144"/>
      <c r="AJ732" s="3144"/>
      <c r="AK732" s="3144"/>
      <c r="AL732" s="3144"/>
      <c r="AM732" s="3144"/>
      <c r="AN732" s="3144"/>
      <c r="AO732" s="3144"/>
      <c r="AP732" s="3144"/>
      <c r="AQ732" s="3144"/>
      <c r="AR732" s="3144"/>
      <c r="AS732" s="3144"/>
      <c r="AT732" s="3144"/>
    </row>
    <row r="733" spans="2:46">
      <c r="B733" s="84"/>
      <c r="C733" s="2499" t="s">
        <v>318</v>
      </c>
      <c r="D733" s="2501">
        <v>1</v>
      </c>
      <c r="E733" s="2486">
        <v>90</v>
      </c>
      <c r="F733" s="2492">
        <v>92</v>
      </c>
      <c r="G733" s="2547">
        <v>383</v>
      </c>
      <c r="H733" s="3299">
        <v>2720</v>
      </c>
      <c r="I733" s="562"/>
      <c r="J733" s="1727"/>
      <c r="K733" s="6"/>
      <c r="L733" s="121"/>
      <c r="M733" s="796"/>
      <c r="N733" s="121"/>
      <c r="O733" s="121"/>
      <c r="P733" s="121"/>
      <c r="Q733" s="3144"/>
      <c r="R733" s="3144"/>
      <c r="S733" s="3144"/>
      <c r="T733" s="3144"/>
      <c r="U733" s="3144"/>
      <c r="V733" s="3144"/>
      <c r="W733" s="3144"/>
      <c r="X733" s="3144"/>
      <c r="Y733" s="3144"/>
      <c r="Z733" s="3144"/>
      <c r="AA733" s="3144"/>
      <c r="AB733" s="3144"/>
      <c r="AC733" s="3144"/>
      <c r="AD733" s="3144"/>
      <c r="AE733" s="3144"/>
      <c r="AF733" s="3144"/>
      <c r="AG733" s="3144"/>
      <c r="AH733" s="3144"/>
      <c r="AI733" s="3144"/>
      <c r="AJ733" s="3144"/>
      <c r="AK733" s="3144"/>
      <c r="AL733" s="3144"/>
      <c r="AM733" s="3144"/>
      <c r="AN733" s="3144"/>
      <c r="AO733" s="3144"/>
      <c r="AP733" s="3144"/>
      <c r="AQ733" s="3144"/>
      <c r="AR733" s="3144"/>
      <c r="AS733" s="3144"/>
      <c r="AT733" s="3144"/>
    </row>
    <row r="734" spans="2:46" ht="13.5" customHeight="1" thickBot="1">
      <c r="B734" s="63"/>
      <c r="C734" s="2500" t="s">
        <v>102</v>
      </c>
      <c r="D734" s="443"/>
      <c r="E734" s="2490"/>
      <c r="F734" s="2491"/>
      <c r="G734" s="2491"/>
      <c r="H734" s="2494"/>
      <c r="I734" s="562"/>
      <c r="J734" s="1727"/>
      <c r="K734" s="4"/>
      <c r="L734" s="574"/>
      <c r="M734" s="121"/>
      <c r="N734" s="121"/>
      <c r="O734" s="121"/>
      <c r="P734" s="121"/>
      <c r="Q734" s="3144"/>
      <c r="R734" s="3144"/>
      <c r="S734" s="3144"/>
      <c r="T734" s="3144"/>
      <c r="U734" s="3144"/>
      <c r="V734" s="3144"/>
      <c r="W734" s="3144"/>
      <c r="X734" s="3144"/>
      <c r="Y734" s="3144"/>
      <c r="Z734" s="3144"/>
      <c r="AA734" s="3144"/>
      <c r="AB734" s="3144"/>
      <c r="AC734" s="3144"/>
      <c r="AD734" s="3144"/>
      <c r="AE734" s="3144"/>
      <c r="AF734" s="3144"/>
      <c r="AG734" s="3144"/>
      <c r="AH734" s="3144"/>
      <c r="AI734" s="3144"/>
      <c r="AJ734" s="3144"/>
      <c r="AK734" s="3144"/>
      <c r="AL734" s="3144"/>
      <c r="AM734" s="3144"/>
      <c r="AN734" s="3144"/>
      <c r="AO734" s="3144"/>
      <c r="AP734" s="3144"/>
      <c r="AQ734" s="3144"/>
      <c r="AR734" s="3144"/>
      <c r="AS734" s="3144"/>
      <c r="AT734" s="3144"/>
    </row>
    <row r="735" spans="2:46" ht="14.25" customHeight="1">
      <c r="B735" s="2085" t="s">
        <v>825</v>
      </c>
      <c r="C735" s="2498" t="s">
        <v>217</v>
      </c>
      <c r="D735" s="1738">
        <v>0.25</v>
      </c>
      <c r="E735" s="4355">
        <v>22.5</v>
      </c>
      <c r="F735" s="4356">
        <v>23</v>
      </c>
      <c r="G735" s="4356">
        <v>95.75</v>
      </c>
      <c r="H735" s="4357">
        <v>680</v>
      </c>
      <c r="I735" s="562"/>
      <c r="J735" s="1727"/>
      <c r="K735" s="4"/>
      <c r="L735" s="121"/>
      <c r="M735" s="121"/>
      <c r="N735" s="121"/>
      <c r="O735" s="3144"/>
      <c r="P735" s="3144"/>
      <c r="Q735" s="3144"/>
      <c r="R735" s="3144"/>
      <c r="S735" s="3144"/>
      <c r="T735" s="3144"/>
      <c r="U735" s="3144"/>
      <c r="V735" s="3144"/>
      <c r="W735" s="3144"/>
      <c r="X735" s="3144"/>
      <c r="Y735" s="3144"/>
      <c r="Z735" s="3144"/>
      <c r="AA735" s="3144"/>
      <c r="AB735" s="3144"/>
      <c r="AC735" s="3144"/>
      <c r="AD735" s="3144"/>
      <c r="AE735" s="3144"/>
      <c r="AF735" s="3144"/>
      <c r="AG735" s="3144"/>
      <c r="AH735" s="3144"/>
      <c r="AI735" s="3144"/>
      <c r="AJ735" s="3144"/>
      <c r="AK735" s="3144"/>
      <c r="AL735" s="3144"/>
      <c r="AM735" s="3144"/>
      <c r="AN735" s="3144"/>
      <c r="AO735" s="3144"/>
      <c r="AP735" s="3144"/>
      <c r="AQ735" s="3144"/>
      <c r="AR735" s="3144"/>
      <c r="AS735" s="3144"/>
      <c r="AT735" s="3144"/>
    </row>
    <row r="736" spans="2:46">
      <c r="B736" s="1744"/>
      <c r="C736" s="1745" t="s">
        <v>946</v>
      </c>
      <c r="D736" s="1746"/>
      <c r="E736" s="1750">
        <f>(E73+E129+E185+E240+E296+E350)/6</f>
        <v>23.581283333333332</v>
      </c>
      <c r="F736" s="1751">
        <f>(F73+F129+F185+F240+F296+F350)/6</f>
        <v>20.660013333333335</v>
      </c>
      <c r="G736" s="1751">
        <f>(G73+G129+G185+G240+G296+G350)/6</f>
        <v>101.25463083333334</v>
      </c>
      <c r="H736" s="1752">
        <f>(H73+H129+H185+H240+H296+H350)/6</f>
        <v>678.27579999999989</v>
      </c>
      <c r="I736" s="568"/>
      <c r="J736" s="1728"/>
      <c r="K736" s="4"/>
      <c r="L736" s="121"/>
      <c r="M736" s="126"/>
      <c r="N736" s="121"/>
      <c r="O736" s="3144"/>
      <c r="P736" s="3144"/>
      <c r="Q736" s="3144"/>
      <c r="R736" s="3144"/>
      <c r="S736" s="3144"/>
      <c r="T736" s="3144"/>
      <c r="U736" s="3144"/>
      <c r="V736" s="3144"/>
      <c r="W736" s="3144"/>
      <c r="X736" s="3144"/>
      <c r="Y736" s="3144"/>
      <c r="Z736" s="3144"/>
      <c r="AA736" s="3144"/>
      <c r="AB736" s="3144"/>
      <c r="AC736" s="3144"/>
      <c r="AD736" s="3144"/>
      <c r="AE736" s="3144"/>
      <c r="AF736" s="3144"/>
      <c r="AG736" s="3144"/>
      <c r="AH736" s="3144"/>
      <c r="AI736" s="3144"/>
      <c r="AJ736" s="3144"/>
      <c r="AK736" s="3144"/>
      <c r="AL736" s="3144"/>
      <c r="AM736" s="3144"/>
      <c r="AN736" s="3144"/>
      <c r="AO736" s="3144"/>
      <c r="AP736" s="3144"/>
      <c r="AQ736" s="3144"/>
      <c r="AR736" s="3144"/>
      <c r="AS736" s="3144"/>
      <c r="AT736" s="3144"/>
    </row>
    <row r="737" spans="2:46" ht="12.75" customHeight="1" thickBot="1">
      <c r="B737" s="1595"/>
      <c r="C737" s="1733" t="s">
        <v>372</v>
      </c>
      <c r="D737" s="1734" t="s">
        <v>37</v>
      </c>
      <c r="E737" s="1735">
        <f>(E736*100/E733)-25</f>
        <v>1.2014259259259248</v>
      </c>
      <c r="F737" s="1736">
        <f>(F736*100/F733)-25</f>
        <v>-2.543463768115938</v>
      </c>
      <c r="G737" s="1736">
        <f>(G736*100/G733)-25</f>
        <v>1.4372404264577909</v>
      </c>
      <c r="H737" s="1742">
        <f>(H736*100/H733)-25</f>
        <v>-6.3389705882357816E-2</v>
      </c>
      <c r="I737" s="568"/>
      <c r="J737" s="1727"/>
      <c r="K737" s="4"/>
      <c r="L737" s="121"/>
      <c r="M737" s="3141"/>
      <c r="N737" s="121"/>
      <c r="O737" s="3144"/>
      <c r="P737" s="3144"/>
      <c r="Q737" s="3144"/>
      <c r="R737" s="3144"/>
      <c r="S737" s="3144"/>
      <c r="T737" s="3144"/>
      <c r="U737" s="3144"/>
      <c r="V737" s="3144"/>
      <c r="W737" s="3144"/>
      <c r="X737" s="3144"/>
      <c r="Y737" s="3144"/>
      <c r="Z737" s="3144"/>
      <c r="AA737" s="3144"/>
      <c r="AB737" s="3144"/>
      <c r="AC737" s="3144"/>
      <c r="AD737" s="3144"/>
      <c r="AE737" s="3144"/>
      <c r="AF737" s="3144"/>
      <c r="AG737" s="3144"/>
      <c r="AH737" s="3144"/>
      <c r="AI737" s="3144"/>
      <c r="AJ737" s="3144"/>
      <c r="AK737" s="3144"/>
      <c r="AL737" s="3144"/>
      <c r="AM737" s="3144"/>
      <c r="AN737" s="3144"/>
      <c r="AO737" s="3144"/>
      <c r="AP737" s="3144"/>
      <c r="AQ737" s="3144"/>
      <c r="AR737" s="3144"/>
      <c r="AS737" s="3144"/>
      <c r="AT737" s="3144"/>
    </row>
    <row r="738" spans="2:46" ht="15.75" thickBot="1">
      <c r="B738" s="92"/>
      <c r="C738" s="92"/>
      <c r="D738" s="559"/>
      <c r="E738" s="559"/>
      <c r="F738" s="559"/>
      <c r="G738" s="559"/>
      <c r="H738" s="559"/>
      <c r="I738" s="5"/>
      <c r="J738" s="5"/>
      <c r="K738" s="4"/>
      <c r="L738" s="121"/>
      <c r="M738" s="353"/>
      <c r="N738" s="121"/>
      <c r="O738" s="121"/>
      <c r="P738" s="121"/>
      <c r="Q738" s="3144"/>
      <c r="R738" s="3144"/>
      <c r="S738" s="3144"/>
      <c r="T738" s="3144"/>
      <c r="U738" s="3144"/>
      <c r="V738" s="3144"/>
      <c r="W738" s="3144"/>
      <c r="X738" s="3144"/>
      <c r="Y738" s="3144"/>
      <c r="Z738" s="3144"/>
      <c r="AA738" s="3144"/>
      <c r="AB738" s="3144"/>
      <c r="AC738" s="3144"/>
      <c r="AD738" s="3144"/>
      <c r="AE738" s="3144"/>
      <c r="AF738" s="3144"/>
      <c r="AG738" s="3144"/>
      <c r="AH738" s="3144"/>
      <c r="AI738" s="3144"/>
      <c r="AJ738" s="3144"/>
      <c r="AK738" s="3144"/>
      <c r="AL738" s="3144"/>
      <c r="AM738" s="3144"/>
      <c r="AN738" s="3144"/>
      <c r="AO738" s="3144"/>
      <c r="AP738" s="3144"/>
      <c r="AQ738" s="3144"/>
      <c r="AR738" s="3144"/>
      <c r="AS738" s="3144"/>
      <c r="AT738" s="3144"/>
    </row>
    <row r="739" spans="2:46" ht="12.75" customHeight="1">
      <c r="B739" s="2085" t="str">
        <f>B735</f>
        <v>12 - 18 л</v>
      </c>
      <c r="C739" s="1737" t="s">
        <v>218</v>
      </c>
      <c r="D739" s="1738">
        <v>0.35</v>
      </c>
      <c r="E739" s="4358">
        <v>31.5</v>
      </c>
      <c r="F739" s="4359">
        <v>32.200000000000003</v>
      </c>
      <c r="G739" s="4359">
        <v>134.05000000000001</v>
      </c>
      <c r="H739" s="4360">
        <v>952</v>
      </c>
      <c r="I739" s="20"/>
      <c r="J739" s="5"/>
      <c r="K739" s="4"/>
      <c r="L739" s="121"/>
      <c r="M739" s="121"/>
      <c r="N739" s="121"/>
      <c r="O739" s="121"/>
      <c r="P739" s="121"/>
      <c r="Q739" s="3144"/>
      <c r="R739" s="3144"/>
      <c r="S739" s="3144"/>
      <c r="T739" s="3144"/>
      <c r="U739" s="3144"/>
      <c r="V739" s="3144"/>
      <c r="W739" s="3144"/>
      <c r="X739" s="3144"/>
      <c r="Y739" s="3144"/>
      <c r="Z739" s="3144"/>
      <c r="AA739" s="3144"/>
      <c r="AB739" s="3144"/>
      <c r="AC739" s="3144"/>
      <c r="AD739" s="3144"/>
      <c r="AE739" s="3144"/>
      <c r="AF739" s="3144"/>
      <c r="AG739" s="3144"/>
      <c r="AH739" s="3144"/>
      <c r="AI739" s="3144"/>
      <c r="AJ739" s="3144"/>
      <c r="AK739" s="3144"/>
      <c r="AL739" s="3144"/>
      <c r="AM739" s="3144"/>
      <c r="AN739" s="3144"/>
      <c r="AO739" s="3144"/>
      <c r="AP739" s="3144"/>
      <c r="AQ739" s="3144"/>
      <c r="AR739" s="3144"/>
      <c r="AS739" s="3144"/>
      <c r="AT739" s="3144"/>
    </row>
    <row r="740" spans="2:46">
      <c r="B740" s="1744"/>
      <c r="C740" s="1745" t="str">
        <f>C736</f>
        <v>Среднее за 6 дней   (фактически)</v>
      </c>
      <c r="D740" s="1746"/>
      <c r="E740" s="1750">
        <f>(E84+E141+E197+E253+E308+E363)/6</f>
        <v>33.05734833333333</v>
      </c>
      <c r="F740" s="1751">
        <f>(F84+F141+F197+F253+F308+F363)/6</f>
        <v>33.180028333333333</v>
      </c>
      <c r="G740" s="1751">
        <f>(G84+G141+G197+G253+G308+G363)/6</f>
        <v>130.37352049999998</v>
      </c>
      <c r="H740" s="1752">
        <f>(H84+H141+H197+H253+H308+H363)/6</f>
        <v>956.08043333333342</v>
      </c>
      <c r="I740" s="31"/>
      <c r="J740" s="31"/>
      <c r="K740" s="4"/>
      <c r="L740" s="121"/>
      <c r="M740" s="121"/>
      <c r="N740" s="121"/>
      <c r="O740" s="121"/>
      <c r="P740" s="121"/>
      <c r="Q740" s="3144"/>
      <c r="R740" s="3144"/>
      <c r="S740" s="3144"/>
      <c r="T740" s="3144"/>
      <c r="U740" s="3144"/>
      <c r="V740" s="3144"/>
      <c r="W740" s="3144"/>
      <c r="X740" s="3144"/>
      <c r="Y740" s="3144"/>
      <c r="Z740" s="3144"/>
      <c r="AA740" s="3144"/>
      <c r="AB740" s="3144"/>
      <c r="AC740" s="3144"/>
      <c r="AD740" s="3144"/>
      <c r="AE740" s="3144"/>
      <c r="AF740" s="3144"/>
      <c r="AG740" s="3144"/>
      <c r="AH740" s="3144"/>
      <c r="AI740" s="3144"/>
      <c r="AJ740" s="3144"/>
      <c r="AK740" s="3144"/>
      <c r="AL740" s="3144"/>
      <c r="AM740" s="3144"/>
      <c r="AN740" s="3144"/>
      <c r="AO740" s="3144"/>
      <c r="AP740" s="3144"/>
      <c r="AQ740" s="3144"/>
      <c r="AR740" s="3144"/>
      <c r="AS740" s="3144"/>
      <c r="AT740" s="3144"/>
    </row>
    <row r="741" spans="2:46" ht="13.5" customHeight="1" thickBot="1">
      <c r="B741" s="1595"/>
      <c r="C741" s="1733" t="s">
        <v>372</v>
      </c>
      <c r="D741" s="1734" t="s">
        <v>37</v>
      </c>
      <c r="E741" s="1735">
        <f>(E740*100/E733)-35</f>
        <v>1.7303870370370333</v>
      </c>
      <c r="F741" s="1736">
        <f>(F740*100/F733)-35</f>
        <v>1.0652481884057963</v>
      </c>
      <c r="G741" s="1736">
        <f>(G740*100/G733)-35</f>
        <v>-0.9599163185378643</v>
      </c>
      <c r="H741" s="1742">
        <f>(H740*100/H733)-35</f>
        <v>0.15001593137255043</v>
      </c>
      <c r="I741" s="5"/>
      <c r="J741" s="31"/>
      <c r="K741" s="4"/>
      <c r="L741" s="121"/>
      <c r="M741" s="121"/>
      <c r="N741" s="121"/>
      <c r="O741" s="121"/>
      <c r="P741" s="121"/>
      <c r="Q741" s="3144"/>
      <c r="R741" s="3144"/>
      <c r="S741" s="3144"/>
      <c r="T741" s="3144"/>
      <c r="U741" s="3144"/>
      <c r="V741" s="3144"/>
      <c r="W741" s="3144"/>
      <c r="X741" s="3144"/>
      <c r="Y741" s="3144"/>
      <c r="Z741" s="3144"/>
      <c r="AA741" s="3144"/>
      <c r="AB741" s="3144"/>
      <c r="AC741" s="3144"/>
      <c r="AD741" s="3144"/>
      <c r="AE741" s="3144"/>
      <c r="AF741" s="3144"/>
      <c r="AG741" s="3144"/>
      <c r="AH741" s="3144"/>
      <c r="AI741" s="3144"/>
      <c r="AJ741" s="3144"/>
      <c r="AK741" s="3144"/>
      <c r="AL741" s="3144"/>
      <c r="AM741" s="3144"/>
      <c r="AN741" s="3144"/>
      <c r="AO741" s="3144"/>
      <c r="AP741" s="3144"/>
      <c r="AQ741" s="3144"/>
      <c r="AR741" s="3144"/>
      <c r="AS741" s="3144"/>
      <c r="AT741" s="3144"/>
    </row>
    <row r="742" spans="2:46" ht="14.25" customHeight="1" thickBot="1">
      <c r="B742" s="106"/>
      <c r="C742" s="1411"/>
      <c r="D742" s="797"/>
      <c r="E742" s="798"/>
      <c r="F742" s="528"/>
      <c r="G742" s="529"/>
      <c r="H742" s="529"/>
      <c r="I742" s="562"/>
      <c r="J742" s="1727"/>
      <c r="K742" s="4"/>
      <c r="L742" s="121"/>
      <c r="M742" s="121"/>
      <c r="N742" s="121"/>
      <c r="O742" s="121"/>
      <c r="P742" s="121"/>
      <c r="Q742" s="3144"/>
      <c r="R742" s="3144"/>
      <c r="S742" s="3144"/>
      <c r="T742" s="3144"/>
      <c r="U742" s="3144"/>
      <c r="V742" s="3144"/>
      <c r="W742" s="3144"/>
      <c r="X742" s="3144"/>
      <c r="Y742" s="3144"/>
      <c r="Z742" s="3144"/>
      <c r="AA742" s="3144"/>
      <c r="AB742" s="3144"/>
      <c r="AC742" s="3144"/>
      <c r="AD742" s="3144"/>
      <c r="AE742" s="3144"/>
      <c r="AF742" s="3144"/>
      <c r="AG742" s="3144"/>
      <c r="AH742" s="3144"/>
      <c r="AI742" s="3144"/>
      <c r="AJ742" s="3144"/>
      <c r="AK742" s="3144"/>
      <c r="AL742" s="3144"/>
      <c r="AM742" s="3144"/>
      <c r="AN742" s="3144"/>
      <c r="AO742" s="3144"/>
      <c r="AP742" s="3144"/>
      <c r="AQ742" s="3144"/>
      <c r="AR742" s="3144"/>
      <c r="AS742" s="3144"/>
      <c r="AT742" s="3144"/>
    </row>
    <row r="743" spans="2:46" ht="12.75" customHeight="1">
      <c r="B743" s="2085" t="str">
        <f>B735</f>
        <v>12 - 18 л</v>
      </c>
      <c r="C743" s="1737" t="s">
        <v>214</v>
      </c>
      <c r="D743" s="1738">
        <v>0.1</v>
      </c>
      <c r="E743" s="4358">
        <v>9</v>
      </c>
      <c r="F743" s="4359">
        <v>9.1999999999999993</v>
      </c>
      <c r="G743" s="4359">
        <v>38.299999999999997</v>
      </c>
      <c r="H743" s="4360">
        <v>272</v>
      </c>
      <c r="I743" s="562"/>
      <c r="J743" s="1727"/>
      <c r="K743" s="4"/>
      <c r="L743" s="121"/>
      <c r="M743" s="121"/>
      <c r="N743" s="121"/>
      <c r="O743" s="121"/>
      <c r="P743" s="121"/>
      <c r="Q743" s="3144"/>
      <c r="R743" s="3144"/>
      <c r="S743" s="3144"/>
      <c r="T743" s="3144"/>
      <c r="U743" s="3144"/>
      <c r="V743" s="3144"/>
      <c r="W743" s="3144"/>
      <c r="X743" s="3144"/>
      <c r="Y743" s="3144"/>
      <c r="Z743" s="3144"/>
      <c r="AA743" s="3144"/>
      <c r="AB743" s="3144"/>
      <c r="AC743" s="3144"/>
      <c r="AD743" s="3144"/>
      <c r="AE743" s="3144"/>
      <c r="AF743" s="3144"/>
      <c r="AG743" s="3144"/>
      <c r="AH743" s="3144"/>
      <c r="AI743" s="3144"/>
      <c r="AJ743" s="3144"/>
      <c r="AK743" s="3144"/>
      <c r="AL743" s="3144"/>
      <c r="AM743" s="3144"/>
      <c r="AN743" s="3144"/>
      <c r="AO743" s="3144"/>
      <c r="AP743" s="3144"/>
      <c r="AQ743" s="3144"/>
      <c r="AR743" s="3144"/>
      <c r="AS743" s="3144"/>
      <c r="AT743" s="3144"/>
    </row>
    <row r="744" spans="2:46" ht="15" customHeight="1">
      <c r="B744" s="1744"/>
      <c r="C744" s="1745" t="str">
        <f>C736</f>
        <v>Среднее за 6 дней   (фактически)</v>
      </c>
      <c r="D744" s="1746"/>
      <c r="E744" s="1750">
        <f>(E92+E149+E205+E261+E315+E370)/6</f>
        <v>11.020666666666669</v>
      </c>
      <c r="F744" s="1751">
        <f>(F92+F149+F205+F261+F315+F370)/6</f>
        <v>7.7063616666666661</v>
      </c>
      <c r="G744" s="1751">
        <f>(G92+G149+G205+G261+G315+G370)/6</f>
        <v>39.283119999999997</v>
      </c>
      <c r="H744" s="1752">
        <f>(H92+H149+H205+H261+H315+H370)/6</f>
        <v>271.42466666666661</v>
      </c>
      <c r="I744" s="562"/>
      <c r="J744" s="1727"/>
      <c r="K744" s="4"/>
      <c r="L744" s="121"/>
      <c r="M744" s="121"/>
      <c r="N744" s="121"/>
      <c r="O744" s="121"/>
      <c r="P744" s="121"/>
      <c r="Q744" s="3144"/>
      <c r="R744" s="3144"/>
      <c r="S744" s="3144"/>
      <c r="T744" s="3144"/>
      <c r="U744" s="3144"/>
      <c r="V744" s="3144"/>
      <c r="W744" s="3144"/>
      <c r="X744" s="3144"/>
      <c r="Y744" s="3144"/>
      <c r="Z744" s="3144"/>
      <c r="AA744" s="3144"/>
      <c r="AB744" s="3144"/>
      <c r="AC744" s="3144"/>
      <c r="AD744" s="3144"/>
      <c r="AE744" s="3144"/>
      <c r="AF744" s="3144"/>
      <c r="AG744" s="3144"/>
      <c r="AH744" s="3144"/>
      <c r="AI744" s="3144"/>
      <c r="AJ744" s="3144"/>
      <c r="AK744" s="3144"/>
      <c r="AL744" s="3144"/>
      <c r="AM744" s="3144"/>
      <c r="AN744" s="3144"/>
      <c r="AO744" s="3144"/>
      <c r="AP744" s="3144"/>
      <c r="AQ744" s="3144"/>
      <c r="AR744" s="3144"/>
      <c r="AS744" s="3144"/>
      <c r="AT744" s="3144"/>
    </row>
    <row r="745" spans="2:46" ht="15.75" thickBot="1">
      <c r="B745" s="1595"/>
      <c r="C745" s="1733" t="s">
        <v>372</v>
      </c>
      <c r="D745" s="1734" t="s">
        <v>37</v>
      </c>
      <c r="E745" s="1735">
        <f>(E744*100/E733)-10</f>
        <v>2.2451851851851874</v>
      </c>
      <c r="F745" s="1736">
        <f>(F744*100/F733)-10</f>
        <v>-1.6235199275362326</v>
      </c>
      <c r="G745" s="1736">
        <f>(G744*100/G733)-10</f>
        <v>0.25668929503916438</v>
      </c>
      <c r="H745" s="1742">
        <f>(H744*100/H733)-10</f>
        <v>-2.1151960784315804E-2</v>
      </c>
      <c r="I745" s="568"/>
      <c r="J745" s="1728"/>
      <c r="K745" s="4"/>
      <c r="L745" s="121"/>
      <c r="M745" s="121"/>
      <c r="N745" s="121"/>
      <c r="O745" s="121"/>
      <c r="P745" s="121"/>
      <c r="Q745" s="121"/>
      <c r="R745" s="121"/>
      <c r="S745" s="3144"/>
      <c r="T745" s="3144"/>
      <c r="U745" s="3144"/>
      <c r="V745" s="3144"/>
      <c r="W745" s="3144"/>
      <c r="X745" s="3144"/>
      <c r="Y745" s="3144"/>
      <c r="Z745" s="3144"/>
      <c r="AA745" s="3144"/>
      <c r="AB745" s="3144"/>
      <c r="AC745" s="3144"/>
      <c r="AD745" s="3144"/>
      <c r="AE745" s="3144"/>
      <c r="AF745" s="3144"/>
      <c r="AG745" s="3144"/>
      <c r="AH745" s="3144"/>
      <c r="AI745" s="3144"/>
      <c r="AJ745" s="3144"/>
      <c r="AK745" s="3144"/>
      <c r="AL745" s="3144"/>
      <c r="AM745" s="3144"/>
      <c r="AN745" s="3144"/>
      <c r="AO745" s="3144"/>
      <c r="AP745" s="3144"/>
      <c r="AQ745" s="3144"/>
      <c r="AR745" s="3144"/>
      <c r="AS745" s="3144"/>
      <c r="AT745" s="3144"/>
    </row>
    <row r="746" spans="2:46" ht="15.75" thickBot="1">
      <c r="B746" s="92"/>
      <c r="C746" s="92"/>
      <c r="D746" s="559"/>
      <c r="E746" s="559"/>
      <c r="F746" s="559"/>
      <c r="G746" s="559"/>
      <c r="H746" s="559"/>
      <c r="I746" s="568"/>
      <c r="J746" s="1727"/>
      <c r="K746" s="4"/>
      <c r="L746" s="121"/>
      <c r="M746" s="121"/>
      <c r="N746" s="121"/>
      <c r="O746" s="121"/>
      <c r="P746" s="121"/>
      <c r="Q746" s="3144"/>
      <c r="R746" s="3144"/>
      <c r="S746" s="3144"/>
      <c r="T746" s="3144"/>
      <c r="U746" s="3144"/>
      <c r="V746" s="3144"/>
      <c r="W746" s="3144"/>
      <c r="X746" s="3144"/>
      <c r="Y746" s="3144"/>
      <c r="Z746" s="3144"/>
      <c r="AA746" s="3144"/>
      <c r="AB746" s="3144"/>
      <c r="AC746" s="3144"/>
      <c r="AD746" s="3144"/>
      <c r="AE746" s="3144"/>
      <c r="AF746" s="3144"/>
      <c r="AG746" s="3144"/>
      <c r="AH746" s="3144"/>
      <c r="AI746" s="3144"/>
      <c r="AJ746" s="3144"/>
      <c r="AK746" s="3144"/>
      <c r="AL746" s="3144"/>
      <c r="AM746" s="3144"/>
      <c r="AN746" s="3144"/>
      <c r="AO746" s="3144"/>
      <c r="AP746" s="3144"/>
      <c r="AQ746" s="3144"/>
      <c r="AR746" s="3144"/>
      <c r="AS746" s="3144"/>
      <c r="AT746" s="3144"/>
    </row>
    <row r="747" spans="2:46" ht="15.75">
      <c r="B747" s="2085" t="str">
        <f>B735</f>
        <v>12 - 18 л</v>
      </c>
      <c r="C747" s="1737" t="s">
        <v>168</v>
      </c>
      <c r="D747" s="1738">
        <v>0.6</v>
      </c>
      <c r="E747" s="4358">
        <v>54</v>
      </c>
      <c r="F747" s="4359">
        <v>55.2</v>
      </c>
      <c r="G747" s="4359">
        <v>229.8</v>
      </c>
      <c r="H747" s="4360">
        <v>1632</v>
      </c>
      <c r="I747" s="5"/>
      <c r="J747" s="5"/>
      <c r="K747" s="4"/>
      <c r="L747" s="121"/>
      <c r="M747" s="121"/>
      <c r="N747" s="121"/>
      <c r="O747" s="121"/>
      <c r="P747" s="121"/>
      <c r="Q747" s="3144"/>
      <c r="R747" s="3144"/>
      <c r="S747" s="3144"/>
      <c r="T747" s="3144"/>
      <c r="U747" s="3144"/>
      <c r="V747" s="3144"/>
      <c r="W747" s="3144"/>
      <c r="X747" s="3144"/>
      <c r="Y747" s="3144"/>
      <c r="Z747" s="3144"/>
      <c r="AA747" s="3144"/>
      <c r="AB747" s="3144"/>
      <c r="AC747" s="3144"/>
      <c r="AD747" s="3144"/>
      <c r="AE747" s="3144"/>
      <c r="AF747" s="3144"/>
      <c r="AG747" s="3144"/>
      <c r="AH747" s="3144"/>
      <c r="AI747" s="3144"/>
      <c r="AJ747" s="3144"/>
      <c r="AK747" s="3144"/>
      <c r="AL747" s="3144"/>
      <c r="AM747" s="3144"/>
      <c r="AN747" s="3144"/>
      <c r="AO747" s="3144"/>
      <c r="AP747" s="3144"/>
      <c r="AQ747" s="3144"/>
      <c r="AR747" s="3144"/>
      <c r="AS747" s="3144"/>
      <c r="AT747" s="3144"/>
    </row>
    <row r="748" spans="2:46" ht="12.75" customHeight="1">
      <c r="B748" s="1744"/>
      <c r="C748" s="1745" t="str">
        <f>C736</f>
        <v>Среднее за 6 дней   (фактически)</v>
      </c>
      <c r="D748" s="1746"/>
      <c r="E748" s="1750">
        <f>(E96+E153+E209+E265+E319+E376)/6</f>
        <v>56.638631666666662</v>
      </c>
      <c r="F748" s="1751">
        <f>(F96+F153+F209+F265+F319+F376)/6</f>
        <v>53.840041666666657</v>
      </c>
      <c r="G748" s="1751">
        <f>(G96+G153+G209+G265+G319+G376)/6</f>
        <v>231.62815133333334</v>
      </c>
      <c r="H748" s="1752">
        <f>(H96+H153+H209+H265+H319+H376)/6</f>
        <v>1634.3562333333332</v>
      </c>
      <c r="I748" s="20"/>
      <c r="J748" s="5"/>
      <c r="K748" s="4"/>
      <c r="L748" s="121"/>
      <c r="M748" s="121"/>
      <c r="N748" s="121"/>
      <c r="O748" s="121"/>
      <c r="P748" s="121"/>
      <c r="Q748" s="3144"/>
      <c r="R748" s="3144"/>
      <c r="S748" s="3144"/>
      <c r="T748" s="3144"/>
      <c r="U748" s="3144"/>
      <c r="V748" s="3144"/>
      <c r="W748" s="3144"/>
      <c r="X748" s="3144"/>
      <c r="Y748" s="3144"/>
      <c r="Z748" s="3144"/>
      <c r="AA748" s="3144"/>
      <c r="AB748" s="3144"/>
      <c r="AC748" s="3144"/>
      <c r="AD748" s="3144"/>
      <c r="AE748" s="3144"/>
      <c r="AF748" s="3144"/>
      <c r="AG748" s="3144"/>
      <c r="AH748" s="3144"/>
      <c r="AI748" s="3144"/>
      <c r="AJ748" s="3144"/>
      <c r="AK748" s="3144"/>
      <c r="AL748" s="3144"/>
      <c r="AM748" s="3144"/>
      <c r="AN748" s="3144"/>
      <c r="AO748" s="3144"/>
      <c r="AP748" s="3144"/>
      <c r="AQ748" s="3144"/>
      <c r="AR748" s="3144"/>
      <c r="AS748" s="3144"/>
      <c r="AT748" s="3144"/>
    </row>
    <row r="749" spans="2:46" ht="15.75" thickBot="1">
      <c r="B749" s="1595"/>
      <c r="C749" s="1733" t="s">
        <v>372</v>
      </c>
      <c r="D749" s="1734" t="s">
        <v>37</v>
      </c>
      <c r="E749" s="1735">
        <f>(E748*100/E733)-60</f>
        <v>2.9318129629629581</v>
      </c>
      <c r="F749" s="1736">
        <f>(F748*100/F733)-60</f>
        <v>-1.4782155797101524</v>
      </c>
      <c r="G749" s="1736">
        <f>(G748*100/G733)-60</f>
        <v>0.47732410791993374</v>
      </c>
      <c r="H749" s="1742">
        <f>(H748*100/H733)-60</f>
        <v>8.662622549019261E-2</v>
      </c>
      <c r="I749" s="31"/>
      <c r="J749" s="31"/>
      <c r="K749" s="4"/>
      <c r="L749" s="121"/>
      <c r="M749" s="121"/>
      <c r="N749" s="121"/>
      <c r="O749" s="121"/>
      <c r="P749" s="121"/>
      <c r="Q749" s="3144"/>
      <c r="R749" s="3144"/>
      <c r="S749" s="3144"/>
      <c r="T749" s="3144"/>
      <c r="U749" s="3144"/>
      <c r="V749" s="3144"/>
      <c r="W749" s="3144"/>
      <c r="X749" s="3144"/>
      <c r="Y749" s="3144"/>
      <c r="Z749" s="3144"/>
      <c r="AA749" s="3144"/>
      <c r="AB749" s="3144"/>
      <c r="AC749" s="3144"/>
      <c r="AD749" s="3144"/>
      <c r="AE749" s="3144"/>
      <c r="AF749" s="3144"/>
      <c r="AG749" s="3144"/>
      <c r="AH749" s="3144"/>
      <c r="AI749" s="3144"/>
      <c r="AJ749" s="3144"/>
      <c r="AK749" s="3144"/>
      <c r="AL749" s="3144"/>
      <c r="AM749" s="3144"/>
      <c r="AN749" s="3144"/>
      <c r="AO749" s="3144"/>
      <c r="AP749" s="3144"/>
      <c r="AQ749" s="3144"/>
      <c r="AR749" s="3144"/>
      <c r="AS749" s="3144"/>
      <c r="AT749" s="3144"/>
    </row>
    <row r="750" spans="2:46" ht="10.5" customHeight="1" thickBot="1">
      <c r="B750" s="106"/>
      <c r="C750" s="471"/>
      <c r="D750" s="121"/>
      <c r="E750" s="576"/>
      <c r="F750" s="576"/>
      <c r="G750" s="576"/>
      <c r="H750" s="206"/>
      <c r="I750" s="5"/>
      <c r="J750" s="31"/>
      <c r="K750" s="4"/>
      <c r="L750" s="121"/>
      <c r="M750" s="121"/>
      <c r="N750" s="121"/>
      <c r="O750" s="121"/>
      <c r="P750" s="121"/>
      <c r="Q750" s="3144"/>
      <c r="R750" s="3144"/>
      <c r="S750" s="3144"/>
      <c r="T750" s="3144"/>
      <c r="U750" s="3144"/>
      <c r="V750" s="3144"/>
      <c r="W750" s="3144"/>
      <c r="X750" s="3144"/>
      <c r="Y750" s="3144"/>
      <c r="Z750" s="3144"/>
      <c r="AA750" s="3144"/>
      <c r="AB750" s="3144"/>
      <c r="AC750" s="3144"/>
      <c r="AD750" s="3144"/>
      <c r="AE750" s="3144"/>
      <c r="AF750" s="3144"/>
      <c r="AG750" s="3144"/>
      <c r="AH750" s="3144"/>
      <c r="AI750" s="3144"/>
      <c r="AJ750" s="3144"/>
      <c r="AK750" s="3144"/>
      <c r="AL750" s="3144"/>
      <c r="AM750" s="3144"/>
      <c r="AN750" s="3144"/>
      <c r="AO750" s="3144"/>
      <c r="AP750" s="3144"/>
      <c r="AQ750" s="3144"/>
      <c r="AR750" s="3144"/>
      <c r="AS750" s="3144"/>
      <c r="AT750" s="3144"/>
    </row>
    <row r="751" spans="2:46" ht="15.75">
      <c r="B751" s="2085" t="str">
        <f>B735</f>
        <v>12 - 18 л</v>
      </c>
      <c r="C751" s="1737" t="s">
        <v>215</v>
      </c>
      <c r="D751" s="1738">
        <v>0.45</v>
      </c>
      <c r="E751" s="4358">
        <v>40.5</v>
      </c>
      <c r="F751" s="4359">
        <v>41.4</v>
      </c>
      <c r="G751" s="4359">
        <v>172.35</v>
      </c>
      <c r="H751" s="4360">
        <v>1224</v>
      </c>
      <c r="I751" s="562"/>
      <c r="J751" s="1727"/>
      <c r="K751" s="4"/>
      <c r="L751" s="121"/>
      <c r="M751" s="121"/>
      <c r="N751" s="121"/>
      <c r="O751" s="121"/>
      <c r="P751" s="121"/>
      <c r="Q751" s="3144"/>
      <c r="R751" s="3144"/>
      <c r="S751" s="3144"/>
      <c r="T751" s="3144"/>
      <c r="U751" s="3144"/>
      <c r="V751" s="3144"/>
      <c r="W751" s="3144"/>
      <c r="X751" s="3144"/>
      <c r="Y751" s="3144"/>
      <c r="Z751" s="3144"/>
      <c r="AA751" s="3144"/>
      <c r="AB751" s="3144"/>
      <c r="AC751" s="3144"/>
      <c r="AD751" s="3144"/>
      <c r="AE751" s="3144"/>
      <c r="AF751" s="3144"/>
      <c r="AG751" s="3144"/>
      <c r="AH751" s="3144"/>
      <c r="AI751" s="3144"/>
      <c r="AJ751" s="3144"/>
      <c r="AK751" s="3144"/>
      <c r="AL751" s="3144"/>
      <c r="AM751" s="3144"/>
      <c r="AN751" s="3144"/>
      <c r="AO751" s="3144"/>
      <c r="AP751" s="3144"/>
      <c r="AQ751" s="3144"/>
      <c r="AR751" s="3144"/>
      <c r="AS751" s="3144"/>
      <c r="AT751" s="3144"/>
    </row>
    <row r="752" spans="2:46" ht="14.25" customHeight="1">
      <c r="B752" s="1744"/>
      <c r="C752" s="1745" t="str">
        <f>C736</f>
        <v>Среднее за 6 дней   (фактически)</v>
      </c>
      <c r="D752" s="1746"/>
      <c r="E752" s="1750">
        <f>(E100+E157+E213+E269+E323+E380)/6</f>
        <v>44.078015000000001</v>
      </c>
      <c r="F752" s="1751">
        <f>(F100+F157+F213+F269+F323+F380)/6</f>
        <v>40.886389999999999</v>
      </c>
      <c r="G752" s="1751">
        <f>(G100+G157+G213+G269+G323+G380)/6</f>
        <v>169.65664049999998</v>
      </c>
      <c r="H752" s="1752">
        <f>(H100+H157+H213+H269+H323+H380)/6</f>
        <v>1227.5051000000001</v>
      </c>
      <c r="I752" s="562"/>
      <c r="J752" s="1727"/>
      <c r="K752" s="4"/>
      <c r="L752" s="121"/>
      <c r="M752" s="121"/>
      <c r="N752" s="121"/>
      <c r="O752" s="121"/>
      <c r="P752" s="121"/>
      <c r="Q752" s="3144"/>
      <c r="R752" s="3144"/>
      <c r="S752" s="3144"/>
      <c r="T752" s="3144"/>
      <c r="U752" s="3144"/>
      <c r="V752" s="3144"/>
      <c r="W752" s="3144"/>
      <c r="X752" s="3144"/>
      <c r="Y752" s="3144"/>
      <c r="Z752" s="3144"/>
      <c r="AA752" s="3144"/>
      <c r="AB752" s="3144"/>
      <c r="AC752" s="3144"/>
      <c r="AD752" s="3144"/>
      <c r="AE752" s="3144"/>
      <c r="AF752" s="3144"/>
      <c r="AG752" s="3144"/>
      <c r="AH752" s="3144"/>
      <c r="AI752" s="3144"/>
      <c r="AJ752" s="3144"/>
      <c r="AK752" s="3144"/>
      <c r="AL752" s="3144"/>
      <c r="AM752" s="3144"/>
      <c r="AN752" s="3144"/>
      <c r="AO752" s="3144"/>
      <c r="AP752" s="3144"/>
      <c r="AQ752" s="3144"/>
      <c r="AR752" s="3144"/>
      <c r="AS752" s="3144"/>
      <c r="AT752" s="3144"/>
    </row>
    <row r="753" spans="2:46" ht="15.75" thickBot="1">
      <c r="B753" s="1595"/>
      <c r="C753" s="1733" t="s">
        <v>372</v>
      </c>
      <c r="D753" s="1734" t="s">
        <v>37</v>
      </c>
      <c r="E753" s="1735">
        <f>(E752*100/E733)-45</f>
        <v>3.9755722222222261</v>
      </c>
      <c r="F753" s="1736">
        <f>(F752*100/F733)-45</f>
        <v>-0.55827173913043993</v>
      </c>
      <c r="G753" s="1736">
        <f>(G752*100/G733)-45</f>
        <v>-0.70322702349869814</v>
      </c>
      <c r="H753" s="1742">
        <f>(H752*100/H733)-45</f>
        <v>0.12886397058824173</v>
      </c>
      <c r="I753" s="562"/>
      <c r="J753" s="1727"/>
      <c r="K753" s="4"/>
      <c r="L753" s="121"/>
      <c r="M753" s="121"/>
      <c r="N753" s="121"/>
      <c r="O753" s="121"/>
      <c r="P753" s="121"/>
      <c r="Q753" s="3144"/>
      <c r="R753" s="3144"/>
      <c r="S753" s="3144"/>
      <c r="T753" s="3144"/>
      <c r="U753" s="3144"/>
      <c r="V753" s="3144"/>
      <c r="W753" s="3144"/>
      <c r="X753" s="3144"/>
      <c r="Y753" s="3144"/>
      <c r="Z753" s="3144"/>
      <c r="AA753" s="3144"/>
      <c r="AB753" s="3144"/>
      <c r="AC753" s="3144"/>
      <c r="AD753" s="3144"/>
      <c r="AE753" s="3144"/>
      <c r="AF753" s="3144"/>
      <c r="AG753" s="3144"/>
      <c r="AH753" s="3144"/>
      <c r="AI753" s="3144"/>
      <c r="AJ753" s="3144"/>
      <c r="AK753" s="3144"/>
      <c r="AL753" s="3144"/>
      <c r="AM753" s="3144"/>
      <c r="AN753" s="3144"/>
      <c r="AO753" s="3144"/>
      <c r="AP753" s="3144"/>
      <c r="AQ753" s="3144"/>
      <c r="AR753" s="3144"/>
      <c r="AS753" s="3144"/>
      <c r="AT753" s="3144"/>
    </row>
    <row r="754" spans="2:46" ht="15.75" thickBot="1">
      <c r="B754" s="92"/>
      <c r="C754" s="92"/>
      <c r="D754" s="559"/>
      <c r="E754" s="559"/>
      <c r="F754" s="559"/>
      <c r="G754" s="559"/>
      <c r="H754" s="559"/>
      <c r="I754" s="568"/>
      <c r="J754" s="1728"/>
      <c r="K754" s="4"/>
      <c r="L754" s="121"/>
      <c r="M754" s="121"/>
      <c r="N754" s="121"/>
      <c r="O754" s="121"/>
      <c r="P754" s="121"/>
      <c r="Q754" s="3144"/>
      <c r="R754" s="3144"/>
      <c r="S754" s="3144"/>
      <c r="T754" s="3144"/>
      <c r="U754" s="3144"/>
      <c r="V754" s="3144"/>
      <c r="W754" s="3144"/>
      <c r="X754" s="3144"/>
      <c r="Y754" s="3144"/>
      <c r="Z754" s="3144"/>
      <c r="AA754" s="3144"/>
      <c r="AB754" s="3144"/>
      <c r="AC754" s="3144"/>
      <c r="AD754" s="3144"/>
      <c r="AE754" s="3144"/>
      <c r="AF754" s="3144"/>
      <c r="AG754" s="3144"/>
      <c r="AH754" s="3144"/>
      <c r="AI754" s="3144"/>
      <c r="AJ754" s="3144"/>
      <c r="AK754" s="3144"/>
      <c r="AL754" s="3144"/>
      <c r="AM754" s="3144"/>
      <c r="AN754" s="3144"/>
      <c r="AO754" s="3144"/>
      <c r="AP754" s="3144"/>
      <c r="AQ754" s="3144"/>
      <c r="AR754" s="3144"/>
      <c r="AS754" s="3144"/>
      <c r="AT754" s="3144"/>
    </row>
    <row r="755" spans="2:46" ht="15.75">
      <c r="B755" s="2085" t="str">
        <f>B735</f>
        <v>12 - 18 л</v>
      </c>
      <c r="C755" s="1737" t="s">
        <v>216</v>
      </c>
      <c r="D755" s="1738">
        <v>0.7</v>
      </c>
      <c r="E755" s="4358">
        <v>63</v>
      </c>
      <c r="F755" s="4359">
        <v>64.400000000000006</v>
      </c>
      <c r="G755" s="4359">
        <v>268.10000000000002</v>
      </c>
      <c r="H755" s="4360">
        <v>1904</v>
      </c>
      <c r="I755" s="568"/>
      <c r="J755" s="1727"/>
      <c r="K755" s="4"/>
      <c r="L755" s="121"/>
      <c r="M755" s="121"/>
      <c r="N755" s="121"/>
      <c r="O755" s="121"/>
      <c r="P755" s="121"/>
      <c r="Q755" s="3144"/>
      <c r="R755" s="3144"/>
      <c r="S755" s="3144"/>
      <c r="T755" s="3144"/>
      <c r="U755" s="3144"/>
      <c r="V755" s="3144"/>
      <c r="W755" s="3144"/>
      <c r="X755" s="3144"/>
      <c r="Y755" s="3144"/>
      <c r="Z755" s="3144"/>
      <c r="AA755" s="3144"/>
      <c r="AB755" s="3144"/>
      <c r="AC755" s="3144"/>
      <c r="AD755" s="3144"/>
      <c r="AE755" s="3144"/>
      <c r="AF755" s="3144"/>
      <c r="AG755" s="3144"/>
      <c r="AH755" s="3144"/>
      <c r="AI755" s="3144"/>
      <c r="AJ755" s="3144"/>
      <c r="AK755" s="3144"/>
      <c r="AL755" s="3144"/>
      <c r="AM755" s="3144"/>
      <c r="AN755" s="3144"/>
      <c r="AO755" s="3144"/>
      <c r="AP755" s="3144"/>
      <c r="AQ755" s="3144"/>
      <c r="AR755" s="3144"/>
      <c r="AS755" s="3144"/>
      <c r="AT755" s="3144"/>
    </row>
    <row r="756" spans="2:46">
      <c r="B756" s="1744"/>
      <c r="C756" s="1745" t="str">
        <f>C736</f>
        <v>Среднее за 6 дней   (фактически)</v>
      </c>
      <c r="D756" s="1746"/>
      <c r="E756" s="1750">
        <f>(E104+E161+E217+E273+E327+E384)/6</f>
        <v>67.659298333333339</v>
      </c>
      <c r="F756" s="1751">
        <f>(F104+F161+F217+F273+F327+F384)/6</f>
        <v>61.54640333333333</v>
      </c>
      <c r="G756" s="1751">
        <f>(G104+G161+G217+G273+G327+G384)/6</f>
        <v>270.91127133333333</v>
      </c>
      <c r="H756" s="1752">
        <f>(H104+H161+H217+H273+H327+H384)/6</f>
        <v>1905.7809</v>
      </c>
      <c r="I756" s="5"/>
      <c r="J756" s="5"/>
      <c r="K756" s="4"/>
      <c r="L756" s="121"/>
      <c r="M756" s="121"/>
      <c r="N756" s="121"/>
      <c r="O756" s="121"/>
      <c r="P756" s="121"/>
      <c r="Q756" s="3144"/>
      <c r="R756" s="3144"/>
      <c r="S756" s="3144"/>
      <c r="T756" s="3144"/>
      <c r="U756" s="3144"/>
      <c r="V756" s="3144"/>
      <c r="W756" s="3144"/>
      <c r="X756" s="3144"/>
      <c r="Y756" s="3144"/>
      <c r="Z756" s="3144"/>
      <c r="AA756" s="3144"/>
      <c r="AB756" s="3144"/>
      <c r="AC756" s="3144"/>
      <c r="AD756" s="3144"/>
      <c r="AE756" s="3144"/>
      <c r="AF756" s="3144"/>
      <c r="AG756" s="3144"/>
      <c r="AH756" s="3144"/>
      <c r="AI756" s="3144"/>
      <c r="AJ756" s="3144"/>
      <c r="AK756" s="3144"/>
      <c r="AL756" s="3144"/>
      <c r="AM756" s="3144"/>
      <c r="AN756" s="3144"/>
      <c r="AO756" s="3144"/>
      <c r="AP756" s="3144"/>
      <c r="AQ756" s="3144"/>
      <c r="AR756" s="3144"/>
      <c r="AS756" s="3144"/>
      <c r="AT756" s="3144"/>
    </row>
    <row r="757" spans="2:46" ht="13.5" customHeight="1" thickBot="1">
      <c r="B757" s="1595"/>
      <c r="C757" s="1733" t="s">
        <v>372</v>
      </c>
      <c r="D757" s="1734" t="s">
        <v>37</v>
      </c>
      <c r="E757" s="1735">
        <f>(E756*100/E733)-70</f>
        <v>5.176998148148158</v>
      </c>
      <c r="F757" s="1736">
        <f>(F756*100/F733)-70</f>
        <v>-3.1017355072463886</v>
      </c>
      <c r="G757" s="1736">
        <f>(G756*100/G733)-70</f>
        <v>0.73401340295909279</v>
      </c>
      <c r="H757" s="1742">
        <f>(H756*100/H733)-70</f>
        <v>6.5474264705883911E-2</v>
      </c>
      <c r="I757" s="20"/>
      <c r="J757" s="5"/>
      <c r="K757" s="4"/>
      <c r="L757" s="121"/>
      <c r="M757" s="121"/>
      <c r="N757" s="121"/>
      <c r="O757" s="121"/>
      <c r="P757" s="121"/>
      <c r="Q757" s="3144"/>
      <c r="R757" s="3144"/>
      <c r="S757" s="3144"/>
      <c r="T757" s="3144"/>
      <c r="U757" s="3144"/>
      <c r="V757" s="3144"/>
      <c r="W757" s="3144"/>
      <c r="X757" s="3144"/>
      <c r="Y757" s="3144"/>
      <c r="Z757" s="3144"/>
      <c r="AA757" s="3144"/>
      <c r="AB757" s="3144"/>
      <c r="AC757" s="3144"/>
      <c r="AD757" s="3144"/>
      <c r="AE757" s="3144"/>
      <c r="AF757" s="3144"/>
      <c r="AG757" s="3144"/>
      <c r="AH757" s="3144"/>
      <c r="AI757" s="3144"/>
      <c r="AJ757" s="3144"/>
      <c r="AK757" s="3144"/>
      <c r="AL757" s="3144"/>
      <c r="AM757" s="3144"/>
      <c r="AN757" s="3144"/>
      <c r="AO757" s="3144"/>
      <c r="AP757" s="3144"/>
      <c r="AQ757" s="3144"/>
      <c r="AR757" s="3144"/>
      <c r="AS757" s="3144"/>
      <c r="AT757" s="3144"/>
    </row>
    <row r="758" spans="2:46" ht="19.5" thickBot="1">
      <c r="D758" s="1136" t="s">
        <v>259</v>
      </c>
      <c r="I758" s="5"/>
      <c r="J758" s="31"/>
      <c r="K758" s="4"/>
      <c r="L758" s="121"/>
      <c r="M758" s="121"/>
      <c r="N758" s="121"/>
      <c r="O758" s="121"/>
      <c r="P758" s="121"/>
      <c r="Q758" s="3144"/>
      <c r="R758" s="3144"/>
      <c r="S758" s="3144"/>
      <c r="T758" s="3144"/>
      <c r="U758" s="3144"/>
      <c r="V758" s="3144"/>
      <c r="W758" s="3144"/>
      <c r="X758" s="3144"/>
      <c r="Y758" s="3144"/>
      <c r="Z758" s="3144"/>
      <c r="AA758" s="3144"/>
      <c r="AB758" s="3144"/>
      <c r="AC758" s="3144"/>
      <c r="AD758" s="3144"/>
      <c r="AE758" s="3144"/>
      <c r="AF758" s="3144"/>
      <c r="AG758" s="3144"/>
      <c r="AH758" s="3144"/>
      <c r="AI758" s="3144"/>
      <c r="AJ758" s="3144"/>
      <c r="AK758" s="3144"/>
      <c r="AL758" s="3144"/>
      <c r="AM758" s="3144"/>
      <c r="AN758" s="3144"/>
      <c r="AO758" s="3144"/>
      <c r="AP758" s="3144"/>
      <c r="AQ758" s="3144"/>
      <c r="AR758" s="3144"/>
      <c r="AS758" s="3144"/>
      <c r="AT758" s="3144"/>
    </row>
    <row r="759" spans="2:46" ht="13.5" customHeight="1">
      <c r="B759" s="2085" t="str">
        <f t="shared" ref="B759:H759" si="0">B735</f>
        <v>12 - 18 л</v>
      </c>
      <c r="C759" s="1737" t="str">
        <f t="shared" si="0"/>
        <v xml:space="preserve">З А В Т Р А К И   </v>
      </c>
      <c r="D759" s="1738">
        <f t="shared" si="0"/>
        <v>0.25</v>
      </c>
      <c r="E759" s="1739">
        <f t="shared" si="0"/>
        <v>22.5</v>
      </c>
      <c r="F759" s="1740">
        <f t="shared" si="0"/>
        <v>23</v>
      </c>
      <c r="G759" s="1740">
        <f t="shared" si="0"/>
        <v>95.75</v>
      </c>
      <c r="H759" s="1741">
        <f t="shared" si="0"/>
        <v>680</v>
      </c>
      <c r="I759" s="562"/>
      <c r="J759" s="670"/>
      <c r="K759" s="4"/>
      <c r="L759" s="121"/>
      <c r="M759" s="121"/>
      <c r="N759" s="121"/>
      <c r="O759" s="121"/>
      <c r="P759" s="121"/>
      <c r="Q759" s="3144"/>
      <c r="R759" s="3144"/>
      <c r="S759" s="3144"/>
      <c r="T759" s="3144"/>
      <c r="U759" s="3144"/>
      <c r="V759" s="3144"/>
      <c r="W759" s="3144"/>
      <c r="X759" s="3144"/>
      <c r="Y759" s="3144"/>
      <c r="Z759" s="3144"/>
      <c r="AA759" s="3144"/>
      <c r="AB759" s="3144"/>
      <c r="AC759" s="3144"/>
      <c r="AD759" s="3144"/>
      <c r="AE759" s="3144"/>
      <c r="AF759" s="3144"/>
      <c r="AG759" s="3144"/>
      <c r="AH759" s="3144"/>
      <c r="AI759" s="3144"/>
      <c r="AJ759" s="3144"/>
      <c r="AK759" s="3144"/>
      <c r="AL759" s="3144"/>
      <c r="AM759" s="3144"/>
      <c r="AN759" s="3144"/>
      <c r="AO759" s="3144"/>
      <c r="AP759" s="3144"/>
      <c r="AQ759" s="3144"/>
      <c r="AR759" s="3144"/>
      <c r="AS759" s="3144"/>
      <c r="AT759" s="3144"/>
    </row>
    <row r="760" spans="2:46">
      <c r="B760" s="1744"/>
      <c r="C760" s="1745" t="str">
        <f>C736</f>
        <v>Среднее за 6 дней   (фактически)</v>
      </c>
      <c r="D760" s="1746"/>
      <c r="E760" s="1750">
        <f>(E410+E463+E520+E574+E628+E683)/6</f>
        <v>21.418733333333332</v>
      </c>
      <c r="F760" s="1751">
        <f>(F410+F463+F520+F574+F628+F683)/6</f>
        <v>25.339968333333331</v>
      </c>
      <c r="G760" s="1751">
        <f>(G410+G463+G520+G574+G628+G683)/6</f>
        <v>90.245386666666676</v>
      </c>
      <c r="H760" s="1752">
        <f>(H410+H463+H520+H574+H628+H683)/6</f>
        <v>681.72422166666672</v>
      </c>
      <c r="I760" s="562"/>
      <c r="J760" s="670"/>
      <c r="K760" s="4"/>
      <c r="L760" s="121"/>
      <c r="M760" s="121"/>
      <c r="N760" s="121"/>
      <c r="O760" s="121"/>
      <c r="P760" s="121"/>
      <c r="Q760" s="3144"/>
      <c r="R760" s="3144"/>
      <c r="S760" s="3144"/>
      <c r="T760" s="3144"/>
      <c r="U760" s="3144"/>
      <c r="V760" s="3144"/>
      <c r="W760" s="3144"/>
      <c r="X760" s="3144"/>
      <c r="Y760" s="3144"/>
      <c r="Z760" s="3144"/>
      <c r="AA760" s="3144"/>
      <c r="AB760" s="3144"/>
      <c r="AC760" s="3144"/>
      <c r="AD760" s="3144"/>
      <c r="AE760" s="3144"/>
      <c r="AF760" s="3144"/>
      <c r="AG760" s="3144"/>
      <c r="AH760" s="3144"/>
      <c r="AI760" s="3144"/>
      <c r="AJ760" s="3144"/>
      <c r="AK760" s="3144"/>
      <c r="AL760" s="3144"/>
      <c r="AM760" s="3144"/>
      <c r="AN760" s="3144"/>
      <c r="AO760" s="3144"/>
      <c r="AP760" s="3144"/>
      <c r="AQ760" s="3144"/>
      <c r="AR760" s="3144"/>
      <c r="AS760" s="3144"/>
      <c r="AT760" s="3144"/>
    </row>
    <row r="761" spans="2:46" ht="15.75" thickBot="1">
      <c r="B761" s="1595"/>
      <c r="C761" s="1733" t="str">
        <f>C737</f>
        <v xml:space="preserve">отклонение от нормы    (  +  / -  )    </v>
      </c>
      <c r="D761" s="1734" t="s">
        <v>37</v>
      </c>
      <c r="E761" s="1747">
        <f>(E760*100/E733)-25</f>
        <v>-1.2014074074074124</v>
      </c>
      <c r="F761" s="1748">
        <f>(F760*100/F733)-25</f>
        <v>2.5434438405797088</v>
      </c>
      <c r="G761" s="1748">
        <f>(G760*100/G733)-25</f>
        <v>-1.4372358572671864</v>
      </c>
      <c r="H761" s="1749">
        <f>(H760*100/H733)-25</f>
        <v>6.3390502450982211E-2</v>
      </c>
      <c r="I761" s="562"/>
      <c r="J761" s="670"/>
      <c r="K761" s="4"/>
      <c r="L761" s="121"/>
      <c r="M761" s="121"/>
      <c r="N761" s="121"/>
      <c r="O761" s="121"/>
      <c r="P761" s="121"/>
      <c r="Q761" s="3144"/>
      <c r="R761" s="3144"/>
      <c r="S761" s="3144"/>
      <c r="T761" s="3144"/>
      <c r="U761" s="3144"/>
      <c r="V761" s="3144"/>
      <c r="W761" s="3144"/>
      <c r="X761" s="3144"/>
      <c r="Y761" s="3144"/>
      <c r="Z761" s="3144"/>
      <c r="AA761" s="3144"/>
      <c r="AB761" s="3144"/>
      <c r="AC761" s="3144"/>
      <c r="AD761" s="3144"/>
      <c r="AE761" s="3144"/>
      <c r="AF761" s="3144"/>
      <c r="AG761" s="3144"/>
      <c r="AH761" s="3144"/>
      <c r="AI761" s="3144"/>
      <c r="AJ761" s="3144"/>
      <c r="AK761" s="3144"/>
      <c r="AL761" s="3144"/>
      <c r="AM761" s="3144"/>
      <c r="AN761" s="3144"/>
      <c r="AO761" s="3144"/>
      <c r="AP761" s="3144"/>
      <c r="AQ761" s="3144"/>
      <c r="AR761" s="3144"/>
      <c r="AS761" s="3144"/>
      <c r="AT761" s="3144"/>
    </row>
    <row r="762" spans="2:46" ht="13.5" customHeight="1" thickBot="1">
      <c r="I762" s="568"/>
      <c r="J762" s="5"/>
      <c r="K762" s="4"/>
      <c r="L762" s="121"/>
      <c r="M762" s="121"/>
      <c r="N762" s="121"/>
      <c r="O762" s="121"/>
      <c r="P762" s="121"/>
      <c r="Q762" s="3144"/>
      <c r="R762" s="3144"/>
      <c r="S762" s="3144"/>
      <c r="T762" s="3144"/>
      <c r="U762" s="3144"/>
      <c r="V762" s="3144"/>
      <c r="W762" s="3144"/>
      <c r="X762" s="3144"/>
      <c r="Y762" s="3144"/>
      <c r="Z762" s="3144"/>
      <c r="AA762" s="3144"/>
      <c r="AB762" s="3144"/>
      <c r="AC762" s="3144"/>
      <c r="AD762" s="3144"/>
      <c r="AE762" s="3144"/>
      <c r="AF762" s="3144"/>
      <c r="AG762" s="3144"/>
      <c r="AH762" s="3144"/>
      <c r="AI762" s="3144"/>
      <c r="AJ762" s="3144"/>
      <c r="AK762" s="3144"/>
      <c r="AL762" s="3144"/>
      <c r="AM762" s="3144"/>
      <c r="AN762" s="3144"/>
      <c r="AO762" s="3144"/>
      <c r="AP762" s="3144"/>
      <c r="AQ762" s="3144"/>
      <c r="AR762" s="3144"/>
      <c r="AS762" s="3144"/>
      <c r="AT762" s="3144"/>
    </row>
    <row r="763" spans="2:46" ht="14.25" customHeight="1">
      <c r="B763" s="2085" t="str">
        <f>B735</f>
        <v>12 - 18 л</v>
      </c>
      <c r="C763" s="1737" t="str">
        <f t="shared" ref="C763:H763" si="1">C739</f>
        <v>О Б Е Д Ы</v>
      </c>
      <c r="D763" s="1738">
        <f t="shared" si="1"/>
        <v>0.35</v>
      </c>
      <c r="E763" s="1739">
        <f t="shared" si="1"/>
        <v>31.5</v>
      </c>
      <c r="F763" s="1740">
        <f t="shared" si="1"/>
        <v>32.200000000000003</v>
      </c>
      <c r="G763" s="1740">
        <f t="shared" si="1"/>
        <v>134.05000000000001</v>
      </c>
      <c r="H763" s="1741">
        <f t="shared" si="1"/>
        <v>952</v>
      </c>
      <c r="I763" s="568"/>
      <c r="J763" s="670"/>
      <c r="K763" s="4"/>
      <c r="L763" s="121"/>
      <c r="M763" s="121"/>
      <c r="N763" s="121"/>
      <c r="O763" s="121"/>
      <c r="P763" s="121"/>
      <c r="Q763" s="3144"/>
      <c r="R763" s="3144"/>
      <c r="S763" s="3144"/>
      <c r="T763" s="3144"/>
      <c r="U763" s="3144"/>
      <c r="V763" s="3144"/>
      <c r="W763" s="3144"/>
      <c r="X763" s="3144"/>
      <c r="Y763" s="3144"/>
      <c r="Z763" s="3144"/>
      <c r="AA763" s="3144"/>
      <c r="AB763" s="3144"/>
      <c r="AC763" s="3144"/>
      <c r="AD763" s="3144"/>
      <c r="AE763" s="3144"/>
      <c r="AF763" s="3144"/>
      <c r="AG763" s="3144"/>
      <c r="AH763" s="3144"/>
      <c r="AI763" s="3144"/>
      <c r="AJ763" s="3144"/>
      <c r="AK763" s="3144"/>
      <c r="AL763" s="3144"/>
      <c r="AM763" s="3144"/>
      <c r="AN763" s="3144"/>
      <c r="AO763" s="3144"/>
      <c r="AP763" s="3144"/>
      <c r="AQ763" s="3144"/>
      <c r="AR763" s="3144"/>
      <c r="AS763" s="3144"/>
      <c r="AT763" s="3144"/>
    </row>
    <row r="764" spans="2:46" ht="12.75" customHeight="1">
      <c r="B764" s="1744"/>
      <c r="C764" s="1745" t="str">
        <f>C740</f>
        <v>Среднее за 6 дней   (фактически)</v>
      </c>
      <c r="D764" s="1746"/>
      <c r="E764" s="1750">
        <f>(E422+E475+E530+E587+E641+E696)/6</f>
        <v>29.942621666666664</v>
      </c>
      <c r="F764" s="1751">
        <f>(F422+F475+F530+F587+F641+F696)/6</f>
        <v>31.219864999999999</v>
      </c>
      <c r="G764" s="1751">
        <f>(G422+G475+G530+G587+G641+G696)/6</f>
        <v>137.72647783333332</v>
      </c>
      <c r="H764" s="1752">
        <f>(H422+H475+H530+H587+H641+H696)/6</f>
        <v>947.91958999999997</v>
      </c>
      <c r="I764" s="5"/>
      <c r="J764" s="5"/>
      <c r="K764" s="4"/>
      <c r="L764" s="121"/>
      <c r="M764" s="121"/>
      <c r="N764" s="121"/>
      <c r="O764" s="121"/>
      <c r="P764" s="121"/>
      <c r="Q764" s="3144"/>
      <c r="R764" s="3144"/>
      <c r="S764" s="3144"/>
      <c r="T764" s="3144"/>
      <c r="U764" s="3144"/>
      <c r="V764" s="3144"/>
      <c r="W764" s="3144"/>
      <c r="X764" s="3144"/>
      <c r="Y764" s="3144"/>
      <c r="Z764" s="3144"/>
      <c r="AA764" s="3144"/>
      <c r="AB764" s="3144"/>
      <c r="AC764" s="3144"/>
      <c r="AD764" s="3144"/>
      <c r="AE764" s="3144"/>
      <c r="AF764" s="3144"/>
      <c r="AG764" s="3144"/>
      <c r="AH764" s="3144"/>
      <c r="AI764" s="3144"/>
      <c r="AJ764" s="3144"/>
      <c r="AK764" s="3144"/>
      <c r="AL764" s="3144"/>
      <c r="AM764" s="3144"/>
      <c r="AN764" s="3144"/>
      <c r="AO764" s="3144"/>
      <c r="AP764" s="3144"/>
      <c r="AQ764" s="3144"/>
      <c r="AR764" s="3144"/>
      <c r="AS764" s="3144"/>
      <c r="AT764" s="3144"/>
    </row>
    <row r="765" spans="2:46" ht="15.75" thickBot="1">
      <c r="B765" s="1595"/>
      <c r="C765" s="1733" t="str">
        <f>C741</f>
        <v xml:space="preserve">отклонение от нормы    (  +  / -  )    </v>
      </c>
      <c r="D765" s="1734" t="s">
        <v>37</v>
      </c>
      <c r="E765" s="1747">
        <f>(E764*100/E733)-35</f>
        <v>-1.7304203703703749</v>
      </c>
      <c r="F765" s="1748">
        <f>(F764*100/F733)-35</f>
        <v>-1.0653641304347801</v>
      </c>
      <c r="G765" s="1748">
        <f>(G764*100/G733)-35</f>
        <v>0.95991588337684419</v>
      </c>
      <c r="H765" s="1749">
        <f>(H764*100/H733)-35</f>
        <v>-0.1500150735294099</v>
      </c>
      <c r="I765" s="20"/>
      <c r="J765" s="5"/>
      <c r="K765" s="4"/>
      <c r="L765" s="121"/>
      <c r="M765" s="121"/>
      <c r="N765" s="121"/>
      <c r="O765" s="121"/>
      <c r="P765" s="121"/>
      <c r="Q765" s="3144"/>
      <c r="R765" s="3144"/>
      <c r="S765" s="3144"/>
      <c r="T765" s="3144"/>
      <c r="U765" s="3144"/>
      <c r="V765" s="3144"/>
      <c r="W765" s="3144"/>
      <c r="X765" s="3144"/>
      <c r="Y765" s="3144"/>
      <c r="Z765" s="3144"/>
      <c r="AA765" s="3144"/>
      <c r="AB765" s="3144"/>
      <c r="AC765" s="3144"/>
      <c r="AD765" s="3144"/>
      <c r="AE765" s="3144"/>
      <c r="AF765" s="3144"/>
      <c r="AG765" s="3144"/>
      <c r="AH765" s="3144"/>
      <c r="AI765" s="3144"/>
      <c r="AJ765" s="3144"/>
      <c r="AK765" s="3144"/>
      <c r="AL765" s="3144"/>
      <c r="AM765" s="3144"/>
      <c r="AN765" s="3144"/>
      <c r="AO765" s="3144"/>
      <c r="AP765" s="3144"/>
      <c r="AQ765" s="3144"/>
      <c r="AR765" s="3144"/>
      <c r="AS765" s="3144"/>
      <c r="AT765" s="3144"/>
    </row>
    <row r="766" spans="2:46" ht="15.75" thickBot="1">
      <c r="I766" s="31"/>
      <c r="J766" s="31"/>
      <c r="K766" s="4"/>
      <c r="L766" s="121"/>
      <c r="M766" s="121"/>
      <c r="N766" s="121"/>
      <c r="O766" s="121"/>
      <c r="P766" s="121"/>
      <c r="Q766" s="3144"/>
      <c r="R766" s="3144"/>
      <c r="S766" s="3144"/>
      <c r="T766" s="3144"/>
      <c r="U766" s="3144"/>
      <c r="V766" s="3144"/>
      <c r="W766" s="3144"/>
      <c r="X766" s="3144"/>
      <c r="Y766" s="3144"/>
      <c r="Z766" s="3144"/>
      <c r="AA766" s="3144"/>
      <c r="AB766" s="3144"/>
      <c r="AC766" s="3144"/>
      <c r="AD766" s="3144"/>
      <c r="AE766" s="3144"/>
      <c r="AF766" s="3144"/>
      <c r="AG766" s="3144"/>
      <c r="AH766" s="3144"/>
      <c r="AI766" s="3144"/>
      <c r="AJ766" s="3144"/>
      <c r="AK766" s="3144"/>
      <c r="AL766" s="3144"/>
      <c r="AM766" s="3144"/>
      <c r="AN766" s="3144"/>
      <c r="AO766" s="3144"/>
      <c r="AP766" s="3144"/>
      <c r="AQ766" s="3144"/>
      <c r="AR766" s="3144"/>
      <c r="AS766" s="3144"/>
      <c r="AT766" s="3144"/>
    </row>
    <row r="767" spans="2:46" ht="15.75">
      <c r="B767" s="2085" t="str">
        <f>B735</f>
        <v>12 - 18 л</v>
      </c>
      <c r="C767" s="1737" t="str">
        <f t="shared" ref="C767:H767" si="2">C743</f>
        <v>П О Л Д Н И К И</v>
      </c>
      <c r="D767" s="1738">
        <f t="shared" si="2"/>
        <v>0.1</v>
      </c>
      <c r="E767" s="1739">
        <f t="shared" si="2"/>
        <v>9</v>
      </c>
      <c r="F767" s="1740">
        <f t="shared" si="2"/>
        <v>9.1999999999999993</v>
      </c>
      <c r="G767" s="1740">
        <f t="shared" si="2"/>
        <v>38.299999999999997</v>
      </c>
      <c r="H767" s="1741">
        <f t="shared" si="2"/>
        <v>272</v>
      </c>
      <c r="I767" s="5"/>
      <c r="L767" s="121"/>
      <c r="M767" s="121"/>
      <c r="N767" s="121"/>
      <c r="O767" s="121"/>
      <c r="P767" s="121"/>
      <c r="Q767" s="3144"/>
      <c r="R767" s="3144"/>
      <c r="S767" s="3144"/>
      <c r="T767" s="3144"/>
      <c r="U767" s="3144"/>
      <c r="V767" s="3144"/>
      <c r="W767" s="3144"/>
      <c r="X767" s="3144"/>
      <c r="Y767" s="3144"/>
      <c r="Z767" s="3144"/>
      <c r="AA767" s="3144"/>
      <c r="AB767" s="3144"/>
      <c r="AC767" s="3144"/>
      <c r="AD767" s="3144"/>
      <c r="AE767" s="3144"/>
      <c r="AF767" s="3144"/>
      <c r="AG767" s="3144"/>
      <c r="AH767" s="3144"/>
      <c r="AI767" s="3144"/>
      <c r="AJ767" s="3144"/>
      <c r="AK767" s="3144"/>
      <c r="AL767" s="3144"/>
      <c r="AM767" s="3144"/>
      <c r="AN767" s="3144"/>
      <c r="AO767" s="3144"/>
      <c r="AP767" s="3144"/>
      <c r="AQ767" s="3144"/>
      <c r="AR767" s="3144"/>
      <c r="AS767" s="3144"/>
      <c r="AT767" s="3144"/>
    </row>
    <row r="768" spans="2:46" ht="14.25" customHeight="1">
      <c r="B768" s="1744"/>
      <c r="C768" s="1745" t="str">
        <f>C744</f>
        <v>Среднее за 6 дней   (фактически)</v>
      </c>
      <c r="D768" s="1746"/>
      <c r="E768" s="1750">
        <f>(E432+E483+E538+E595+E648+E704)/6</f>
        <v>6.9793466666666673</v>
      </c>
      <c r="F768" s="1751">
        <f>(F432+F483+F538+F595+F648+F704)/6</f>
        <v>10.693614500000001</v>
      </c>
      <c r="G768" s="1751">
        <f>(G432+G483+G538+G595+G648+G704)/6</f>
        <v>37.316900833333328</v>
      </c>
      <c r="H768" s="1752">
        <f>(H432+H483+H538+H595+H648+H704)/6</f>
        <v>272.57534499999997</v>
      </c>
      <c r="I768" s="562"/>
      <c r="J768" s="670"/>
      <c r="K768" s="4"/>
      <c r="L768" s="121"/>
      <c r="M768" s="121"/>
      <c r="N768" s="121"/>
      <c r="O768" s="121"/>
      <c r="P768" s="121"/>
      <c r="Q768" s="3144"/>
      <c r="R768" s="3144"/>
      <c r="S768" s="3144"/>
      <c r="T768" s="3144"/>
      <c r="U768" s="3144"/>
      <c r="V768" s="3144"/>
      <c r="W768" s="3144"/>
      <c r="X768" s="3144"/>
      <c r="Y768" s="3144"/>
      <c r="Z768" s="3144"/>
      <c r="AA768" s="3144"/>
      <c r="AB768" s="3144"/>
      <c r="AC768" s="3144"/>
      <c r="AD768" s="3144"/>
      <c r="AE768" s="3144"/>
      <c r="AF768" s="3144"/>
      <c r="AG768" s="3144"/>
      <c r="AH768" s="3144"/>
      <c r="AI768" s="3144"/>
      <c r="AJ768" s="3144"/>
      <c r="AK768" s="3144"/>
      <c r="AL768" s="3144"/>
      <c r="AM768" s="3144"/>
      <c r="AN768" s="3144"/>
      <c r="AO768" s="3144"/>
      <c r="AP768" s="3144"/>
      <c r="AQ768" s="3144"/>
      <c r="AR768" s="3144"/>
      <c r="AS768" s="3144"/>
      <c r="AT768" s="3144"/>
    </row>
    <row r="769" spans="2:46" ht="15.75" thickBot="1">
      <c r="B769" s="1595"/>
      <c r="C769" s="1733" t="str">
        <f>C745</f>
        <v xml:space="preserve">отклонение от нормы    (  +  / -  )    </v>
      </c>
      <c r="D769" s="1734" t="s">
        <v>37</v>
      </c>
      <c r="E769" s="1747">
        <f>(E768*100/E733)-10</f>
        <v>-2.2451703703703689</v>
      </c>
      <c r="F769" s="1748">
        <f>(F768*100/F733)-10</f>
        <v>1.6234940217391323</v>
      </c>
      <c r="G769" s="1748">
        <f>(G768*100/G733)-10</f>
        <v>-0.25668385552654627</v>
      </c>
      <c r="H769" s="1749">
        <f>(H768*100/H733)-10</f>
        <v>2.1152389705880736E-2</v>
      </c>
      <c r="I769" s="562"/>
      <c r="J769" s="670"/>
      <c r="K769" s="4"/>
      <c r="L769" s="121"/>
      <c r="M769" s="121"/>
      <c r="N769" s="121"/>
      <c r="O769" s="121"/>
      <c r="P769" s="121"/>
      <c r="Q769" s="3144"/>
      <c r="R769" s="3144"/>
      <c r="S769" s="3144"/>
      <c r="T769" s="3144"/>
      <c r="U769" s="3144"/>
      <c r="V769" s="3144"/>
      <c r="W769" s="3144"/>
      <c r="X769" s="3144"/>
      <c r="Y769" s="3144"/>
      <c r="Z769" s="3144"/>
      <c r="AA769" s="3144"/>
      <c r="AB769" s="3144"/>
      <c r="AC769" s="3144"/>
      <c r="AD769" s="3144"/>
      <c r="AE769" s="3144"/>
      <c r="AF769" s="3144"/>
      <c r="AG769" s="3144"/>
      <c r="AH769" s="3144"/>
      <c r="AI769" s="3144"/>
      <c r="AJ769" s="3144"/>
      <c r="AK769" s="3144"/>
      <c r="AL769" s="3144"/>
      <c r="AM769" s="3144"/>
      <c r="AN769" s="3144"/>
      <c r="AO769" s="3144"/>
      <c r="AP769" s="3144"/>
      <c r="AQ769" s="3144"/>
      <c r="AR769" s="3144"/>
      <c r="AS769" s="3144"/>
      <c r="AT769" s="3144"/>
    </row>
    <row r="770" spans="2:46" ht="12.75" customHeight="1" thickBot="1">
      <c r="B770" s="11"/>
      <c r="C770" s="745"/>
      <c r="D770" s="548"/>
      <c r="E770" s="1729"/>
      <c r="F770" s="1730"/>
      <c r="G770" s="1731"/>
      <c r="H770" s="1731"/>
      <c r="I770" s="562"/>
      <c r="J770" s="670"/>
      <c r="K770" s="4"/>
      <c r="L770" s="121"/>
      <c r="M770" s="121"/>
      <c r="N770" s="121"/>
      <c r="O770" s="121"/>
      <c r="P770" s="121"/>
      <c r="Q770" s="3144"/>
      <c r="R770" s="3144"/>
      <c r="S770" s="3144"/>
      <c r="T770" s="3144"/>
      <c r="U770" s="3144"/>
      <c r="V770" s="3144"/>
      <c r="W770" s="3144"/>
      <c r="X770" s="3144"/>
      <c r="Y770" s="3144"/>
      <c r="Z770" s="3144"/>
      <c r="AA770" s="3144"/>
      <c r="AB770" s="3144"/>
      <c r="AC770" s="3144"/>
      <c r="AD770" s="3144"/>
      <c r="AE770" s="3144"/>
      <c r="AF770" s="3144"/>
      <c r="AG770" s="3144"/>
      <c r="AH770" s="3144"/>
      <c r="AI770" s="3144"/>
      <c r="AJ770" s="3144"/>
      <c r="AK770" s="3144"/>
      <c r="AL770" s="3144"/>
      <c r="AM770" s="3144"/>
      <c r="AN770" s="3144"/>
      <c r="AO770" s="3144"/>
      <c r="AP770" s="3144"/>
      <c r="AQ770" s="3144"/>
      <c r="AR770" s="3144"/>
      <c r="AS770" s="3144"/>
      <c r="AT770" s="3144"/>
    </row>
    <row r="771" spans="2:46" ht="12.75" customHeight="1">
      <c r="B771" s="2085" t="str">
        <f>B735</f>
        <v>12 - 18 л</v>
      </c>
      <c r="C771" s="1737" t="str">
        <f t="shared" ref="C771:H771" si="3">C747</f>
        <v>З А В Т Р А К И   И  О Б Е Д Ы</v>
      </c>
      <c r="D771" s="1738">
        <f t="shared" si="3"/>
        <v>0.6</v>
      </c>
      <c r="E771" s="1739">
        <f t="shared" si="3"/>
        <v>54</v>
      </c>
      <c r="F771" s="1740">
        <f t="shared" si="3"/>
        <v>55.2</v>
      </c>
      <c r="G771" s="1740">
        <f t="shared" si="3"/>
        <v>229.8</v>
      </c>
      <c r="H771" s="1741">
        <f t="shared" si="3"/>
        <v>1632</v>
      </c>
      <c r="I771" s="568"/>
      <c r="J771" s="5"/>
      <c r="K771" s="4"/>
      <c r="L771" s="121"/>
      <c r="M771" s="121"/>
      <c r="N771" s="121"/>
      <c r="O771" s="121"/>
      <c r="P771" s="121"/>
      <c r="Q771" s="3144"/>
      <c r="R771" s="3144"/>
      <c r="S771" s="3144"/>
      <c r="T771" s="3144"/>
      <c r="U771" s="3144"/>
      <c r="V771" s="3144"/>
      <c r="W771" s="3144"/>
      <c r="X771" s="3144"/>
      <c r="Y771" s="3144"/>
      <c r="Z771" s="3144"/>
      <c r="AA771" s="3144"/>
      <c r="AB771" s="3144"/>
      <c r="AC771" s="3144"/>
      <c r="AD771" s="3144"/>
      <c r="AE771" s="3144"/>
      <c r="AF771" s="3144"/>
      <c r="AG771" s="3144"/>
      <c r="AH771" s="3144"/>
      <c r="AI771" s="3144"/>
      <c r="AJ771" s="3144"/>
      <c r="AK771" s="3144"/>
      <c r="AL771" s="3144"/>
      <c r="AM771" s="3144"/>
      <c r="AN771" s="3144"/>
      <c r="AO771" s="3144"/>
      <c r="AP771" s="3144"/>
      <c r="AQ771" s="3144"/>
      <c r="AR771" s="3144"/>
      <c r="AS771" s="3144"/>
      <c r="AT771" s="3144"/>
    </row>
    <row r="772" spans="2:46">
      <c r="B772" s="1744"/>
      <c r="C772" s="1745" t="str">
        <f>C748</f>
        <v>Среднее за 6 дней   (фактически)</v>
      </c>
      <c r="D772" s="1746"/>
      <c r="E772" s="1750">
        <f>(E436+E487+E543+E599+E652+E709)/6</f>
        <v>51.361354999999996</v>
      </c>
      <c r="F772" s="1751">
        <f>(F436+F487+F543+F599+F652+F709)/6</f>
        <v>56.55983333333333</v>
      </c>
      <c r="G772" s="1751">
        <f>(G436+G487+G543+G599+G652+G709)/6</f>
        <v>227.97186450000001</v>
      </c>
      <c r="H772" s="1752">
        <f>(H436+H487+H543+H599+H652+H709)/6</f>
        <v>1629.6438116666668</v>
      </c>
      <c r="I772" s="568"/>
      <c r="J772" s="670"/>
      <c r="K772" s="4"/>
      <c r="L772" s="121"/>
      <c r="M772" s="121"/>
      <c r="N772" s="121"/>
      <c r="O772" s="121"/>
      <c r="P772" s="121"/>
      <c r="Q772" s="3144"/>
      <c r="R772" s="3144"/>
      <c r="S772" s="3144"/>
      <c r="T772" s="3144"/>
      <c r="U772" s="3144"/>
      <c r="V772" s="3144"/>
      <c r="W772" s="3144"/>
      <c r="X772" s="3144"/>
      <c r="Y772" s="3144"/>
      <c r="Z772" s="3144"/>
      <c r="AA772" s="3144"/>
      <c r="AB772" s="3144"/>
      <c r="AC772" s="3144"/>
      <c r="AD772" s="3144"/>
      <c r="AE772" s="3144"/>
      <c r="AF772" s="3144"/>
      <c r="AG772" s="3144"/>
      <c r="AH772" s="3144"/>
      <c r="AI772" s="3144"/>
      <c r="AJ772" s="3144"/>
      <c r="AK772" s="3144"/>
      <c r="AL772" s="3144"/>
      <c r="AM772" s="3144"/>
      <c r="AN772" s="3144"/>
      <c r="AO772" s="3144"/>
      <c r="AP772" s="3144"/>
      <c r="AQ772" s="3144"/>
      <c r="AR772" s="3144"/>
      <c r="AS772" s="3144"/>
      <c r="AT772" s="3144"/>
    </row>
    <row r="773" spans="2:46" ht="12.75" customHeight="1" thickBot="1">
      <c r="B773" s="1595"/>
      <c r="C773" s="1733" t="str">
        <f>C749</f>
        <v xml:space="preserve">отклонение от нормы    (  +  / -  )    </v>
      </c>
      <c r="D773" s="1734" t="s">
        <v>37</v>
      </c>
      <c r="E773" s="1747">
        <f>(E772*100/E733)-60</f>
        <v>-2.9318277777777837</v>
      </c>
      <c r="F773" s="1748">
        <f>(F772*100/F733)-60</f>
        <v>1.4780797101449181</v>
      </c>
      <c r="G773" s="1748">
        <f>(G772*100/G733)-60</f>
        <v>-0.47731997389033864</v>
      </c>
      <c r="H773" s="1749">
        <f>(H772*100/H733)-60</f>
        <v>-8.662457107842414E-2</v>
      </c>
      <c r="I773" s="5"/>
      <c r="J773" s="5"/>
      <c r="K773" s="4"/>
      <c r="L773" s="121"/>
      <c r="M773" s="121"/>
      <c r="N773" s="121"/>
      <c r="O773" s="121"/>
      <c r="P773" s="121"/>
      <c r="Q773" s="3144"/>
      <c r="R773" s="3144"/>
      <c r="S773" s="3144"/>
      <c r="T773" s="3144"/>
      <c r="U773" s="3144"/>
      <c r="V773" s="3144"/>
      <c r="W773" s="3144"/>
      <c r="X773" s="3144"/>
      <c r="Y773" s="3144"/>
      <c r="Z773" s="3144"/>
      <c r="AA773" s="3144"/>
      <c r="AB773" s="3144"/>
      <c r="AC773" s="3144"/>
      <c r="AD773" s="3144"/>
      <c r="AE773" s="3144"/>
      <c r="AF773" s="3144"/>
      <c r="AG773" s="3144"/>
      <c r="AH773" s="3144"/>
      <c r="AI773" s="3144"/>
      <c r="AJ773" s="3144"/>
      <c r="AK773" s="3144"/>
      <c r="AL773" s="3144"/>
      <c r="AM773" s="3144"/>
      <c r="AN773" s="3144"/>
      <c r="AO773" s="3144"/>
      <c r="AP773" s="3144"/>
      <c r="AQ773" s="3144"/>
      <c r="AR773" s="3144"/>
      <c r="AS773" s="3144"/>
      <c r="AT773" s="3144"/>
    </row>
    <row r="774" spans="2:46" ht="13.5" customHeight="1" thickBot="1">
      <c r="B774" s="106"/>
      <c r="C774" s="106"/>
      <c r="D774" s="121"/>
      <c r="E774" s="559"/>
      <c r="F774" s="559"/>
      <c r="G774" s="559"/>
      <c r="H774" s="559"/>
      <c r="I774" s="20"/>
      <c r="J774" s="5"/>
      <c r="K774" s="4"/>
      <c r="L774" s="121"/>
      <c r="M774" s="121"/>
      <c r="N774" s="121"/>
      <c r="O774" s="121"/>
      <c r="P774" s="121"/>
      <c r="Q774" s="3144"/>
      <c r="R774" s="3144"/>
      <c r="S774" s="3144"/>
      <c r="T774" s="3144"/>
      <c r="U774" s="3144"/>
      <c r="V774" s="3144"/>
      <c r="W774" s="3144"/>
      <c r="X774" s="3144"/>
      <c r="Y774" s="3144"/>
      <c r="Z774" s="3144"/>
      <c r="AA774" s="3144"/>
      <c r="AB774" s="3144"/>
      <c r="AC774" s="3144"/>
      <c r="AD774" s="3144"/>
      <c r="AE774" s="3144"/>
      <c r="AF774" s="3144"/>
      <c r="AG774" s="3144"/>
      <c r="AH774" s="3144"/>
      <c r="AI774" s="3144"/>
      <c r="AJ774" s="3144"/>
      <c r="AK774" s="3144"/>
      <c r="AL774" s="3144"/>
      <c r="AM774" s="3144"/>
      <c r="AN774" s="3144"/>
      <c r="AO774" s="3144"/>
      <c r="AP774" s="3144"/>
      <c r="AQ774" s="3144"/>
      <c r="AR774" s="3144"/>
      <c r="AS774" s="3144"/>
      <c r="AT774" s="3144"/>
    </row>
    <row r="775" spans="2:46" ht="11.25" customHeight="1">
      <c r="B775" s="2085" t="str">
        <f>B735</f>
        <v>12 - 18 л</v>
      </c>
      <c r="C775" s="1737" t="str">
        <f t="shared" ref="C775:H775" si="4">C751</f>
        <v xml:space="preserve"> О Б Е Д Ы  И  П О Л Д Н И К И</v>
      </c>
      <c r="D775" s="1738">
        <f t="shared" si="4"/>
        <v>0.45</v>
      </c>
      <c r="E775" s="1739">
        <f t="shared" si="4"/>
        <v>40.5</v>
      </c>
      <c r="F775" s="1740">
        <f t="shared" si="4"/>
        <v>41.4</v>
      </c>
      <c r="G775" s="1740">
        <f t="shared" si="4"/>
        <v>172.35</v>
      </c>
      <c r="H775" s="1741">
        <f t="shared" si="4"/>
        <v>1224</v>
      </c>
      <c r="I775" s="31"/>
      <c r="J775" s="31"/>
      <c r="K775" s="6"/>
      <c r="L775" s="121"/>
      <c r="M775" s="121"/>
      <c r="N775" s="121"/>
      <c r="O775" s="121"/>
      <c r="P775" s="121"/>
      <c r="Q775" s="3144"/>
      <c r="R775" s="3144"/>
      <c r="S775" s="3144"/>
      <c r="T775" s="3144"/>
      <c r="U775" s="3144"/>
      <c r="V775" s="3144"/>
      <c r="W775" s="3144"/>
      <c r="X775" s="3144"/>
      <c r="Y775" s="3144"/>
      <c r="Z775" s="3144"/>
      <c r="AA775" s="3144"/>
      <c r="AB775" s="3144"/>
      <c r="AC775" s="3144"/>
      <c r="AD775" s="3144"/>
      <c r="AE775" s="3144"/>
      <c r="AF775" s="3144"/>
      <c r="AG775" s="3144"/>
      <c r="AH775" s="3144"/>
      <c r="AI775" s="3144"/>
      <c r="AJ775" s="3144"/>
      <c r="AK775" s="3144"/>
      <c r="AL775" s="3144"/>
      <c r="AM775" s="3144"/>
      <c r="AN775" s="3144"/>
      <c r="AO775" s="3144"/>
      <c r="AP775" s="3144"/>
      <c r="AQ775" s="3144"/>
      <c r="AR775" s="3144"/>
      <c r="AS775" s="3144"/>
      <c r="AT775" s="3144"/>
    </row>
    <row r="776" spans="2:46" ht="13.5" customHeight="1">
      <c r="B776" s="1744"/>
      <c r="C776" s="1745" t="str">
        <f>C752</f>
        <v>Среднее за 6 дней   (фактически)</v>
      </c>
      <c r="D776" s="1746"/>
      <c r="E776" s="1750">
        <f>(E440+E491+E547+E603+E656+E713)/6</f>
        <v>36.921968333333332</v>
      </c>
      <c r="F776" s="1751">
        <f>(F440+F491+F547+F603+F656+F713)/6</f>
        <v>41.913479500000001</v>
      </c>
      <c r="G776" s="1751">
        <f>(G440+G491+G547+G603+G656+G713)/6</f>
        <v>175.04337866666665</v>
      </c>
      <c r="H776" s="1752">
        <f>(H440+H491+H547+H603+H656+H713)/6</f>
        <v>1220.4949349999999</v>
      </c>
      <c r="I776" s="5"/>
      <c r="J776" s="31"/>
      <c r="K776" s="6"/>
      <c r="L776" s="121"/>
      <c r="M776" s="121"/>
      <c r="N776" s="121"/>
      <c r="O776" s="121"/>
      <c r="P776" s="121"/>
      <c r="Q776" s="3144"/>
      <c r="R776" s="3144"/>
      <c r="S776" s="3144"/>
      <c r="T776" s="3144"/>
      <c r="U776" s="3144"/>
      <c r="V776" s="3144"/>
      <c r="W776" s="3144"/>
      <c r="X776" s="3144"/>
      <c r="Y776" s="3144"/>
      <c r="Z776" s="3144"/>
      <c r="AA776" s="3144"/>
      <c r="AB776" s="3144"/>
      <c r="AC776" s="3144"/>
      <c r="AD776" s="3144"/>
      <c r="AE776" s="3144"/>
      <c r="AF776" s="3144"/>
      <c r="AG776" s="3144"/>
      <c r="AH776" s="3144"/>
      <c r="AI776" s="3144"/>
      <c r="AJ776" s="3144"/>
      <c r="AK776" s="3144"/>
      <c r="AL776" s="3144"/>
      <c r="AM776" s="3144"/>
      <c r="AN776" s="3144"/>
      <c r="AO776" s="3144"/>
      <c r="AP776" s="3144"/>
      <c r="AQ776" s="3144"/>
      <c r="AR776" s="3144"/>
      <c r="AS776" s="3144"/>
      <c r="AT776" s="3144"/>
    </row>
    <row r="777" spans="2:46" ht="15.75" thickBot="1">
      <c r="B777" s="1595"/>
      <c r="C777" s="1733" t="str">
        <f>C753</f>
        <v xml:space="preserve">отклонение от нормы    (  +  / -  )    </v>
      </c>
      <c r="D777" s="1734" t="s">
        <v>37</v>
      </c>
      <c r="E777" s="1747">
        <f>(E776*100/E733)-45</f>
        <v>-3.975590740740742</v>
      </c>
      <c r="F777" s="1748">
        <f>(F776*100/F733)-45</f>
        <v>0.55812989130435398</v>
      </c>
      <c r="G777" s="1748">
        <f>(G776*100/G733)-45</f>
        <v>0.70323202785029792</v>
      </c>
      <c r="H777" s="1749">
        <f>(H776*100/H733)-45</f>
        <v>-0.12886268382352739</v>
      </c>
      <c r="I777" s="562"/>
      <c r="J777" s="670"/>
      <c r="K777" s="6"/>
      <c r="L777" s="121"/>
      <c r="M777" s="121"/>
      <c r="N777" s="121"/>
      <c r="O777" s="121"/>
      <c r="P777" s="121"/>
      <c r="Q777" s="3144"/>
      <c r="R777" s="3144"/>
      <c r="S777" s="3144"/>
      <c r="T777" s="3144"/>
      <c r="U777" s="3144"/>
      <c r="V777" s="3144"/>
      <c r="W777" s="3144"/>
      <c r="X777" s="3144"/>
      <c r="Y777" s="3144"/>
      <c r="Z777" s="3144"/>
      <c r="AA777" s="3144"/>
      <c r="AB777" s="3144"/>
      <c r="AC777" s="3144"/>
      <c r="AD777" s="3144"/>
      <c r="AE777" s="3144"/>
      <c r="AF777" s="3144"/>
      <c r="AG777" s="3144"/>
      <c r="AH777" s="3144"/>
      <c r="AI777" s="3144"/>
      <c r="AJ777" s="3144"/>
      <c r="AK777" s="3144"/>
      <c r="AL777" s="3144"/>
      <c r="AM777" s="3144"/>
      <c r="AN777" s="3144"/>
      <c r="AO777" s="3144"/>
      <c r="AP777" s="3144"/>
      <c r="AQ777" s="3144"/>
      <c r="AR777" s="3144"/>
      <c r="AS777" s="3144"/>
      <c r="AT777" s="3144"/>
    </row>
    <row r="778" spans="2:46" ht="15.75" thickBot="1">
      <c r="B778" s="106"/>
      <c r="C778" s="1411"/>
      <c r="D778" s="797"/>
      <c r="E778" s="798"/>
      <c r="F778" s="528"/>
      <c r="G778" s="529"/>
      <c r="H778" s="529"/>
      <c r="I778" s="562"/>
      <c r="J778" s="670"/>
      <c r="K778" s="6"/>
      <c r="L778" s="121"/>
      <c r="M778" s="121"/>
      <c r="N778" s="121"/>
      <c r="O778" s="121"/>
      <c r="P778" s="121"/>
      <c r="Q778" s="3144"/>
      <c r="R778" s="3144"/>
      <c r="S778" s="3144"/>
      <c r="T778" s="3144"/>
      <c r="U778" s="3144"/>
      <c r="V778" s="3144"/>
      <c r="W778" s="3144"/>
      <c r="X778" s="3144"/>
      <c r="Y778" s="3144"/>
      <c r="Z778" s="3144"/>
      <c r="AA778" s="3144"/>
      <c r="AB778" s="3144"/>
      <c r="AC778" s="3144"/>
      <c r="AD778" s="3144"/>
      <c r="AE778" s="3144"/>
      <c r="AF778" s="3144"/>
      <c r="AG778" s="3144"/>
      <c r="AH778" s="3144"/>
      <c r="AI778" s="3144"/>
      <c r="AJ778" s="3144"/>
      <c r="AK778" s="3144"/>
      <c r="AL778" s="3144"/>
      <c r="AM778" s="3144"/>
      <c r="AN778" s="3144"/>
      <c r="AO778" s="3144"/>
      <c r="AP778" s="3144"/>
      <c r="AQ778" s="3144"/>
      <c r="AR778" s="3144"/>
      <c r="AS778" s="3144"/>
      <c r="AT778" s="3144"/>
    </row>
    <row r="779" spans="2:46" ht="13.5" customHeight="1">
      <c r="B779" s="2085" t="str">
        <f>B735</f>
        <v>12 - 18 л</v>
      </c>
      <c r="C779" s="1737" t="str">
        <f t="shared" ref="C779:H779" si="5">C755</f>
        <v>ЗАВТРАКИ  -  ОБЕДЫ  И  ПОЛДНИКИ</v>
      </c>
      <c r="D779" s="1738">
        <f t="shared" si="5"/>
        <v>0.7</v>
      </c>
      <c r="E779" s="1739">
        <f t="shared" si="5"/>
        <v>63</v>
      </c>
      <c r="F779" s="1740">
        <f t="shared" si="5"/>
        <v>64.400000000000006</v>
      </c>
      <c r="G779" s="1740">
        <f t="shared" si="5"/>
        <v>268.10000000000002</v>
      </c>
      <c r="H779" s="1741">
        <f t="shared" si="5"/>
        <v>1904</v>
      </c>
      <c r="I779" s="562"/>
      <c r="J779" s="670"/>
      <c r="K779" s="6"/>
      <c r="L779" s="160"/>
      <c r="M779" s="121"/>
      <c r="N779" s="121"/>
      <c r="O779" s="121"/>
      <c r="P779" s="121"/>
      <c r="Q779" s="3144"/>
      <c r="R779" s="3144"/>
      <c r="S779" s="3144"/>
      <c r="T779" s="3144"/>
      <c r="U779" s="3144"/>
      <c r="V779" s="3144"/>
      <c r="W779" s="3144"/>
      <c r="X779" s="3144"/>
      <c r="Y779" s="3144"/>
      <c r="Z779" s="3144"/>
      <c r="AA779" s="3144"/>
      <c r="AB779" s="3144"/>
      <c r="AC779" s="3144"/>
      <c r="AD779" s="3144"/>
      <c r="AE779" s="3144"/>
      <c r="AF779" s="3144"/>
      <c r="AG779" s="3144"/>
      <c r="AH779" s="3144"/>
      <c r="AI779" s="3144"/>
      <c r="AJ779" s="3144"/>
      <c r="AK779" s="3144"/>
      <c r="AL779" s="3144"/>
      <c r="AM779" s="3144"/>
      <c r="AN779" s="3144"/>
      <c r="AO779" s="3144"/>
      <c r="AP779" s="3144"/>
      <c r="AQ779" s="3144"/>
      <c r="AR779" s="3144"/>
      <c r="AS779" s="3144"/>
      <c r="AT779" s="3144"/>
    </row>
    <row r="780" spans="2:46">
      <c r="B780" s="1744"/>
      <c r="C780" s="1745" t="str">
        <f>C756</f>
        <v>Среднее за 6 дней   (фактически)</v>
      </c>
      <c r="D780" s="1746"/>
      <c r="E780" s="1750">
        <f>(E444+E495+E551+E607+E660+E717)/6</f>
        <v>58.340701666666661</v>
      </c>
      <c r="F780" s="1751">
        <f>(F444+F495+F551+F607+F660+F717)/6</f>
        <v>67.253447833333325</v>
      </c>
      <c r="G780" s="1751">
        <f>(G444+G495+G551+G607+G660+G717)/6</f>
        <v>265.28876533333334</v>
      </c>
      <c r="H780" s="1752">
        <f>(H444+H495+H551+H607+H660+H717)/6</f>
        <v>1902.2191566666668</v>
      </c>
      <c r="I780" s="568"/>
      <c r="J780" s="5"/>
      <c r="K780" s="6"/>
      <c r="L780" s="3144"/>
      <c r="M780" s="121"/>
      <c r="N780" s="121"/>
      <c r="O780" s="121"/>
      <c r="P780" s="121"/>
      <c r="Q780" s="3144"/>
      <c r="R780" s="3144"/>
      <c r="S780" s="3144"/>
      <c r="T780" s="3144"/>
      <c r="U780" s="3144"/>
      <c r="V780" s="3144"/>
      <c r="W780" s="3144"/>
      <c r="X780" s="3144"/>
      <c r="Y780" s="3144"/>
      <c r="Z780" s="3144"/>
      <c r="AA780" s="3144"/>
      <c r="AB780" s="3144"/>
      <c r="AC780" s="3144"/>
      <c r="AD780" s="3144"/>
      <c r="AE780" s="3144"/>
      <c r="AF780" s="3144"/>
      <c r="AG780" s="3144"/>
      <c r="AH780" s="3144"/>
      <c r="AI780" s="3144"/>
      <c r="AJ780" s="3144"/>
      <c r="AK780" s="3144"/>
      <c r="AL780" s="3144"/>
      <c r="AM780" s="3144"/>
      <c r="AN780" s="3144"/>
      <c r="AO780" s="3144"/>
      <c r="AP780" s="3144"/>
      <c r="AQ780" s="3144"/>
      <c r="AR780" s="3144"/>
      <c r="AS780" s="3144"/>
      <c r="AT780" s="3144"/>
    </row>
    <row r="781" spans="2:46" ht="12.75" customHeight="1" thickBot="1">
      <c r="B781" s="1595"/>
      <c r="C781" s="1733" t="str">
        <f>C757</f>
        <v xml:space="preserve">отклонение от нормы    (  +  / -  )    </v>
      </c>
      <c r="D781" s="1734" t="s">
        <v>37</v>
      </c>
      <c r="E781" s="1747">
        <f>(E780*100/E733)-70</f>
        <v>-5.176998148148158</v>
      </c>
      <c r="F781" s="1748">
        <f>(F780*100/F733)-70</f>
        <v>3.1015737318840451</v>
      </c>
      <c r="G781" s="1748">
        <f>(G780*100/G733)-70</f>
        <v>-0.73400382941687781</v>
      </c>
      <c r="H781" s="1749">
        <f>(H780*100/H733)-70</f>
        <v>-6.5472181372541627E-2</v>
      </c>
      <c r="I781" s="568"/>
      <c r="J781" s="670"/>
      <c r="K781" s="4"/>
      <c r="L781" s="3144"/>
      <c r="M781" s="121"/>
      <c r="N781" s="121"/>
      <c r="O781" s="121"/>
      <c r="P781" s="121"/>
      <c r="Q781" s="3144"/>
      <c r="R781" s="3144"/>
      <c r="S781" s="3144"/>
      <c r="T781" s="3144"/>
      <c r="U781" s="3144"/>
      <c r="V781" s="3144"/>
      <c r="W781" s="3144"/>
      <c r="X781" s="3144"/>
      <c r="Y781" s="3144"/>
      <c r="Z781" s="3144"/>
      <c r="AA781" s="3144"/>
      <c r="AB781" s="3144"/>
      <c r="AC781" s="3144"/>
      <c r="AD781" s="3144"/>
      <c r="AE781" s="3144"/>
      <c r="AF781" s="3144"/>
      <c r="AG781" s="3144"/>
      <c r="AH781" s="3144"/>
      <c r="AI781" s="3144"/>
      <c r="AJ781" s="3144"/>
      <c r="AK781" s="3144"/>
      <c r="AL781" s="3144"/>
      <c r="AM781" s="3144"/>
      <c r="AN781" s="3144"/>
      <c r="AO781" s="3144"/>
      <c r="AP781" s="3144"/>
      <c r="AQ781" s="3144"/>
      <c r="AR781" s="3144"/>
      <c r="AS781" s="3144"/>
      <c r="AT781" s="3144"/>
    </row>
    <row r="782" spans="2:46">
      <c r="K782" s="4"/>
      <c r="L782" s="121"/>
      <c r="M782" s="121"/>
      <c r="N782" s="121"/>
      <c r="O782" s="121"/>
      <c r="P782" s="121"/>
      <c r="Q782" s="3144"/>
      <c r="R782" s="3144"/>
      <c r="S782" s="3144"/>
      <c r="T782" s="3144"/>
      <c r="U782" s="3144"/>
      <c r="V782" s="3144"/>
      <c r="W782" s="3144"/>
      <c r="X782" s="3144"/>
      <c r="Y782" s="3144"/>
      <c r="Z782" s="3144"/>
      <c r="AA782" s="3144"/>
      <c r="AB782" s="3144"/>
      <c r="AC782" s="3144"/>
      <c r="AD782" s="3144"/>
      <c r="AE782" s="3144"/>
      <c r="AF782" s="3144"/>
      <c r="AG782" s="3144"/>
      <c r="AH782" s="3144"/>
      <c r="AI782" s="3144"/>
      <c r="AJ782" s="3144"/>
      <c r="AK782" s="3144"/>
      <c r="AL782" s="3144"/>
      <c r="AM782" s="3144"/>
      <c r="AN782" s="3144"/>
      <c r="AO782" s="3144"/>
      <c r="AP782" s="3144"/>
      <c r="AQ782" s="3144"/>
      <c r="AR782" s="3144"/>
      <c r="AS782" s="3144"/>
      <c r="AT782" s="3144"/>
    </row>
    <row r="783" spans="2:46">
      <c r="D783" s="12" t="str">
        <f>D58</f>
        <v xml:space="preserve">Россия Краснодарский край </v>
      </c>
      <c r="K783" s="4"/>
      <c r="L783" s="121"/>
      <c r="M783" s="121"/>
      <c r="N783" s="121"/>
      <c r="O783" s="121"/>
      <c r="P783" s="121"/>
      <c r="Q783" s="3144"/>
      <c r="R783" s="3144"/>
      <c r="S783" s="3144"/>
      <c r="T783" s="3144"/>
      <c r="U783" s="3144"/>
      <c r="V783" s="3144"/>
      <c r="W783" s="3144"/>
      <c r="X783" s="3144"/>
      <c r="Y783" s="3144"/>
      <c r="Z783" s="3144"/>
      <c r="AA783" s="3144"/>
      <c r="AB783" s="3144"/>
      <c r="AC783" s="3144"/>
      <c r="AD783" s="3144"/>
      <c r="AE783" s="3144"/>
      <c r="AF783" s="3144"/>
      <c r="AG783" s="3144"/>
      <c r="AH783" s="3144"/>
      <c r="AI783" s="3144"/>
      <c r="AJ783" s="3144"/>
      <c r="AK783" s="3144"/>
      <c r="AL783" s="3144"/>
      <c r="AM783" s="3144"/>
      <c r="AN783" s="3144"/>
      <c r="AO783" s="3144"/>
      <c r="AP783" s="3144"/>
      <c r="AQ783" s="3144"/>
      <c r="AR783" s="3144"/>
      <c r="AS783" s="3144"/>
      <c r="AT783" s="3144"/>
    </row>
    <row r="784" spans="2:46">
      <c r="B784" s="2480" t="str">
        <f>B59</f>
        <v xml:space="preserve">     12 - ТИДНЕВНОЕ  МЕНЮ  ПРИГОТОВЛЯЕМЫХ  БЛЮД ШКОЛЬНЫХ    З А В Т Р А К О В - О Б Е Д О В - П О Л Д Н И К О В</v>
      </c>
      <c r="C784" s="171"/>
      <c r="K784" s="1132"/>
      <c r="L784" s="121"/>
      <c r="M784" s="121"/>
      <c r="N784" s="121"/>
      <c r="O784" s="121"/>
      <c r="P784" s="121"/>
      <c r="Q784" s="3144"/>
      <c r="R784" s="3144"/>
      <c r="S784" s="3144"/>
      <c r="T784" s="3144"/>
      <c r="U784" s="3144"/>
      <c r="V784" s="3144"/>
      <c r="W784" s="3144"/>
      <c r="X784" s="3144"/>
      <c r="Y784" s="3144"/>
      <c r="Z784" s="3144"/>
      <c r="AA784" s="3144"/>
      <c r="AB784" s="3144"/>
      <c r="AC784" s="3144"/>
      <c r="AD784" s="3144"/>
      <c r="AE784" s="3144"/>
      <c r="AF784" s="3144"/>
      <c r="AG784" s="3144"/>
      <c r="AH784" s="3144"/>
      <c r="AI784" s="3144"/>
      <c r="AJ784" s="3144"/>
      <c r="AK784" s="3144"/>
      <c r="AL784" s="3144"/>
      <c r="AM784" s="3144"/>
      <c r="AN784" s="3144"/>
      <c r="AO784" s="3144"/>
      <c r="AP784" s="3144"/>
      <c r="AQ784" s="3144"/>
      <c r="AR784" s="3144"/>
      <c r="AS784" s="3144"/>
      <c r="AT784" s="3144"/>
    </row>
    <row r="785" spans="2:46">
      <c r="C785" s="2481" t="str">
        <f>C60</f>
        <v xml:space="preserve">                            ДЛЯ  УЧАЩИХСЯ  В ОБЩЕОБРАЗОВАТЕЛЬНОМ УЧРЕЖДЕНИЕ</v>
      </c>
      <c r="D785"/>
      <c r="E785"/>
      <c r="F785"/>
      <c r="I785"/>
      <c r="J785"/>
      <c r="K785" s="1132"/>
      <c r="L785" s="121"/>
      <c r="M785" s="121"/>
      <c r="N785" s="121"/>
      <c r="O785" s="121"/>
      <c r="P785" s="121"/>
      <c r="Q785" s="3144"/>
      <c r="R785" s="3144"/>
      <c r="S785" s="3144"/>
      <c r="T785" s="3144"/>
      <c r="U785" s="3144"/>
      <c r="V785" s="3144"/>
      <c r="W785" s="3144"/>
      <c r="X785" s="3144"/>
      <c r="Y785" s="3144"/>
      <c r="Z785" s="3144"/>
      <c r="AA785" s="3144"/>
      <c r="AB785" s="3144"/>
      <c r="AC785" s="3144"/>
      <c r="AD785" s="3144"/>
      <c r="AE785" s="3144"/>
      <c r="AF785" s="3144"/>
      <c r="AG785" s="3144"/>
      <c r="AH785" s="3144"/>
      <c r="AI785" s="3144"/>
      <c r="AJ785" s="3144"/>
      <c r="AK785" s="3144"/>
      <c r="AL785" s="3144"/>
      <c r="AM785" s="3144"/>
      <c r="AN785" s="3144"/>
      <c r="AO785" s="3144"/>
      <c r="AP785" s="3144"/>
      <c r="AQ785" s="3144"/>
      <c r="AR785" s="3144"/>
      <c r="AS785" s="3144"/>
      <c r="AT785" s="3144"/>
    </row>
    <row r="786" spans="2:46">
      <c r="B786" t="str">
        <f>B61</f>
        <v xml:space="preserve">   Возрастная категория:   с   12  лет  и старше                 Сезон:    ЗИМА  -  ВЕСНА  2025 -____г.г.</v>
      </c>
      <c r="C786" s="25"/>
      <c r="E786"/>
      <c r="F786"/>
      <c r="G786" s="25"/>
      <c r="H786" s="25"/>
      <c r="I786" s="26"/>
      <c r="J786" s="26"/>
      <c r="K786" s="1132"/>
      <c r="L786" s="121"/>
      <c r="M786" s="794"/>
      <c r="N786" s="795"/>
      <c r="O786" s="121"/>
      <c r="P786" s="121"/>
      <c r="Q786" s="3144"/>
      <c r="R786" s="3144"/>
      <c r="S786" s="3144"/>
      <c r="T786" s="3144"/>
      <c r="U786" s="3144"/>
      <c r="V786" s="3144"/>
      <c r="W786" s="3144"/>
      <c r="X786" s="3144"/>
      <c r="Y786" s="3144"/>
      <c r="Z786" s="3144"/>
      <c r="AA786" s="3144"/>
      <c r="AB786" s="3144"/>
      <c r="AC786" s="3144"/>
      <c r="AD786" s="3144"/>
      <c r="AE786" s="3144"/>
      <c r="AF786" s="3144"/>
      <c r="AG786" s="3144"/>
      <c r="AH786" s="3144"/>
      <c r="AI786" s="3144"/>
      <c r="AJ786" s="3144"/>
      <c r="AK786" s="3144"/>
      <c r="AL786" s="3144"/>
      <c r="AM786" s="3144"/>
      <c r="AN786" s="3144"/>
      <c r="AO786" s="3144"/>
      <c r="AP786" s="3144"/>
      <c r="AQ786" s="3144"/>
      <c r="AR786" s="3144"/>
      <c r="AS786" s="3144"/>
      <c r="AT786" s="3144"/>
    </row>
    <row r="787" spans="2:46" ht="16.5" thickBot="1">
      <c r="B787" s="28"/>
      <c r="D787" s="2482" t="s">
        <v>221</v>
      </c>
      <c r="E787" s="29"/>
      <c r="F787"/>
      <c r="G787" s="2"/>
      <c r="H787" s="26"/>
      <c r="I787" s="26"/>
      <c r="J787" s="33"/>
      <c r="K787" s="1132"/>
      <c r="L787" s="121"/>
      <c r="M787" s="4354"/>
      <c r="N787" s="795"/>
      <c r="O787" s="121"/>
      <c r="P787" s="121"/>
      <c r="Q787" s="3144"/>
      <c r="R787" s="3144"/>
      <c r="S787" s="3144"/>
      <c r="T787" s="3144"/>
      <c r="U787" s="3144"/>
      <c r="V787" s="3144"/>
      <c r="W787" s="3144"/>
      <c r="X787" s="3144"/>
      <c r="Y787" s="3144"/>
      <c r="Z787" s="3144"/>
      <c r="AA787" s="3144"/>
      <c r="AB787" s="3144"/>
      <c r="AC787" s="3144"/>
      <c r="AD787" s="3144"/>
      <c r="AE787" s="3144"/>
      <c r="AF787" s="3144"/>
      <c r="AG787" s="3144"/>
      <c r="AH787" s="3144"/>
      <c r="AI787" s="3144"/>
      <c r="AJ787" s="3144"/>
      <c r="AK787" s="3144"/>
      <c r="AL787" s="3144"/>
      <c r="AM787" s="3144"/>
      <c r="AN787" s="3144"/>
      <c r="AO787" s="3144"/>
      <c r="AP787" s="3144"/>
      <c r="AQ787" s="3144"/>
      <c r="AR787" s="3144"/>
      <c r="AS787" s="3144"/>
      <c r="AT787" s="3144"/>
    </row>
    <row r="788" spans="2:46" ht="15.75" thickBot="1">
      <c r="B788" s="440" t="str">
        <f>B730</f>
        <v xml:space="preserve">      Возрастная категория:  12  лет и старше</v>
      </c>
      <c r="C788" s="64"/>
      <c r="D788" s="441"/>
      <c r="E788" s="332" t="s">
        <v>141</v>
      </c>
      <c r="F788" s="332"/>
      <c r="G788" s="332"/>
      <c r="H788" s="386" t="s">
        <v>142</v>
      </c>
      <c r="I788" s="20"/>
      <c r="J788" s="5"/>
      <c r="K788" s="1132"/>
      <c r="L788" s="121"/>
      <c r="M788" s="203"/>
      <c r="N788" s="121"/>
      <c r="O788" s="180"/>
      <c r="P788" s="180"/>
      <c r="Q788" s="180"/>
      <c r="R788" s="572"/>
      <c r="S788" s="3144"/>
      <c r="T788" s="3144"/>
      <c r="U788" s="3144"/>
      <c r="V788" s="3144"/>
      <c r="W788" s="3144"/>
      <c r="X788" s="3144"/>
      <c r="Y788" s="3144"/>
      <c r="Z788" s="3144"/>
      <c r="AA788" s="3144"/>
      <c r="AB788" s="3144"/>
      <c r="AC788" s="3144"/>
      <c r="AD788" s="3144"/>
      <c r="AE788" s="3144"/>
      <c r="AF788" s="3144"/>
      <c r="AG788" s="3144"/>
      <c r="AH788" s="3144"/>
      <c r="AI788" s="3144"/>
      <c r="AJ788" s="3144"/>
      <c r="AK788" s="3144"/>
      <c r="AL788" s="3144"/>
      <c r="AM788" s="3144"/>
      <c r="AN788" s="3144"/>
      <c r="AO788" s="3144"/>
      <c r="AP788" s="3144"/>
      <c r="AQ788" s="3144"/>
      <c r="AR788" s="3144"/>
      <c r="AS788" s="3144"/>
      <c r="AT788" s="3144"/>
    </row>
    <row r="789" spans="2:46">
      <c r="B789" s="65"/>
      <c r="C789" s="549" t="str">
        <f>C731</f>
        <v xml:space="preserve">меню завтраки   12-тидневка </v>
      </c>
      <c r="D789" s="443"/>
      <c r="E789" s="444" t="s">
        <v>148</v>
      </c>
      <c r="F789" s="392" t="s">
        <v>53</v>
      </c>
      <c r="G789" s="392" t="s">
        <v>54</v>
      </c>
      <c r="H789" s="393" t="s">
        <v>149</v>
      </c>
      <c r="I789" s="31"/>
      <c r="J789" s="31"/>
      <c r="K789" s="4"/>
      <c r="L789" s="121"/>
      <c r="M789" s="1411"/>
      <c r="N789" s="797"/>
      <c r="O789" s="574"/>
      <c r="P789" s="574"/>
      <c r="Q789" s="574"/>
      <c r="R789" s="178"/>
      <c r="S789" s="3144"/>
      <c r="T789" s="3144"/>
      <c r="U789" s="3144"/>
      <c r="V789" s="3144"/>
      <c r="W789" s="3144"/>
      <c r="X789" s="3144"/>
      <c r="Y789" s="3144"/>
      <c r="Z789" s="3144"/>
      <c r="AA789" s="3144"/>
      <c r="AB789" s="3144"/>
      <c r="AC789" s="3144"/>
      <c r="AD789" s="3144"/>
      <c r="AE789" s="3144"/>
      <c r="AF789" s="3144"/>
      <c r="AG789" s="3144"/>
      <c r="AH789" s="3144"/>
      <c r="AI789" s="3144"/>
      <c r="AJ789" s="3144"/>
      <c r="AK789" s="3144"/>
      <c r="AL789" s="3144"/>
      <c r="AM789" s="3144"/>
      <c r="AN789" s="3144"/>
      <c r="AO789" s="3144"/>
      <c r="AP789" s="3144"/>
      <c r="AQ789" s="3144"/>
      <c r="AR789" s="3144"/>
      <c r="AS789" s="3144"/>
      <c r="AT789" s="3144"/>
    </row>
    <row r="790" spans="2:46" ht="16.5" thickBot="1">
      <c r="B790" s="63"/>
      <c r="C790" s="586"/>
      <c r="D790" s="426"/>
      <c r="E790" s="2485" t="s">
        <v>5</v>
      </c>
      <c r="F790" s="652" t="s">
        <v>6</v>
      </c>
      <c r="G790" s="652" t="s">
        <v>7</v>
      </c>
      <c r="H790" s="390" t="s">
        <v>151</v>
      </c>
      <c r="I790" s="5"/>
      <c r="J790" s="31"/>
      <c r="K790" s="4"/>
      <c r="L790" s="121"/>
      <c r="M790" s="329"/>
      <c r="N790" s="795"/>
      <c r="O790" s="576"/>
      <c r="P790" s="576"/>
      <c r="Q790" s="576"/>
      <c r="R790" s="206"/>
      <c r="S790" s="3144"/>
      <c r="T790" s="3144"/>
      <c r="U790" s="3144"/>
      <c r="V790" s="3144"/>
      <c r="W790" s="3144"/>
      <c r="X790" s="3144"/>
      <c r="Y790" s="3144"/>
      <c r="Z790" s="3144"/>
      <c r="AA790" s="3144"/>
      <c r="AB790" s="3144"/>
      <c r="AC790" s="3144"/>
      <c r="AD790" s="3144"/>
      <c r="AE790" s="3144"/>
      <c r="AF790" s="3144"/>
      <c r="AG790" s="3144"/>
      <c r="AH790" s="3144"/>
      <c r="AI790" s="3144"/>
      <c r="AJ790" s="3144"/>
      <c r="AK790" s="3144"/>
      <c r="AL790" s="3144"/>
      <c r="AM790" s="3144"/>
      <c r="AN790" s="3144"/>
      <c r="AO790" s="3144"/>
      <c r="AP790" s="3144"/>
      <c r="AQ790" s="3144"/>
      <c r="AR790" s="3144"/>
      <c r="AS790" s="3144"/>
      <c r="AT790" s="3144"/>
    </row>
    <row r="791" spans="2:46">
      <c r="B791" s="65"/>
      <c r="C791" s="1137" t="str">
        <f t="shared" ref="C791:H791" si="6">C733</f>
        <v xml:space="preserve">  Суточная потребность   по СанПиН  </v>
      </c>
      <c r="D791" s="548">
        <f t="shared" si="6"/>
        <v>1</v>
      </c>
      <c r="E791" s="2486">
        <f t="shared" si="6"/>
        <v>90</v>
      </c>
      <c r="F791" s="2487">
        <f t="shared" si="6"/>
        <v>92</v>
      </c>
      <c r="G791" s="2488">
        <f t="shared" si="6"/>
        <v>383</v>
      </c>
      <c r="H791" s="2489">
        <f t="shared" si="6"/>
        <v>2720</v>
      </c>
      <c r="I791" s="562"/>
      <c r="J791" s="670"/>
      <c r="K791" s="4"/>
      <c r="L791" s="121"/>
      <c r="M791" s="121"/>
      <c r="N791" s="121"/>
      <c r="O791" s="121"/>
      <c r="P791" s="121"/>
      <c r="Q791" s="3144"/>
      <c r="R791" s="3144"/>
      <c r="S791" s="3144"/>
      <c r="T791" s="3144"/>
      <c r="U791" s="3144"/>
      <c r="V791" s="3144"/>
      <c r="W791" s="3144"/>
      <c r="X791" s="3144"/>
      <c r="Y791" s="3144"/>
      <c r="Z791" s="3144"/>
      <c r="AA791" s="3144"/>
      <c r="AB791" s="3144"/>
      <c r="AC791" s="3144"/>
      <c r="AD791" s="3144"/>
      <c r="AE791" s="3144"/>
      <c r="AF791" s="3144"/>
      <c r="AG791" s="3144"/>
      <c r="AH791" s="3144"/>
      <c r="AI791" s="3144"/>
      <c r="AJ791" s="3144"/>
      <c r="AK791" s="3144"/>
      <c r="AL791" s="3144"/>
      <c r="AM791" s="3144"/>
      <c r="AN791" s="3144"/>
      <c r="AO791" s="3144"/>
      <c r="AP791" s="3144"/>
      <c r="AQ791" s="3144"/>
      <c r="AR791" s="3144"/>
      <c r="AS791" s="3144"/>
      <c r="AT791" s="3144"/>
    </row>
    <row r="792" spans="2:46" ht="15.75" thickBot="1">
      <c r="B792" s="63"/>
      <c r="C792" s="1753" t="str">
        <f>C734</f>
        <v>СанПиН  2.3 /2.4. 3590 - 20</v>
      </c>
      <c r="D792" s="1754"/>
      <c r="E792" s="2495"/>
      <c r="F792" s="2496"/>
      <c r="G792" s="1732"/>
      <c r="H792" s="2497"/>
      <c r="I792" s="562"/>
      <c r="J792" s="670"/>
      <c r="K792" s="4"/>
      <c r="L792" s="121"/>
      <c r="M792" s="121"/>
      <c r="N792" s="121"/>
      <c r="O792" s="530"/>
      <c r="P792" s="530"/>
      <c r="Q792" s="530"/>
      <c r="R792" s="530"/>
      <c r="S792" s="3144"/>
      <c r="T792" s="3144"/>
      <c r="U792" s="3144"/>
      <c r="V792" s="3144"/>
      <c r="W792" s="3144"/>
      <c r="X792" s="3144"/>
      <c r="Y792" s="3144"/>
      <c r="Z792" s="3144"/>
      <c r="AA792" s="3144"/>
      <c r="AB792" s="3144"/>
      <c r="AC792" s="3144"/>
      <c r="AD792" s="3144"/>
      <c r="AE792" s="3144"/>
      <c r="AF792" s="3144"/>
      <c r="AG792" s="3144"/>
      <c r="AH792" s="3144"/>
      <c r="AI792" s="3144"/>
      <c r="AJ792" s="3144"/>
      <c r="AK792" s="3144"/>
      <c r="AL792" s="3144"/>
      <c r="AM792" s="3144"/>
      <c r="AN792" s="3144"/>
      <c r="AO792" s="3144"/>
      <c r="AP792" s="3144"/>
      <c r="AQ792" s="3144"/>
      <c r="AR792" s="3144"/>
      <c r="AS792" s="3144"/>
      <c r="AT792" s="3144"/>
    </row>
    <row r="793" spans="2:46" ht="15.75">
      <c r="B793" s="2085" t="str">
        <f>B735</f>
        <v>12 - 18 л</v>
      </c>
      <c r="C793" s="1737" t="str">
        <f>C735</f>
        <v xml:space="preserve">З А В Т Р А К И   </v>
      </c>
      <c r="D793" s="1738">
        <f>D735</f>
        <v>0.25</v>
      </c>
      <c r="E793" s="1739">
        <f>E735</f>
        <v>22.5</v>
      </c>
      <c r="F793" s="1740">
        <f>F735</f>
        <v>23</v>
      </c>
      <c r="G793" s="1740">
        <f>G735</f>
        <v>95.75</v>
      </c>
      <c r="H793" s="1741">
        <f>H735</f>
        <v>680</v>
      </c>
      <c r="I793" s="562"/>
      <c r="J793" s="670"/>
      <c r="K793" s="1132"/>
      <c r="L793" s="121"/>
      <c r="M793" s="121"/>
      <c r="N793" s="121"/>
      <c r="O793" s="121"/>
      <c r="P793" s="121"/>
      <c r="Q793" s="3144"/>
      <c r="R793" s="3144"/>
      <c r="S793" s="3144"/>
      <c r="T793" s="3144"/>
      <c r="U793" s="3144"/>
      <c r="V793" s="3144"/>
      <c r="W793" s="3144"/>
      <c r="X793" s="3144"/>
      <c r="Y793" s="3144"/>
      <c r="Z793" s="3144"/>
      <c r="AA793" s="3144"/>
      <c r="AB793" s="3144"/>
      <c r="AC793" s="3144"/>
      <c r="AD793" s="3144"/>
      <c r="AE793" s="3144"/>
      <c r="AF793" s="3144"/>
      <c r="AG793" s="3144"/>
      <c r="AH793" s="3144"/>
      <c r="AI793" s="3144"/>
      <c r="AJ793" s="3144"/>
      <c r="AK793" s="3144"/>
      <c r="AL793" s="3144"/>
      <c r="AM793" s="3144"/>
      <c r="AN793" s="3144"/>
      <c r="AO793" s="3144"/>
      <c r="AP793" s="3144"/>
      <c r="AQ793" s="3144"/>
      <c r="AR793" s="3144"/>
      <c r="AS793" s="3144"/>
      <c r="AT793" s="3144"/>
    </row>
    <row r="794" spans="2:46">
      <c r="B794" s="1744"/>
      <c r="C794" s="1745" t="s">
        <v>976</v>
      </c>
      <c r="D794" s="1746"/>
      <c r="E794" s="1750">
        <f>(E73+E129+E185+E240+E296+E350+E410+E463+E520+E574+E628+E683)/12</f>
        <v>22.500008333333327</v>
      </c>
      <c r="F794" s="1751">
        <f>(F73+F129+F185+F240+F296+F350+F410+F463+F520+F574+F628+F683)/12</f>
        <v>22.999990833333332</v>
      </c>
      <c r="G794" s="1751">
        <f>(G73+G129+G185+G240+G296+G350+G410+G463+G520+G574+G628+G683)/12</f>
        <v>95.750008750000006</v>
      </c>
      <c r="H794" s="1752">
        <f>(H73+H129+H185+H240+H296+H350+H410+H463+H520+H574+H628+H683)/12</f>
        <v>680.00001083333325</v>
      </c>
      <c r="I794" s="568"/>
      <c r="J794" s="5"/>
      <c r="K794" s="1132"/>
      <c r="L794" s="121"/>
      <c r="M794" s="121"/>
      <c r="N794" s="121"/>
      <c r="O794" s="121"/>
      <c r="P794" s="121"/>
      <c r="Q794" s="3144"/>
      <c r="R794" s="3144"/>
      <c r="S794" s="3144"/>
      <c r="T794" s="3144"/>
      <c r="U794" s="3144"/>
      <c r="V794" s="3144"/>
      <c r="W794" s="3144"/>
      <c r="X794" s="3144"/>
      <c r="Y794" s="3144"/>
      <c r="Z794" s="3144"/>
      <c r="AA794" s="3144"/>
      <c r="AB794" s="3144"/>
      <c r="AC794" s="3144"/>
      <c r="AD794" s="3144"/>
      <c r="AE794" s="3144"/>
      <c r="AF794" s="3144"/>
      <c r="AG794" s="3144"/>
      <c r="AH794" s="3144"/>
      <c r="AI794" s="3144"/>
      <c r="AJ794" s="3144"/>
      <c r="AK794" s="3144"/>
      <c r="AL794" s="3144"/>
      <c r="AM794" s="3144"/>
      <c r="AN794" s="3144"/>
      <c r="AO794" s="3144"/>
      <c r="AP794" s="3144"/>
      <c r="AQ794" s="3144"/>
      <c r="AR794" s="3144"/>
      <c r="AS794" s="3144"/>
      <c r="AT794" s="3144"/>
    </row>
    <row r="795" spans="2:46" ht="15.75" thickBot="1">
      <c r="B795" s="1595"/>
      <c r="C795" s="1733" t="s">
        <v>372</v>
      </c>
      <c r="D795" s="1734" t="s">
        <v>37</v>
      </c>
      <c r="E795" s="1747">
        <f>(E794*100/E733)-25</f>
        <v>9.2592592508822236E-6</v>
      </c>
      <c r="F795" s="1748">
        <f>(F794*100/F733)-25</f>
        <v>-9.9637681181263815E-6</v>
      </c>
      <c r="G795" s="1748">
        <f>(G794*100/G733)-25</f>
        <v>2.2845953040473432E-6</v>
      </c>
      <c r="H795" s="1749">
        <f>(H794*100/H733)-25</f>
        <v>3.9828431042110424E-7</v>
      </c>
      <c r="I795" s="568"/>
      <c r="J795" s="670"/>
      <c r="K795" s="1132"/>
      <c r="L795" s="121"/>
      <c r="M795" s="121"/>
      <c r="N795" s="121"/>
      <c r="O795" s="121"/>
      <c r="P795" s="121"/>
      <c r="Q795" s="3144"/>
      <c r="R795" s="3144"/>
      <c r="S795" s="3144"/>
      <c r="T795" s="3144"/>
      <c r="U795" s="3144"/>
      <c r="V795" s="3144"/>
      <c r="W795" s="3144"/>
      <c r="X795" s="3144"/>
      <c r="Y795" s="3144"/>
      <c r="Z795" s="3144"/>
      <c r="AA795" s="3144"/>
      <c r="AB795" s="3144"/>
      <c r="AC795" s="3144"/>
      <c r="AD795" s="3144"/>
      <c r="AE795" s="3144"/>
      <c r="AF795" s="3144"/>
      <c r="AG795" s="3144"/>
      <c r="AH795" s="3144"/>
      <c r="AI795" s="3144"/>
      <c r="AJ795" s="3144"/>
      <c r="AK795" s="3144"/>
      <c r="AL795" s="3144"/>
      <c r="AM795" s="3144"/>
      <c r="AN795" s="3144"/>
      <c r="AO795" s="3144"/>
      <c r="AP795" s="3144"/>
      <c r="AQ795" s="3144"/>
      <c r="AR795" s="3144"/>
      <c r="AS795" s="3144"/>
      <c r="AT795" s="3144"/>
    </row>
    <row r="796" spans="2:46" ht="15.75" thickBot="1">
      <c r="B796" s="92"/>
      <c r="C796" s="92"/>
      <c r="D796" s="559"/>
      <c r="E796" s="559"/>
      <c r="F796" s="559"/>
      <c r="G796" s="559"/>
      <c r="H796" s="559"/>
      <c r="I796" s="5"/>
      <c r="J796" s="5"/>
      <c r="K796" s="1132"/>
      <c r="L796" s="121"/>
      <c r="M796" s="121"/>
      <c r="N796" s="121"/>
      <c r="O796" s="121"/>
      <c r="P796" s="121"/>
      <c r="Q796" s="3144"/>
      <c r="R796" s="3144"/>
      <c r="S796" s="3144"/>
      <c r="T796" s="3144"/>
      <c r="U796" s="3144"/>
      <c r="V796" s="3144"/>
      <c r="W796" s="3144"/>
      <c r="X796" s="3144"/>
      <c r="Y796" s="3144"/>
      <c r="Z796" s="3144"/>
      <c r="AA796" s="3144"/>
      <c r="AB796" s="3144"/>
      <c r="AC796" s="3144"/>
      <c r="AD796" s="3144"/>
      <c r="AE796" s="3144"/>
      <c r="AF796" s="3144"/>
      <c r="AG796" s="3144"/>
      <c r="AH796" s="3144"/>
      <c r="AI796" s="3144"/>
      <c r="AJ796" s="3144"/>
      <c r="AK796" s="3144"/>
      <c r="AL796" s="3144"/>
      <c r="AM796" s="3144"/>
      <c r="AN796" s="3144"/>
      <c r="AO796" s="3144"/>
      <c r="AP796" s="3144"/>
      <c r="AQ796" s="3144"/>
      <c r="AR796" s="3144"/>
      <c r="AS796" s="3144"/>
      <c r="AT796" s="3144"/>
    </row>
    <row r="797" spans="2:46" ht="15.75">
      <c r="B797" s="2085" t="str">
        <f>B735</f>
        <v>12 - 18 л</v>
      </c>
      <c r="C797" s="1737" t="str">
        <f t="shared" ref="C797:H797" si="7">C739</f>
        <v>О Б Е Д Ы</v>
      </c>
      <c r="D797" s="1738">
        <f t="shared" si="7"/>
        <v>0.35</v>
      </c>
      <c r="E797" s="1739">
        <f t="shared" si="7"/>
        <v>31.5</v>
      </c>
      <c r="F797" s="1740">
        <f t="shared" si="7"/>
        <v>32.200000000000003</v>
      </c>
      <c r="G797" s="1740">
        <f t="shared" si="7"/>
        <v>134.05000000000001</v>
      </c>
      <c r="H797" s="1741">
        <f t="shared" si="7"/>
        <v>952</v>
      </c>
      <c r="I797" s="20"/>
      <c r="J797" s="5"/>
      <c r="K797" s="1132"/>
      <c r="L797" s="121"/>
      <c r="M797" s="121"/>
      <c r="N797" s="121"/>
      <c r="O797" s="121"/>
      <c r="P797" s="121"/>
      <c r="Q797" s="3144"/>
      <c r="R797" s="3144"/>
      <c r="S797" s="3144"/>
      <c r="T797" s="3144"/>
      <c r="U797" s="3144"/>
      <c r="V797" s="3144"/>
      <c r="W797" s="3144"/>
      <c r="X797" s="3144"/>
      <c r="Y797" s="3144"/>
      <c r="Z797" s="3144"/>
      <c r="AA797" s="3144"/>
      <c r="AB797" s="3144"/>
      <c r="AC797" s="3144"/>
      <c r="AD797" s="3144"/>
      <c r="AE797" s="3144"/>
      <c r="AF797" s="3144"/>
      <c r="AG797" s="3144"/>
      <c r="AH797" s="3144"/>
      <c r="AI797" s="3144"/>
      <c r="AJ797" s="3144"/>
      <c r="AK797" s="3144"/>
      <c r="AL797" s="3144"/>
      <c r="AM797" s="3144"/>
      <c r="AN797" s="3144"/>
      <c r="AO797" s="3144"/>
      <c r="AP797" s="3144"/>
      <c r="AQ797" s="3144"/>
      <c r="AR797" s="3144"/>
      <c r="AS797" s="3144"/>
      <c r="AT797" s="3144"/>
    </row>
    <row r="798" spans="2:46">
      <c r="B798" s="1744"/>
      <c r="C798" s="1745" t="str">
        <f>C794</f>
        <v>Среднее за 12 дней (фактически)</v>
      </c>
      <c r="D798" s="1746"/>
      <c r="E798" s="1750">
        <f>(E84+E141+E197+E253+E308+E363+E422+E475+E530+E587+E641+E696)/12</f>
        <v>31.499984999999999</v>
      </c>
      <c r="F798" s="1751">
        <f>(F84+F141+F197+F253+F308+F363+F422+F475+F530+F587+F641+F696)/12</f>
        <v>32.199946666666669</v>
      </c>
      <c r="G798" s="1751">
        <f>(G84+G141+G197+G253+G308+G363+G422+G475+G530+G587+G641+G696)/12</f>
        <v>134.04999916666665</v>
      </c>
      <c r="H798" s="1752">
        <f>(H84+H141+H197+H253+H308+H363+H422+H475+H530+H587+H641+H696)/12</f>
        <v>952.00001166666664</v>
      </c>
      <c r="I798" s="31"/>
      <c r="J798" s="31"/>
      <c r="K798" s="4"/>
      <c r="L798" s="121"/>
      <c r="M798" s="121"/>
      <c r="N798" s="121"/>
      <c r="O798" s="121"/>
      <c r="P798" s="121"/>
      <c r="Q798" s="3144"/>
      <c r="R798" s="3144"/>
      <c r="S798" s="3144"/>
      <c r="T798" s="3144"/>
      <c r="U798" s="3144"/>
      <c r="V798" s="3144"/>
      <c r="W798" s="3144"/>
      <c r="X798" s="3144"/>
      <c r="Y798" s="3144"/>
      <c r="Z798" s="3144"/>
      <c r="AA798" s="3144"/>
      <c r="AB798" s="3144"/>
      <c r="AC798" s="3144"/>
      <c r="AD798" s="3144"/>
      <c r="AE798" s="3144"/>
      <c r="AF798" s="3144"/>
      <c r="AG798" s="3144"/>
      <c r="AH798" s="3144"/>
      <c r="AI798" s="3144"/>
      <c r="AJ798" s="3144"/>
      <c r="AK798" s="3144"/>
      <c r="AL798" s="3144"/>
      <c r="AM798" s="3144"/>
      <c r="AN798" s="3144"/>
      <c r="AO798" s="3144"/>
      <c r="AP798" s="3144"/>
      <c r="AQ798" s="3144"/>
      <c r="AR798" s="3144"/>
      <c r="AS798" s="3144"/>
      <c r="AT798" s="3144"/>
    </row>
    <row r="799" spans="2:46" ht="15.75" thickBot="1">
      <c r="B799" s="230"/>
      <c r="C799" s="1332" t="s">
        <v>372</v>
      </c>
      <c r="D799" s="744" t="s">
        <v>37</v>
      </c>
      <c r="E799" s="1130">
        <f>(E798*100/E733)-35</f>
        <v>-1.6666666667219943E-5</v>
      </c>
      <c r="F799" s="767">
        <f>(F798*100/F733)-35</f>
        <v>-5.7971014491897677E-5</v>
      </c>
      <c r="G799" s="767">
        <f>(G798*100/G733)-35</f>
        <v>-2.1758050650078076E-7</v>
      </c>
      <c r="H799" s="1131">
        <f>(H798*100/H733)-35</f>
        <v>4.2892156670859549E-7</v>
      </c>
      <c r="I799" s="5"/>
      <c r="J799" s="31"/>
      <c r="K799" s="4"/>
      <c r="L799" s="121"/>
      <c r="M799" s="121"/>
      <c r="N799" s="121"/>
      <c r="O799" s="121"/>
      <c r="P799" s="121"/>
      <c r="Q799" s="3144"/>
      <c r="R799" s="3144"/>
      <c r="S799" s="3144"/>
      <c r="T799" s="3144"/>
      <c r="U799" s="3144"/>
      <c r="V799" s="3144"/>
      <c r="W799" s="3144"/>
      <c r="X799" s="3144"/>
      <c r="Y799" s="3144"/>
      <c r="Z799" s="3144"/>
      <c r="AA799" s="3144"/>
      <c r="AB799" s="3144"/>
      <c r="AC799" s="3144"/>
      <c r="AD799" s="3144"/>
      <c r="AE799" s="3144"/>
      <c r="AF799" s="3144"/>
      <c r="AG799" s="3144"/>
      <c r="AH799" s="3144"/>
      <c r="AI799" s="3144"/>
      <c r="AJ799" s="3144"/>
      <c r="AK799" s="3144"/>
      <c r="AL799" s="3144"/>
      <c r="AM799" s="3144"/>
      <c r="AN799" s="3144"/>
      <c r="AO799" s="3144"/>
      <c r="AP799" s="3144"/>
      <c r="AQ799" s="3144"/>
      <c r="AR799" s="3144"/>
      <c r="AS799" s="3144"/>
      <c r="AT799" s="3144"/>
    </row>
    <row r="800" spans="2:46" ht="15.75" thickBot="1">
      <c r="I800" s="562"/>
      <c r="J800" s="670"/>
      <c r="K800" s="4"/>
      <c r="L800" s="121"/>
      <c r="M800" s="121"/>
      <c r="N800" s="121"/>
      <c r="O800" s="121"/>
      <c r="P800" s="121"/>
      <c r="Q800" s="3144"/>
      <c r="R800" s="3144"/>
      <c r="S800" s="3144"/>
      <c r="T800" s="3144"/>
      <c r="U800" s="3144"/>
      <c r="V800" s="3144"/>
      <c r="W800" s="3144"/>
      <c r="X800" s="3144"/>
      <c r="Y800" s="3144"/>
      <c r="Z800" s="3144"/>
      <c r="AA800" s="3144"/>
      <c r="AB800" s="3144"/>
      <c r="AC800" s="3144"/>
      <c r="AD800" s="3144"/>
      <c r="AE800" s="3144"/>
      <c r="AF800" s="3144"/>
      <c r="AG800" s="3144"/>
      <c r="AH800" s="3144"/>
      <c r="AI800" s="3144"/>
      <c r="AJ800" s="3144"/>
      <c r="AK800" s="3144"/>
      <c r="AL800" s="3144"/>
      <c r="AM800" s="3144"/>
      <c r="AN800" s="3144"/>
      <c r="AO800" s="3144"/>
      <c r="AP800" s="3144"/>
      <c r="AQ800" s="3144"/>
      <c r="AR800" s="3144"/>
      <c r="AS800" s="3144"/>
      <c r="AT800" s="3144"/>
    </row>
    <row r="801" spans="2:46" ht="15.75">
      <c r="B801" s="2085" t="str">
        <f>B735</f>
        <v>12 - 18 л</v>
      </c>
      <c r="C801" s="1737" t="str">
        <f t="shared" ref="C801:H801" si="8">C743</f>
        <v>П О Л Д Н И К И</v>
      </c>
      <c r="D801" s="1738">
        <f t="shared" si="8"/>
        <v>0.1</v>
      </c>
      <c r="E801" s="1739">
        <f t="shared" si="8"/>
        <v>9</v>
      </c>
      <c r="F801" s="1740">
        <f t="shared" si="8"/>
        <v>9.1999999999999993</v>
      </c>
      <c r="G801" s="1740">
        <f t="shared" si="8"/>
        <v>38.299999999999997</v>
      </c>
      <c r="H801" s="1741">
        <f t="shared" si="8"/>
        <v>272</v>
      </c>
      <c r="I801" s="562"/>
      <c r="J801" s="670"/>
      <c r="K801" s="4"/>
      <c r="L801" s="121"/>
      <c r="M801" s="121"/>
      <c r="N801" s="121"/>
      <c r="O801" s="121"/>
      <c r="P801" s="121"/>
      <c r="Q801" s="3144"/>
      <c r="R801" s="3144"/>
      <c r="S801" s="3144"/>
      <c r="T801" s="3144"/>
      <c r="U801" s="3144"/>
      <c r="V801" s="3144"/>
      <c r="W801" s="3144"/>
      <c r="X801" s="3144"/>
      <c r="Y801" s="3144"/>
      <c r="Z801" s="3144"/>
      <c r="AA801" s="3144"/>
      <c r="AB801" s="3144"/>
      <c r="AC801" s="3144"/>
      <c r="AD801" s="3144"/>
      <c r="AE801" s="3144"/>
      <c r="AF801" s="3144"/>
      <c r="AG801" s="3144"/>
      <c r="AH801" s="3144"/>
      <c r="AI801" s="3144"/>
      <c r="AJ801" s="3144"/>
      <c r="AK801" s="3144"/>
      <c r="AL801" s="3144"/>
      <c r="AM801" s="3144"/>
      <c r="AN801" s="3144"/>
      <c r="AO801" s="3144"/>
      <c r="AP801" s="3144"/>
      <c r="AQ801" s="3144"/>
      <c r="AR801" s="3144"/>
      <c r="AS801" s="3144"/>
      <c r="AT801" s="3144"/>
    </row>
    <row r="802" spans="2:46">
      <c r="B802" s="1744"/>
      <c r="C802" s="1745" t="str">
        <f>C794</f>
        <v>Среднее за 12 дней (фактически)</v>
      </c>
      <c r="D802" s="1746"/>
      <c r="E802" s="1750">
        <f>(E92+E149+E205+E261+E315+E370+E432+E483+E538+E595+E648+E704)/12</f>
        <v>9.0000066666666676</v>
      </c>
      <c r="F802" s="1751">
        <f>(F92+F149+F205+F261+F315+F370+F432+F483+F538+F595+F648+F704)/12</f>
        <v>9.1999880833333325</v>
      </c>
      <c r="G802" s="1751">
        <f>(G92+G149+G205+G261+G315+G370+G432+G483+G538+G595+G648+G704)/12</f>
        <v>38.300010416666659</v>
      </c>
      <c r="H802" s="1752">
        <f>(H92+H149+H205+H261+H315+H370+H432+H483+H538+H595+H648+H704)/12</f>
        <v>272.00000583333332</v>
      </c>
      <c r="I802" s="562"/>
      <c r="J802" s="670"/>
      <c r="K802" s="1132"/>
      <c r="L802" s="121"/>
      <c r="M802" s="121"/>
      <c r="N802" s="121"/>
      <c r="O802" s="121"/>
      <c r="P802" s="121"/>
      <c r="Q802" s="3144"/>
      <c r="R802" s="3144"/>
      <c r="S802" s="3144"/>
      <c r="T802" s="3144"/>
      <c r="U802" s="3144"/>
      <c r="V802" s="3144"/>
      <c r="W802" s="3144"/>
      <c r="X802" s="3144"/>
      <c r="Y802" s="3144"/>
      <c r="Z802" s="3144"/>
      <c r="AA802" s="3144"/>
      <c r="AB802" s="3144"/>
      <c r="AC802" s="3144"/>
      <c r="AD802" s="3144"/>
      <c r="AE802" s="3144"/>
      <c r="AF802" s="3144"/>
      <c r="AG802" s="3144"/>
      <c r="AH802" s="3144"/>
      <c r="AI802" s="3144"/>
      <c r="AJ802" s="3144"/>
      <c r="AK802" s="3144"/>
      <c r="AL802" s="3144"/>
      <c r="AM802" s="3144"/>
      <c r="AN802" s="3144"/>
      <c r="AO802" s="3144"/>
      <c r="AP802" s="3144"/>
      <c r="AQ802" s="3144"/>
      <c r="AR802" s="3144"/>
      <c r="AS802" s="3144"/>
      <c r="AT802" s="3144"/>
    </row>
    <row r="803" spans="2:46" ht="15.75" thickBot="1">
      <c r="B803" s="1595"/>
      <c r="C803" s="1733" t="s">
        <v>372</v>
      </c>
      <c r="D803" s="1734" t="s">
        <v>37</v>
      </c>
      <c r="E803" s="1747">
        <f>(E802*100/E733)-10</f>
        <v>7.4074074092322917E-6</v>
      </c>
      <c r="F803" s="1748">
        <f>(F802*100/F733)-10</f>
        <v>-1.2952898551077396E-5</v>
      </c>
      <c r="G803" s="1748">
        <f>(G802*100/G733)-10</f>
        <v>2.7197563081671206E-6</v>
      </c>
      <c r="H803" s="1749">
        <f>(H802*100/H733)-10</f>
        <v>2.1446078335429775E-7</v>
      </c>
      <c r="I803" s="568"/>
      <c r="J803" s="5"/>
      <c r="K803" s="1132"/>
      <c r="L803" s="121"/>
      <c r="M803" s="121"/>
      <c r="N803" s="121"/>
      <c r="O803" s="121"/>
      <c r="P803" s="121"/>
      <c r="Q803" s="3144"/>
      <c r="R803" s="3144"/>
      <c r="S803" s="3144"/>
      <c r="T803" s="3144"/>
      <c r="U803" s="3144"/>
      <c r="V803" s="3144"/>
      <c r="W803" s="3144"/>
      <c r="X803" s="3144"/>
      <c r="Y803" s="3144"/>
      <c r="Z803" s="3144"/>
      <c r="AA803" s="3144"/>
      <c r="AB803" s="3144"/>
      <c r="AC803" s="3144"/>
      <c r="AD803" s="3144"/>
      <c r="AE803" s="3144"/>
      <c r="AF803" s="3144"/>
      <c r="AG803" s="3144"/>
      <c r="AH803" s="3144"/>
      <c r="AI803" s="3144"/>
      <c r="AJ803" s="3144"/>
      <c r="AK803" s="3144"/>
      <c r="AL803" s="3144"/>
      <c r="AM803" s="3144"/>
      <c r="AN803" s="3144"/>
      <c r="AO803" s="3144"/>
      <c r="AP803" s="3144"/>
      <c r="AQ803" s="3144"/>
      <c r="AR803" s="3144"/>
      <c r="AS803" s="3144"/>
      <c r="AT803" s="3144"/>
    </row>
    <row r="804" spans="2:46" ht="15.75" thickBot="1">
      <c r="B804" s="11"/>
      <c r="C804" s="745"/>
      <c r="D804" s="548"/>
      <c r="E804" s="1729"/>
      <c r="F804" s="1730"/>
      <c r="G804" s="1731"/>
      <c r="H804" s="1731"/>
      <c r="I804" s="568"/>
      <c r="J804" s="670"/>
      <c r="K804" s="1132"/>
      <c r="L804" s="121"/>
      <c r="M804" s="121"/>
      <c r="N804" s="121"/>
      <c r="O804" s="121"/>
      <c r="P804" s="121"/>
      <c r="Q804" s="3144"/>
      <c r="R804" s="3144"/>
      <c r="S804" s="3144"/>
      <c r="T804" s="3144"/>
      <c r="U804" s="3144"/>
      <c r="V804" s="3144"/>
      <c r="W804" s="3144"/>
      <c r="X804" s="3144"/>
      <c r="Y804" s="3144"/>
      <c r="Z804" s="3144"/>
      <c r="AA804" s="3144"/>
      <c r="AB804" s="3144"/>
      <c r="AC804" s="3144"/>
      <c r="AD804" s="3144"/>
      <c r="AE804" s="3144"/>
      <c r="AF804" s="3144"/>
      <c r="AG804" s="3144"/>
      <c r="AH804" s="3144"/>
      <c r="AI804" s="3144"/>
      <c r="AJ804" s="3144"/>
      <c r="AK804" s="3144"/>
      <c r="AL804" s="3144"/>
      <c r="AM804" s="3144"/>
      <c r="AN804" s="3144"/>
      <c r="AO804" s="3144"/>
      <c r="AP804" s="3144"/>
      <c r="AQ804" s="3144"/>
      <c r="AR804" s="3144"/>
      <c r="AS804" s="3144"/>
      <c r="AT804" s="3144"/>
    </row>
    <row r="805" spans="2:46" ht="15.75">
      <c r="B805" s="2085" t="str">
        <f>B735</f>
        <v>12 - 18 л</v>
      </c>
      <c r="C805" s="1737" t="str">
        <f t="shared" ref="C805:H805" si="9">C747</f>
        <v>З А В Т Р А К И   И  О Б Е Д Ы</v>
      </c>
      <c r="D805" s="1738">
        <f t="shared" si="9"/>
        <v>0.6</v>
      </c>
      <c r="E805" s="1739">
        <f t="shared" si="9"/>
        <v>54</v>
      </c>
      <c r="F805" s="1740">
        <f t="shared" si="9"/>
        <v>55.2</v>
      </c>
      <c r="G805" s="1740">
        <f t="shared" si="9"/>
        <v>229.8</v>
      </c>
      <c r="H805" s="1741">
        <f t="shared" si="9"/>
        <v>1632</v>
      </c>
      <c r="I805" s="5"/>
      <c r="J805" s="5"/>
      <c r="K805" s="1132"/>
      <c r="L805" s="121"/>
      <c r="M805" s="121"/>
      <c r="N805" s="121"/>
      <c r="O805" s="121"/>
      <c r="P805" s="121"/>
      <c r="Q805" s="3144"/>
      <c r="R805" s="3144"/>
      <c r="S805" s="3144"/>
      <c r="T805" s="3144"/>
      <c r="U805" s="3144"/>
      <c r="V805" s="3144"/>
      <c r="W805" s="3144"/>
      <c r="X805" s="3144"/>
      <c r="Y805" s="3144"/>
      <c r="Z805" s="3144"/>
      <c r="AA805" s="3144"/>
      <c r="AB805" s="3144"/>
      <c r="AC805" s="3144"/>
      <c r="AD805" s="3144"/>
      <c r="AE805" s="3144"/>
      <c r="AF805" s="3144"/>
      <c r="AG805" s="3144"/>
      <c r="AH805" s="3144"/>
      <c r="AI805" s="3144"/>
      <c r="AJ805" s="3144"/>
      <c r="AK805" s="3144"/>
      <c r="AL805" s="3144"/>
      <c r="AM805" s="3144"/>
      <c r="AN805" s="3144"/>
      <c r="AO805" s="3144"/>
      <c r="AP805" s="3144"/>
      <c r="AQ805" s="3144"/>
      <c r="AR805" s="3144"/>
      <c r="AS805" s="3144"/>
      <c r="AT805" s="3144"/>
    </row>
    <row r="806" spans="2:46">
      <c r="B806" s="1744"/>
      <c r="C806" s="1745" t="str">
        <f>C794</f>
        <v>Среднее за 12 дней (фактически)</v>
      </c>
      <c r="D806" s="1746"/>
      <c r="E806" s="1751">
        <f>(E96+E153+E209+E265+E319+E376+E436+E487+E543+E599+E652+E709)/12</f>
        <v>53.999993333333322</v>
      </c>
      <c r="F806" s="1751">
        <f>(F96+F153+F209+F265+F319+F376+F436+F487+F543+F599+F652+F709)/12</f>
        <v>55.199937500000004</v>
      </c>
      <c r="G806" s="1751">
        <f>(G96+G153+G209+G265+G319+G376+G436+G487+G543+G599+G652+G709)/12</f>
        <v>229.80000791666669</v>
      </c>
      <c r="H806" s="1751">
        <f>(H96+H153+H209+H265+H319+H376+H436+H487+H543+H599+H652+H709)/12</f>
        <v>1632.0000225000001</v>
      </c>
      <c r="I806" s="20"/>
      <c r="J806" s="5"/>
      <c r="K806" s="1132"/>
      <c r="L806" s="121"/>
      <c r="M806" s="121"/>
      <c r="N806" s="121"/>
      <c r="O806" s="121"/>
      <c r="P806" s="121"/>
      <c r="Q806" s="3144"/>
      <c r="R806" s="3144"/>
      <c r="S806" s="3144"/>
      <c r="T806" s="3144"/>
      <c r="U806" s="3144"/>
      <c r="V806" s="3144"/>
      <c r="W806" s="3144"/>
      <c r="X806" s="3144"/>
      <c r="Y806" s="3144"/>
      <c r="Z806" s="3144"/>
      <c r="AA806" s="3144"/>
      <c r="AB806" s="3144"/>
      <c r="AC806" s="3144"/>
      <c r="AD806" s="3144"/>
      <c r="AE806" s="3144"/>
      <c r="AF806" s="3144"/>
      <c r="AG806" s="3144"/>
      <c r="AH806" s="3144"/>
      <c r="AI806" s="3144"/>
      <c r="AJ806" s="3144"/>
      <c r="AK806" s="3144"/>
      <c r="AL806" s="3144"/>
      <c r="AM806" s="3144"/>
      <c r="AN806" s="3144"/>
      <c r="AO806" s="3144"/>
      <c r="AP806" s="3144"/>
      <c r="AQ806" s="3144"/>
      <c r="AR806" s="3144"/>
      <c r="AS806" s="3144"/>
      <c r="AT806" s="3144"/>
    </row>
    <row r="807" spans="2:46" ht="15.75" thickBot="1">
      <c r="B807" s="1595"/>
      <c r="C807" s="1715" t="s">
        <v>319</v>
      </c>
      <c r="D807" s="1716"/>
      <c r="E807" s="1747">
        <f>(E806*100/E733)-60</f>
        <v>-7.407407416337719E-6</v>
      </c>
      <c r="F807" s="1748">
        <f>(F806*100/F733)-60</f>
        <v>-6.7934782599365917E-5</v>
      </c>
      <c r="G807" s="1748">
        <f>(G806*100/G733)-60</f>
        <v>2.0670148046519898E-6</v>
      </c>
      <c r="H807" s="1749">
        <f>(H806*100/H733)-60</f>
        <v>8.2720588778784077E-7</v>
      </c>
      <c r="I807" s="31"/>
      <c r="J807" s="31"/>
      <c r="K807" s="4"/>
      <c r="L807" s="121"/>
      <c r="M807" s="121"/>
      <c r="N807" s="121"/>
      <c r="O807" s="121"/>
      <c r="P807" s="121"/>
      <c r="Q807" s="3144"/>
      <c r="R807" s="3144"/>
      <c r="S807" s="3144"/>
      <c r="T807" s="3144"/>
      <c r="U807" s="3144"/>
      <c r="V807" s="3144"/>
      <c r="W807" s="3144"/>
      <c r="X807" s="3144"/>
      <c r="Y807" s="3144"/>
      <c r="Z807" s="3144"/>
      <c r="AA807" s="3144"/>
      <c r="AB807" s="3144"/>
      <c r="AC807" s="3144"/>
      <c r="AD807" s="3144"/>
      <c r="AE807" s="3144"/>
      <c r="AF807" s="3144"/>
      <c r="AG807" s="3144"/>
      <c r="AH807" s="3144"/>
      <c r="AI807" s="3144"/>
      <c r="AJ807" s="3144"/>
      <c r="AK807" s="3144"/>
      <c r="AL807" s="3144"/>
      <c r="AM807" s="3144"/>
      <c r="AN807" s="3144"/>
      <c r="AO807" s="3144"/>
      <c r="AP807" s="3144"/>
      <c r="AQ807" s="3144"/>
      <c r="AR807" s="3144"/>
      <c r="AS807" s="3144"/>
      <c r="AT807" s="3144"/>
    </row>
    <row r="808" spans="2:46" ht="15.75" thickBot="1">
      <c r="I808" s="5"/>
      <c r="J808" s="31"/>
      <c r="K808" s="4"/>
      <c r="L808" s="121"/>
      <c r="M808" s="121"/>
      <c r="N808" s="121"/>
      <c r="O808" s="121"/>
      <c r="P808" s="121"/>
      <c r="Q808" s="3144"/>
      <c r="R808" s="3144"/>
      <c r="S808" s="3144"/>
      <c r="T808" s="3144"/>
      <c r="U808" s="3144"/>
      <c r="V808" s="3144"/>
      <c r="W808" s="3144"/>
      <c r="X808" s="3144"/>
      <c r="Y808" s="3144"/>
      <c r="Z808" s="3144"/>
      <c r="AA808" s="3144"/>
      <c r="AB808" s="3144"/>
      <c r="AC808" s="3144"/>
      <c r="AD808" s="3144"/>
      <c r="AE808" s="3144"/>
      <c r="AF808" s="3144"/>
      <c r="AG808" s="3144"/>
      <c r="AH808" s="3144"/>
      <c r="AI808" s="3144"/>
      <c r="AJ808" s="3144"/>
      <c r="AK808" s="3144"/>
      <c r="AL808" s="3144"/>
      <c r="AM808" s="3144"/>
      <c r="AN808" s="3144"/>
      <c r="AO808" s="3144"/>
      <c r="AP808" s="3144"/>
      <c r="AQ808" s="3144"/>
      <c r="AR808" s="3144"/>
      <c r="AS808" s="3144"/>
      <c r="AT808" s="3144"/>
    </row>
    <row r="809" spans="2:46" ht="15.75">
      <c r="B809" s="2085" t="str">
        <f>B735</f>
        <v>12 - 18 л</v>
      </c>
      <c r="C809" s="1737" t="str">
        <f t="shared" ref="C809:H809" si="10">C751</f>
        <v xml:space="preserve"> О Б Е Д Ы  И  П О Л Д Н И К И</v>
      </c>
      <c r="D809" s="1738">
        <f t="shared" si="10"/>
        <v>0.45</v>
      </c>
      <c r="E809" s="1739">
        <f t="shared" si="10"/>
        <v>40.5</v>
      </c>
      <c r="F809" s="1740">
        <f t="shared" si="10"/>
        <v>41.4</v>
      </c>
      <c r="G809" s="1740">
        <f t="shared" si="10"/>
        <v>172.35</v>
      </c>
      <c r="H809" s="1741">
        <f t="shared" si="10"/>
        <v>1224</v>
      </c>
      <c r="I809" s="562"/>
      <c r="J809" s="670"/>
      <c r="K809" s="4"/>
      <c r="L809" s="121"/>
      <c r="M809" s="121"/>
      <c r="N809" s="121"/>
      <c r="O809" s="121"/>
      <c r="P809" s="121"/>
      <c r="Q809" s="3144"/>
      <c r="R809" s="3144"/>
      <c r="S809" s="3144"/>
      <c r="T809" s="3144"/>
      <c r="U809" s="3144"/>
      <c r="V809" s="3144"/>
      <c r="W809" s="3144"/>
      <c r="X809" s="3144"/>
      <c r="Y809" s="3144"/>
      <c r="Z809" s="3144"/>
      <c r="AA809" s="3144"/>
      <c r="AB809" s="3144"/>
      <c r="AC809" s="3144"/>
      <c r="AD809" s="3144"/>
      <c r="AE809" s="3144"/>
      <c r="AF809" s="3144"/>
      <c r="AG809" s="3144"/>
      <c r="AH809" s="3144"/>
      <c r="AI809" s="3144"/>
      <c r="AJ809" s="3144"/>
      <c r="AK809" s="3144"/>
      <c r="AL809" s="3144"/>
      <c r="AM809" s="3144"/>
      <c r="AN809" s="3144"/>
      <c r="AO809" s="3144"/>
      <c r="AP809" s="3144"/>
      <c r="AQ809" s="3144"/>
      <c r="AR809" s="3144"/>
      <c r="AS809" s="3144"/>
      <c r="AT809" s="3144"/>
    </row>
    <row r="810" spans="2:46">
      <c r="B810" s="1744"/>
      <c r="C810" s="1745" t="str">
        <f>C794</f>
        <v>Среднее за 12 дней (фактически)</v>
      </c>
      <c r="D810" s="1746"/>
      <c r="E810" s="1750">
        <f>(E100+E157+E213+E269+E323+E380+E440+E491+E547+E603+E656+E713)/12</f>
        <v>40.499991666666666</v>
      </c>
      <c r="F810" s="1751">
        <f>(F100+F157+F213+F269+F323+F380+F440+F491+F547+F603+F656+F713)/12</f>
        <v>41.39993475</v>
      </c>
      <c r="G810" s="1751">
        <f>(G100+G157+G213+G269+G323+G380+G440+G491+G547+G603+G656+G713)/12</f>
        <v>172.35000958333333</v>
      </c>
      <c r="H810" s="1752">
        <f>(H100+H157+H213+H269+H323+H380+H440+H491+H547+H603+H656+H713)/12</f>
        <v>1224.0000175000002</v>
      </c>
      <c r="I810" s="562"/>
      <c r="J810" s="670"/>
      <c r="K810" s="4"/>
      <c r="L810" s="121"/>
      <c r="M810" s="121"/>
      <c r="N810" s="121"/>
      <c r="O810" s="121"/>
      <c r="P810" s="121"/>
      <c r="Q810" s="3144"/>
      <c r="R810" s="3144"/>
      <c r="S810" s="3144"/>
      <c r="T810" s="3144"/>
      <c r="U810" s="3144"/>
      <c r="V810" s="3144"/>
      <c r="W810" s="3144"/>
      <c r="X810" s="3144"/>
      <c r="Y810" s="3144"/>
      <c r="Z810" s="3144"/>
      <c r="AA810" s="3144"/>
      <c r="AB810" s="3144"/>
      <c r="AC810" s="3144"/>
      <c r="AD810" s="3144"/>
      <c r="AE810" s="3144"/>
      <c r="AF810" s="3144"/>
      <c r="AG810" s="3144"/>
      <c r="AH810" s="3144"/>
      <c r="AI810" s="3144"/>
      <c r="AJ810" s="3144"/>
      <c r="AK810" s="3144"/>
      <c r="AL810" s="3144"/>
      <c r="AM810" s="3144"/>
      <c r="AN810" s="3144"/>
      <c r="AO810" s="3144"/>
      <c r="AP810" s="3144"/>
      <c r="AQ810" s="3144"/>
      <c r="AR810" s="3144"/>
      <c r="AS810" s="3144"/>
      <c r="AT810" s="3144"/>
    </row>
    <row r="811" spans="2:46" ht="15.75" thickBot="1">
      <c r="B811" s="1595"/>
      <c r="C811" s="1733" t="s">
        <v>372</v>
      </c>
      <c r="D811" s="1734" t="s">
        <v>37</v>
      </c>
      <c r="E811" s="1747">
        <f>(E810*100/E733)-45</f>
        <v>-9.2592592579876509E-6</v>
      </c>
      <c r="F811" s="1748">
        <f>(F810*100/F733)-45</f>
        <v>-7.0923913042975073E-5</v>
      </c>
      <c r="G811" s="1748">
        <f>(G810*100/G733)-45</f>
        <v>2.5021758034426966E-6</v>
      </c>
      <c r="H811" s="1749">
        <f>(H810*100/H733)-45</f>
        <v>6.4338236427374795E-7</v>
      </c>
      <c r="I811" s="562"/>
      <c r="J811" s="670"/>
      <c r="K811" s="1132"/>
      <c r="L811" s="121"/>
      <c r="M811" s="121"/>
      <c r="N811" s="121"/>
      <c r="O811" s="121"/>
      <c r="P811" s="121"/>
      <c r="Q811" s="3144"/>
      <c r="R811" s="3144"/>
      <c r="S811" s="3144"/>
      <c r="T811" s="3144"/>
      <c r="U811" s="3144"/>
      <c r="V811" s="3144"/>
      <c r="W811" s="3144"/>
      <c r="X811" s="3144"/>
      <c r="Y811" s="3144"/>
      <c r="Z811" s="3144"/>
      <c r="AA811" s="3144"/>
      <c r="AB811" s="3144"/>
      <c r="AC811" s="3144"/>
      <c r="AD811" s="3144"/>
      <c r="AE811" s="3144"/>
      <c r="AF811" s="3144"/>
      <c r="AG811" s="3144"/>
      <c r="AH811" s="3144"/>
      <c r="AI811" s="3144"/>
      <c r="AJ811" s="3144"/>
      <c r="AK811" s="3144"/>
      <c r="AL811" s="3144"/>
      <c r="AM811" s="3144"/>
      <c r="AN811" s="3144"/>
      <c r="AO811" s="3144"/>
      <c r="AP811" s="3144"/>
      <c r="AQ811" s="3144"/>
      <c r="AR811" s="3144"/>
      <c r="AS811" s="3144"/>
      <c r="AT811" s="3144"/>
    </row>
    <row r="812" spans="2:46" ht="16.5" thickBot="1">
      <c r="B812" s="11"/>
      <c r="C812" s="657"/>
      <c r="D812" s="5"/>
      <c r="E812" s="564"/>
      <c r="F812" s="564"/>
      <c r="G812" s="564"/>
      <c r="H812" s="24"/>
      <c r="I812" s="568"/>
      <c r="J812" s="5"/>
      <c r="K812" s="1132"/>
      <c r="L812" s="121"/>
      <c r="M812" s="121"/>
      <c r="N812" s="121"/>
      <c r="O812" s="121"/>
      <c r="P812" s="121"/>
      <c r="Q812" s="3144"/>
      <c r="R812" s="3144"/>
      <c r="S812" s="3144"/>
      <c r="T812" s="3144"/>
      <c r="U812" s="3144"/>
      <c r="V812" s="3144"/>
      <c r="W812" s="3144"/>
      <c r="X812" s="3144"/>
      <c r="Y812" s="3144"/>
      <c r="Z812" s="3144"/>
      <c r="AA812" s="3144"/>
      <c r="AB812" s="3144"/>
      <c r="AC812" s="3144"/>
      <c r="AD812" s="3144"/>
      <c r="AE812" s="3144"/>
      <c r="AF812" s="3144"/>
      <c r="AG812" s="3144"/>
      <c r="AH812" s="3144"/>
      <c r="AI812" s="3144"/>
      <c r="AJ812" s="3144"/>
      <c r="AK812" s="3144"/>
      <c r="AL812" s="3144"/>
      <c r="AM812" s="3144"/>
      <c r="AN812" s="3144"/>
      <c r="AO812" s="3144"/>
      <c r="AP812" s="3144"/>
      <c r="AQ812" s="3144"/>
      <c r="AR812" s="3144"/>
      <c r="AS812" s="3144"/>
      <c r="AT812" s="3144"/>
    </row>
    <row r="813" spans="2:46" ht="15.75">
      <c r="B813" s="2085" t="str">
        <f>B735</f>
        <v>12 - 18 л</v>
      </c>
      <c r="C813" s="1737" t="str">
        <f t="shared" ref="C813:H813" si="11">C755</f>
        <v>ЗАВТРАКИ  -  ОБЕДЫ  И  ПОЛДНИКИ</v>
      </c>
      <c r="D813" s="1738">
        <f t="shared" si="11"/>
        <v>0.7</v>
      </c>
      <c r="E813" s="1739">
        <f t="shared" si="11"/>
        <v>63</v>
      </c>
      <c r="F813" s="1740">
        <f t="shared" si="11"/>
        <v>64.400000000000006</v>
      </c>
      <c r="G813" s="1740">
        <f t="shared" si="11"/>
        <v>268.10000000000002</v>
      </c>
      <c r="H813" s="1741">
        <f t="shared" si="11"/>
        <v>1904</v>
      </c>
      <c r="I813" s="568"/>
      <c r="J813" s="670"/>
      <c r="K813" s="1132"/>
      <c r="L813" s="121"/>
      <c r="M813" s="121"/>
      <c r="N813" s="121"/>
      <c r="O813" s="121"/>
      <c r="P813" s="121"/>
      <c r="Q813" s="3144"/>
      <c r="R813" s="3144"/>
      <c r="S813" s="3144"/>
      <c r="T813" s="3144"/>
      <c r="U813" s="3144"/>
      <c r="V813" s="3144"/>
      <c r="W813" s="3144"/>
      <c r="X813" s="3144"/>
      <c r="Y813" s="3144"/>
      <c r="Z813" s="3144"/>
      <c r="AA813" s="3144"/>
      <c r="AB813" s="3144"/>
      <c r="AC813" s="3144"/>
      <c r="AD813" s="3144"/>
      <c r="AE813" s="3144"/>
      <c r="AF813" s="3144"/>
      <c r="AG813" s="3144"/>
      <c r="AH813" s="3144"/>
      <c r="AI813" s="3144"/>
      <c r="AJ813" s="3144"/>
      <c r="AK813" s="3144"/>
      <c r="AL813" s="3144"/>
      <c r="AM813" s="3144"/>
      <c r="AN813" s="3144"/>
      <c r="AO813" s="3144"/>
      <c r="AP813" s="3144"/>
      <c r="AQ813" s="3144"/>
      <c r="AR813" s="3144"/>
      <c r="AS813" s="3144"/>
      <c r="AT813" s="3144"/>
    </row>
    <row r="814" spans="2:46">
      <c r="B814" s="1744"/>
      <c r="C814" s="1745" t="str">
        <f>C794</f>
        <v>Среднее за 12 дней (фактически)</v>
      </c>
      <c r="D814" s="1746"/>
      <c r="E814" s="1750">
        <f>(E104+E161+E217+E273+E327+E384+E444+E495+E551+E607+E660+E717)/12</f>
        <v>63</v>
      </c>
      <c r="F814" s="1751">
        <f>(F104+F161+F217+F273+F327+F384+F444+F495+F551+F607+F660+F717)/12</f>
        <v>64.399925583333342</v>
      </c>
      <c r="G814" s="1751">
        <f>(G104+G161+G217+G273+G327+G384+G444+G495+G551+G607+G660+G717)/12</f>
        <v>268.10001833333337</v>
      </c>
      <c r="H814" s="1752">
        <f>(H104+H161+H217+H273+H327+H384+H444+H495+H551+H607+H660+H717)/12</f>
        <v>1904.0000283333336</v>
      </c>
      <c r="I814" s="5"/>
      <c r="J814" s="5"/>
      <c r="K814" s="1132"/>
      <c r="L814" s="121"/>
      <c r="M814" s="121"/>
      <c r="N814" s="121"/>
      <c r="O814" s="121"/>
      <c r="P814" s="121"/>
      <c r="Q814" s="3144"/>
      <c r="R814" s="3144"/>
      <c r="S814" s="3144"/>
      <c r="T814" s="3144"/>
      <c r="U814" s="3144"/>
      <c r="V814" s="3144"/>
      <c r="W814" s="3144"/>
      <c r="X814" s="3144"/>
      <c r="Y814" s="3144"/>
      <c r="Z814" s="3144"/>
      <c r="AA814" s="3144"/>
      <c r="AB814" s="3144"/>
      <c r="AC814" s="3144"/>
      <c r="AD814" s="3144"/>
      <c r="AE814" s="3144"/>
      <c r="AF814" s="3144"/>
      <c r="AG814" s="3144"/>
      <c r="AH814" s="3144"/>
      <c r="AI814" s="3144"/>
      <c r="AJ814" s="3144"/>
      <c r="AK814" s="3144"/>
      <c r="AL814" s="3144"/>
      <c r="AM814" s="3144"/>
      <c r="AN814" s="3144"/>
      <c r="AO814" s="3144"/>
      <c r="AP814" s="3144"/>
      <c r="AQ814" s="3144"/>
      <c r="AR814" s="3144"/>
      <c r="AS814" s="3144"/>
      <c r="AT814" s="3144"/>
    </row>
    <row r="815" spans="2:46" ht="15.75" thickBot="1">
      <c r="B815" s="1595"/>
      <c r="C815" s="1733" t="s">
        <v>372</v>
      </c>
      <c r="D815" s="1734" t="s">
        <v>37</v>
      </c>
      <c r="E815" s="1747">
        <f>(E814*100/E733)-70</f>
        <v>0</v>
      </c>
      <c r="F815" s="1748">
        <f>(F814*100/F733)-70</f>
        <v>-8.0887681150443314E-5</v>
      </c>
      <c r="G815" s="1748">
        <f>(G814*100/G733)-70</f>
        <v>4.7867711145954672E-6</v>
      </c>
      <c r="H815" s="1749">
        <f>(H814*100/H733)-70</f>
        <v>1.0416666782475659E-6</v>
      </c>
      <c r="I815" s="20"/>
      <c r="J815" s="5"/>
      <c r="K815" s="1132"/>
      <c r="L815" s="121"/>
      <c r="M815" s="121"/>
      <c r="N815" s="121"/>
      <c r="O815" s="121"/>
      <c r="P815" s="121"/>
      <c r="Q815" s="3144"/>
      <c r="R815" s="3144"/>
      <c r="S815" s="3144"/>
      <c r="T815" s="3144"/>
      <c r="U815" s="3144"/>
      <c r="V815" s="3144"/>
      <c r="W815" s="3144"/>
      <c r="X815" s="3144"/>
      <c r="Y815" s="3144"/>
      <c r="Z815" s="3144"/>
      <c r="AA815" s="3144"/>
      <c r="AB815" s="3144"/>
      <c r="AC815" s="3144"/>
      <c r="AD815" s="3144"/>
      <c r="AE815" s="3144"/>
      <c r="AF815" s="3144"/>
      <c r="AG815" s="3144"/>
      <c r="AH815" s="3144"/>
      <c r="AI815" s="3144"/>
      <c r="AJ815" s="3144"/>
      <c r="AK815" s="3144"/>
      <c r="AL815" s="3144"/>
      <c r="AM815" s="3144"/>
      <c r="AN815" s="3144"/>
      <c r="AO815" s="3144"/>
      <c r="AP815" s="3144"/>
      <c r="AQ815" s="3144"/>
      <c r="AR815" s="3144"/>
      <c r="AS815" s="3144"/>
      <c r="AT815" s="3144"/>
    </row>
    <row r="816" spans="2:46">
      <c r="B816" s="99"/>
      <c r="I816" s="288"/>
      <c r="J816" s="31"/>
      <c r="K816" s="4"/>
      <c r="L816" s="121"/>
      <c r="M816" s="121"/>
      <c r="N816" s="121"/>
      <c r="O816" s="121"/>
      <c r="P816" s="121"/>
      <c r="Q816" s="3144"/>
      <c r="R816" s="3144"/>
      <c r="S816" s="3144"/>
      <c r="T816" s="3144"/>
      <c r="U816" s="3144"/>
      <c r="V816" s="3144"/>
      <c r="W816" s="3144"/>
      <c r="X816" s="3144"/>
      <c r="Y816" s="3144"/>
      <c r="Z816" s="3144"/>
      <c r="AA816" s="3144"/>
      <c r="AB816" s="3144"/>
      <c r="AC816" s="3144"/>
      <c r="AD816" s="3144"/>
      <c r="AE816" s="3144"/>
      <c r="AF816" s="3144"/>
      <c r="AG816" s="3144"/>
      <c r="AH816" s="3144"/>
      <c r="AI816" s="3144"/>
      <c r="AJ816" s="3144"/>
      <c r="AK816" s="3144"/>
      <c r="AL816" s="3144"/>
      <c r="AM816" s="3144"/>
      <c r="AN816" s="3144"/>
      <c r="AO816" s="3144"/>
      <c r="AP816" s="3144"/>
      <c r="AQ816" s="3144"/>
      <c r="AR816" s="3144"/>
      <c r="AS816" s="3144"/>
      <c r="AT816" s="3144"/>
    </row>
    <row r="817" spans="2:46">
      <c r="B817" s="752"/>
      <c r="C817" s="79"/>
      <c r="J817" s="31"/>
      <c r="K817" s="4"/>
      <c r="L817" s="121"/>
      <c r="M817" s="121"/>
      <c r="N817" s="121"/>
      <c r="O817" s="121"/>
      <c r="P817" s="121"/>
      <c r="Q817" s="3144"/>
      <c r="R817" s="3144"/>
      <c r="S817" s="3144"/>
      <c r="T817" s="3144"/>
      <c r="U817" s="3144"/>
      <c r="V817" s="3144"/>
      <c r="W817" s="3144"/>
      <c r="X817" s="3144"/>
      <c r="Y817" s="3144"/>
      <c r="Z817" s="3144"/>
      <c r="AA817" s="3144"/>
      <c r="AB817" s="3144"/>
      <c r="AC817" s="3144"/>
      <c r="AD817" s="3144"/>
      <c r="AE817" s="3144"/>
      <c r="AF817" s="3144"/>
      <c r="AG817" s="3144"/>
      <c r="AH817" s="3144"/>
      <c r="AI817" s="3144"/>
      <c r="AJ817" s="3144"/>
      <c r="AK817" s="3144"/>
      <c r="AL817" s="3144"/>
      <c r="AM817" s="3144"/>
      <c r="AN817" s="3144"/>
      <c r="AO817" s="3144"/>
      <c r="AP817" s="3144"/>
      <c r="AQ817" s="3144"/>
      <c r="AR817" s="3144"/>
      <c r="AS817" s="3144"/>
      <c r="AT817" s="3144"/>
    </row>
    <row r="818" spans="2:46">
      <c r="B818" s="752"/>
      <c r="C818" s="148"/>
      <c r="I818" s="2754"/>
      <c r="J818" s="670"/>
      <c r="K818" s="4"/>
      <c r="L818" s="121"/>
      <c r="M818" s="121"/>
      <c r="N818" s="121"/>
      <c r="O818" s="121"/>
      <c r="P818" s="121"/>
      <c r="Q818" s="3144"/>
      <c r="R818" s="3144"/>
      <c r="S818" s="3144"/>
      <c r="T818" s="3144"/>
      <c r="U818" s="3144"/>
      <c r="V818" s="3144"/>
      <c r="W818" s="3144"/>
      <c r="X818" s="3144"/>
      <c r="Y818" s="3144"/>
      <c r="Z818" s="3144"/>
      <c r="AA818" s="3144"/>
      <c r="AB818" s="3144"/>
      <c r="AC818" s="3144"/>
      <c r="AD818" s="3144"/>
      <c r="AE818" s="3144"/>
      <c r="AF818" s="3144"/>
      <c r="AG818" s="3144"/>
      <c r="AH818" s="3144"/>
      <c r="AI818" s="3144"/>
      <c r="AJ818" s="3144"/>
      <c r="AK818" s="3144"/>
      <c r="AL818" s="3144"/>
      <c r="AM818" s="3144"/>
      <c r="AN818" s="3144"/>
      <c r="AO818" s="3144"/>
      <c r="AP818" s="3144"/>
      <c r="AQ818" s="3144"/>
      <c r="AR818" s="3144"/>
      <c r="AS818" s="3144"/>
      <c r="AT818" s="3144"/>
    </row>
    <row r="819" spans="2:46">
      <c r="B819" s="1"/>
      <c r="C819" s="1"/>
      <c r="D819" s="448"/>
      <c r="E819" s="25"/>
      <c r="F819" s="25"/>
      <c r="G819" s="25"/>
      <c r="H819" s="2755"/>
      <c r="I819" s="2754"/>
      <c r="J819" s="670"/>
      <c r="K819" s="4"/>
      <c r="L819" s="121"/>
      <c r="M819" s="121"/>
      <c r="N819" s="121"/>
      <c r="O819" s="121"/>
      <c r="P819" s="121"/>
      <c r="Q819" s="3144"/>
      <c r="R819" s="3144"/>
      <c r="S819" s="3144"/>
      <c r="T819" s="3144"/>
      <c r="U819" s="3144"/>
      <c r="V819" s="3144"/>
      <c r="W819" s="3144"/>
      <c r="X819" s="3144"/>
      <c r="Y819" s="3144"/>
      <c r="Z819" s="3144"/>
      <c r="AA819" s="3144"/>
      <c r="AB819" s="3144"/>
      <c r="AC819" s="3144"/>
      <c r="AD819" s="3144"/>
      <c r="AE819" s="3144"/>
      <c r="AF819" s="3144"/>
      <c r="AG819" s="3144"/>
      <c r="AH819" s="3144"/>
      <c r="AI819" s="3144"/>
      <c r="AJ819" s="3144"/>
      <c r="AK819" s="3144"/>
      <c r="AL819" s="3144"/>
      <c r="AM819" s="3144"/>
      <c r="AN819" s="3144"/>
      <c r="AO819" s="3144"/>
      <c r="AP819" s="3144"/>
      <c r="AQ819" s="3144"/>
      <c r="AR819" s="3144"/>
      <c r="AS819" s="3144"/>
      <c r="AT819" s="3144"/>
    </row>
    <row r="820" spans="2:46">
      <c r="B820" s="2" t="s">
        <v>94</v>
      </c>
      <c r="D820"/>
      <c r="E820"/>
      <c r="F820"/>
      <c r="G820"/>
      <c r="H820" t="s">
        <v>95</v>
      </c>
      <c r="K820" s="4"/>
      <c r="L820" s="121"/>
      <c r="M820" s="121"/>
      <c r="N820" s="121"/>
      <c r="O820" s="121"/>
      <c r="P820" s="121"/>
      <c r="Q820" s="3144"/>
      <c r="R820" s="3144"/>
      <c r="S820" s="3144"/>
      <c r="T820" s="3144"/>
      <c r="U820" s="3144"/>
      <c r="V820" s="3144"/>
      <c r="W820" s="3144"/>
      <c r="X820" s="3144"/>
      <c r="Y820" s="3144"/>
      <c r="Z820" s="3144"/>
      <c r="AA820" s="3144"/>
      <c r="AB820" s="3144"/>
      <c r="AC820" s="3144"/>
      <c r="AD820" s="3144"/>
      <c r="AE820" s="3144"/>
      <c r="AF820" s="3144"/>
      <c r="AG820" s="3144"/>
      <c r="AH820" s="3144"/>
      <c r="AI820" s="3144"/>
      <c r="AJ820" s="3144"/>
      <c r="AK820" s="3144"/>
      <c r="AL820" s="3144"/>
      <c r="AM820" s="3144"/>
      <c r="AN820" s="3144"/>
      <c r="AO820" s="3144"/>
      <c r="AP820" s="3144"/>
      <c r="AQ820" s="3144"/>
      <c r="AR820" s="3144"/>
      <c r="AS820" s="3144"/>
      <c r="AT820" s="3144"/>
    </row>
    <row r="821" spans="2:46">
      <c r="K821" s="4"/>
      <c r="L821" s="121"/>
      <c r="M821" s="121"/>
      <c r="N821" s="121"/>
      <c r="O821" s="121"/>
      <c r="P821" s="121"/>
      <c r="Q821" s="3144"/>
      <c r="R821" s="3144"/>
      <c r="S821" s="3144"/>
      <c r="T821" s="3144"/>
      <c r="U821" s="3144"/>
      <c r="V821" s="3144"/>
      <c r="W821" s="3144"/>
      <c r="X821" s="3144"/>
      <c r="Y821" s="3144"/>
      <c r="Z821" s="3144"/>
      <c r="AA821" s="3144"/>
      <c r="AB821" s="3144"/>
      <c r="AC821" s="3144"/>
      <c r="AD821" s="3144"/>
      <c r="AE821" s="3144"/>
      <c r="AF821" s="3144"/>
      <c r="AG821" s="3144"/>
      <c r="AH821" s="3144"/>
      <c r="AI821" s="3144"/>
      <c r="AJ821" s="3144"/>
      <c r="AK821" s="3144"/>
      <c r="AL821" s="3144"/>
      <c r="AM821" s="3144"/>
      <c r="AN821" s="3144"/>
      <c r="AO821" s="3144"/>
      <c r="AP821" s="3144"/>
      <c r="AQ821" s="3144"/>
      <c r="AR821" s="3144"/>
      <c r="AS821" s="3144"/>
      <c r="AT821" s="3144"/>
    </row>
    <row r="822" spans="2:46">
      <c r="K822" s="4"/>
      <c r="L822" s="121"/>
      <c r="M822" s="121"/>
      <c r="N822" s="121"/>
      <c r="O822" s="121"/>
      <c r="P822" s="121"/>
      <c r="Q822" s="3144"/>
      <c r="R822" s="3144"/>
      <c r="S822" s="3144"/>
      <c r="T822" s="3144"/>
      <c r="U822" s="3144"/>
      <c r="V822" s="3144"/>
      <c r="W822" s="3144"/>
      <c r="X822" s="3144"/>
      <c r="Y822" s="3144"/>
      <c r="Z822" s="3144"/>
      <c r="AA822" s="3144"/>
      <c r="AB822" s="3144"/>
      <c r="AC822" s="3144"/>
      <c r="AD822" s="3144"/>
      <c r="AE822" s="3144"/>
      <c r="AF822" s="3144"/>
      <c r="AG822" s="3144"/>
      <c r="AH822" s="3144"/>
      <c r="AI822" s="3144"/>
      <c r="AJ822" s="3144"/>
      <c r="AK822" s="3144"/>
      <c r="AL822" s="3144"/>
      <c r="AM822" s="3144"/>
      <c r="AN822" s="3144"/>
      <c r="AO822" s="3144"/>
      <c r="AP822" s="3144"/>
      <c r="AQ822" s="3144"/>
      <c r="AR822" s="3144"/>
      <c r="AS822" s="3144"/>
      <c r="AT822" s="3144"/>
    </row>
    <row r="823" spans="2:46">
      <c r="C823" t="s">
        <v>12</v>
      </c>
      <c r="D823"/>
      <c r="E823" s="6"/>
      <c r="F823"/>
      <c r="G823"/>
      <c r="H823"/>
      <c r="K823" s="1132"/>
      <c r="L823" s="121"/>
      <c r="M823" s="121"/>
      <c r="N823" s="121"/>
      <c r="O823" s="121"/>
      <c r="P823" s="121"/>
      <c r="Q823" s="3144"/>
      <c r="R823" s="3144"/>
      <c r="S823" s="3144"/>
      <c r="T823" s="3144"/>
      <c r="U823" s="3144"/>
      <c r="V823" s="3144"/>
      <c r="W823" s="3144"/>
      <c r="X823" s="3144"/>
      <c r="Y823" s="3144"/>
      <c r="Z823" s="3144"/>
      <c r="AA823" s="3144"/>
      <c r="AB823" s="3144"/>
      <c r="AC823" s="3144"/>
      <c r="AD823" s="3144"/>
      <c r="AE823" s="3144"/>
      <c r="AF823" s="3144"/>
      <c r="AG823" s="3144"/>
      <c r="AH823" s="3144"/>
      <c r="AI823" s="3144"/>
      <c r="AJ823" s="3144"/>
      <c r="AK823" s="3144"/>
      <c r="AL823" s="3144"/>
      <c r="AM823" s="3144"/>
      <c r="AN823" s="3144"/>
      <c r="AO823" s="3144"/>
      <c r="AP823" s="3144"/>
      <c r="AQ823" s="3144"/>
      <c r="AR823" s="3144"/>
      <c r="AS823" s="3144"/>
      <c r="AT823" s="3144"/>
    </row>
    <row r="824" spans="2:46">
      <c r="B824" s="67">
        <v>1</v>
      </c>
      <c r="C824" s="67" t="s">
        <v>13</v>
      </c>
      <c r="D824" s="66"/>
      <c r="E824" s="71"/>
      <c r="F824" s="66" t="s">
        <v>14</v>
      </c>
      <c r="G824" s="66"/>
      <c r="H824" s="66"/>
      <c r="K824" s="1132"/>
      <c r="L824" s="121"/>
      <c r="M824" s="121"/>
      <c r="N824" s="121"/>
      <c r="O824" s="121"/>
      <c r="P824" s="121"/>
      <c r="Q824" s="3144"/>
      <c r="R824" s="3144"/>
      <c r="S824" s="3144"/>
      <c r="T824" s="3144"/>
      <c r="U824" s="3144"/>
      <c r="V824" s="3144"/>
      <c r="W824" s="3144"/>
      <c r="X824" s="3144"/>
      <c r="Y824" s="3144"/>
      <c r="Z824" s="3144"/>
      <c r="AA824" s="3144"/>
      <c r="AB824" s="3144"/>
      <c r="AC824" s="3144"/>
      <c r="AD824" s="3144"/>
      <c r="AE824" s="3144"/>
      <c r="AF824" s="3144"/>
      <c r="AG824" s="3144"/>
      <c r="AH824" s="3144"/>
      <c r="AI824" s="3144"/>
      <c r="AJ824" s="3144"/>
      <c r="AK824" s="3144"/>
      <c r="AL824" s="3144"/>
      <c r="AM824" s="3144"/>
      <c r="AN824" s="3144"/>
      <c r="AO824" s="3144"/>
      <c r="AP824" s="3144"/>
      <c r="AQ824" s="3144"/>
      <c r="AR824" s="3144"/>
      <c r="AS824" s="3144"/>
      <c r="AT824" s="3144"/>
    </row>
    <row r="825" spans="2:46">
      <c r="B825" s="67"/>
      <c r="C825" s="67" t="s">
        <v>15</v>
      </c>
      <c r="D825" s="66"/>
      <c r="E825" s="71"/>
      <c r="F825" s="66"/>
      <c r="G825" s="70"/>
      <c r="H825" s="66"/>
      <c r="K825" s="1132"/>
      <c r="L825" s="121"/>
      <c r="M825" s="121"/>
      <c r="N825" s="121"/>
      <c r="O825" s="121"/>
      <c r="P825" s="121"/>
      <c r="Q825" s="3144"/>
      <c r="R825" s="3144"/>
      <c r="S825" s="3144"/>
      <c r="T825" s="3144"/>
      <c r="U825" s="3144"/>
      <c r="V825" s="3144"/>
      <c r="W825" s="3144"/>
      <c r="X825" s="3144"/>
      <c r="Y825" s="3144"/>
      <c r="Z825" s="3144"/>
      <c r="AA825" s="3144"/>
      <c r="AB825" s="3144"/>
      <c r="AC825" s="3144"/>
      <c r="AD825" s="3144"/>
      <c r="AE825" s="3144"/>
      <c r="AF825" s="3144"/>
      <c r="AG825" s="3144"/>
      <c r="AH825" s="3144"/>
      <c r="AI825" s="3144"/>
      <c r="AJ825" s="3144"/>
      <c r="AK825" s="3144"/>
      <c r="AL825" s="3144"/>
      <c r="AM825" s="3144"/>
      <c r="AN825" s="3144"/>
      <c r="AO825" s="3144"/>
      <c r="AP825" s="3144"/>
      <c r="AQ825" s="3144"/>
      <c r="AR825" s="3144"/>
      <c r="AS825" s="3144"/>
      <c r="AT825" s="3144"/>
    </row>
    <row r="826" spans="2:46">
      <c r="B826">
        <v>2</v>
      </c>
      <c r="C826" s="544" t="s">
        <v>360</v>
      </c>
      <c r="D826" s="66"/>
      <c r="E826" s="71"/>
      <c r="F826" s="66"/>
      <c r="G826" s="66"/>
      <c r="H826" s="66"/>
      <c r="K826" s="1140"/>
      <c r="L826" s="121"/>
      <c r="M826" s="121"/>
      <c r="N826" s="121"/>
      <c r="O826" s="121"/>
      <c r="P826" s="121"/>
      <c r="Q826" s="3144"/>
      <c r="R826" s="3144"/>
      <c r="S826" s="3144"/>
      <c r="T826" s="3144"/>
      <c r="U826" s="3144"/>
      <c r="V826" s="3144"/>
      <c r="W826" s="3144"/>
      <c r="X826" s="3144"/>
      <c r="Y826" s="3144"/>
      <c r="Z826" s="3144"/>
      <c r="AA826" s="3144"/>
      <c r="AB826" s="3144"/>
      <c r="AC826" s="3144"/>
      <c r="AD826" s="3144"/>
      <c r="AE826" s="3144"/>
      <c r="AF826" s="3144"/>
      <c r="AG826" s="3144"/>
      <c r="AH826" s="3144"/>
      <c r="AI826" s="3144"/>
      <c r="AJ826" s="3144"/>
      <c r="AK826" s="3144"/>
      <c r="AL826" s="3144"/>
      <c r="AM826" s="3144"/>
      <c r="AN826" s="3144"/>
      <c r="AO826" s="3144"/>
      <c r="AP826" s="3144"/>
      <c r="AQ826" s="3144"/>
      <c r="AR826" s="3144"/>
      <c r="AS826" s="3144"/>
      <c r="AT826" s="3144"/>
    </row>
    <row r="827" spans="2:46">
      <c r="C827" s="544" t="s">
        <v>361</v>
      </c>
      <c r="D827" s="66"/>
      <c r="E827" s="71"/>
      <c r="F827" s="66"/>
      <c r="G827" s="70"/>
      <c r="H827" s="66"/>
      <c r="K827" s="4"/>
      <c r="L827" s="121"/>
      <c r="M827" s="121"/>
      <c r="N827" s="121"/>
      <c r="O827" s="121"/>
      <c r="P827" s="121"/>
      <c r="Q827" s="3144"/>
      <c r="R827" s="3144"/>
      <c r="S827" s="3144"/>
      <c r="T827" s="3144"/>
      <c r="U827" s="3144"/>
      <c r="V827" s="3144"/>
      <c r="W827" s="3144"/>
      <c r="X827" s="3144"/>
      <c r="Y827" s="3144"/>
      <c r="Z827" s="3144"/>
      <c r="AA827" s="3144"/>
      <c r="AB827" s="3144"/>
      <c r="AC827" s="3144"/>
      <c r="AD827" s="3144"/>
      <c r="AE827" s="3144"/>
      <c r="AF827" s="3144"/>
      <c r="AG827" s="3144"/>
      <c r="AH827" s="3144"/>
      <c r="AI827" s="3144"/>
      <c r="AJ827" s="3144"/>
      <c r="AK827" s="3144"/>
      <c r="AL827" s="3144"/>
      <c r="AM827" s="3144"/>
      <c r="AN827" s="3144"/>
      <c r="AO827" s="3144"/>
      <c r="AP827" s="3144"/>
      <c r="AQ827" s="3144"/>
      <c r="AR827" s="3144"/>
      <c r="AS827" s="3144"/>
      <c r="AT827" s="3144"/>
    </row>
    <row r="828" spans="2:46">
      <c r="B828">
        <v>3</v>
      </c>
      <c r="C828" s="2" t="s">
        <v>735</v>
      </c>
      <c r="D828" s="544"/>
      <c r="E828"/>
      <c r="F828"/>
      <c r="G828"/>
      <c r="H828"/>
      <c r="I828"/>
      <c r="J828"/>
      <c r="K828" s="4"/>
      <c r="L828" s="121"/>
      <c r="M828" s="121"/>
      <c r="N828" s="121"/>
      <c r="O828" s="121"/>
      <c r="P828" s="121"/>
      <c r="Q828" s="3144"/>
      <c r="R828" s="3144"/>
      <c r="S828" s="3144"/>
      <c r="T828" s="3144"/>
      <c r="U828" s="3144"/>
      <c r="V828" s="3144"/>
      <c r="W828" s="3144"/>
      <c r="X828" s="3144"/>
      <c r="Y828" s="3144"/>
      <c r="Z828" s="3144"/>
      <c r="AA828" s="3144"/>
      <c r="AB828" s="3144"/>
      <c r="AC828" s="3144"/>
      <c r="AD828" s="3144"/>
      <c r="AE828" s="3144"/>
      <c r="AF828" s="3144"/>
      <c r="AG828" s="3144"/>
      <c r="AH828" s="3144"/>
      <c r="AI828" s="3144"/>
      <c r="AJ828" s="3144"/>
      <c r="AK828" s="3144"/>
      <c r="AL828" s="3144"/>
      <c r="AM828" s="3144"/>
      <c r="AN828" s="3144"/>
      <c r="AO828" s="3144"/>
      <c r="AP828" s="3144"/>
      <c r="AQ828" s="3144"/>
      <c r="AR828" s="3144"/>
      <c r="AS828" s="3144"/>
      <c r="AT828" s="3144"/>
    </row>
    <row r="829" spans="2:46">
      <c r="C829" s="544" t="s">
        <v>736</v>
      </c>
      <c r="D829" s="544"/>
      <c r="E829"/>
      <c r="F829"/>
      <c r="G829"/>
      <c r="H829"/>
      <c r="I829"/>
      <c r="J829"/>
      <c r="K829" s="4"/>
      <c r="L829" s="121"/>
      <c r="M829" s="121"/>
      <c r="N829" s="121"/>
      <c r="O829" s="121"/>
      <c r="P829" s="121"/>
      <c r="Q829" s="3144"/>
      <c r="R829" s="3144"/>
      <c r="S829" s="3144"/>
      <c r="T829" s="3144"/>
      <c r="U829" s="3144"/>
      <c r="V829" s="3144"/>
      <c r="W829" s="3144"/>
      <c r="X829" s="3144"/>
      <c r="Y829" s="3144"/>
      <c r="Z829" s="3144"/>
      <c r="AA829" s="3144"/>
      <c r="AB829" s="3144"/>
      <c r="AC829" s="3144"/>
      <c r="AD829" s="3144"/>
      <c r="AE829" s="3144"/>
      <c r="AF829" s="3144"/>
      <c r="AG829" s="3144"/>
      <c r="AH829" s="3144"/>
      <c r="AI829" s="3144"/>
      <c r="AJ829" s="3144"/>
      <c r="AK829" s="3144"/>
      <c r="AL829" s="3144"/>
      <c r="AM829" s="3144"/>
      <c r="AN829" s="3144"/>
      <c r="AO829" s="3144"/>
      <c r="AP829" s="3144"/>
      <c r="AQ829" s="3144"/>
      <c r="AR829" s="3144"/>
      <c r="AS829" s="3144"/>
      <c r="AT829" s="3144"/>
    </row>
    <row r="830" spans="2:46">
      <c r="C830" s="544" t="s">
        <v>737</v>
      </c>
      <c r="D830" s="544"/>
      <c r="E830"/>
      <c r="F830"/>
      <c r="G830"/>
      <c r="H830"/>
      <c r="I830"/>
      <c r="J830"/>
      <c r="K830" s="4"/>
      <c r="L830" s="121"/>
      <c r="M830" s="121"/>
      <c r="N830" s="121"/>
      <c r="O830" s="121"/>
      <c r="P830" s="121"/>
      <c r="Q830" s="3144"/>
      <c r="R830" s="3144"/>
      <c r="S830" s="3144"/>
      <c r="T830" s="3144"/>
      <c r="U830" s="3144"/>
      <c r="V830" s="3144"/>
      <c r="W830" s="3144"/>
      <c r="X830" s="3144"/>
      <c r="Y830" s="3144"/>
      <c r="Z830" s="3144"/>
      <c r="AA830" s="3144"/>
      <c r="AB830" s="3144"/>
      <c r="AC830" s="3144"/>
      <c r="AD830" s="3144"/>
      <c r="AE830" s="3144"/>
      <c r="AF830" s="3144"/>
      <c r="AG830" s="3144"/>
      <c r="AH830" s="3144"/>
      <c r="AI830" s="3144"/>
      <c r="AJ830" s="3144"/>
      <c r="AK830" s="3144"/>
      <c r="AL830" s="3144"/>
      <c r="AM830" s="3144"/>
      <c r="AN830" s="3144"/>
      <c r="AO830" s="3144"/>
      <c r="AP830" s="3144"/>
      <c r="AQ830" s="3144"/>
      <c r="AR830" s="3144"/>
      <c r="AS830" s="3144"/>
      <c r="AT830" s="3144"/>
    </row>
    <row r="831" spans="2:46">
      <c r="C831" t="s">
        <v>738</v>
      </c>
      <c r="D831"/>
      <c r="E831"/>
      <c r="F831"/>
      <c r="G831"/>
      <c r="H831"/>
      <c r="I831"/>
      <c r="J831"/>
      <c r="K831" s="4"/>
      <c r="L831" s="121"/>
      <c r="M831" s="121"/>
      <c r="N831" s="121"/>
      <c r="O831" s="121"/>
      <c r="P831" s="121"/>
      <c r="Q831" s="3144"/>
      <c r="R831" s="3144"/>
      <c r="S831" s="3144"/>
      <c r="T831" s="3144"/>
      <c r="U831" s="3144"/>
      <c r="V831" s="3144"/>
      <c r="W831" s="3144"/>
      <c r="X831" s="3144"/>
      <c r="Y831" s="3144"/>
      <c r="Z831" s="3144"/>
      <c r="AA831" s="3144"/>
      <c r="AB831" s="3144"/>
      <c r="AC831" s="3144"/>
      <c r="AD831" s="3144"/>
      <c r="AE831" s="3144"/>
      <c r="AF831" s="3144"/>
      <c r="AG831" s="3144"/>
      <c r="AH831" s="3144"/>
      <c r="AI831" s="3144"/>
      <c r="AJ831" s="3144"/>
      <c r="AK831" s="3144"/>
      <c r="AL831" s="3144"/>
      <c r="AM831" s="3144"/>
      <c r="AN831" s="3144"/>
      <c r="AO831" s="3144"/>
      <c r="AP831" s="3144"/>
      <c r="AQ831" s="3144"/>
      <c r="AR831" s="3144"/>
      <c r="AS831" s="3144"/>
      <c r="AT831" s="3144"/>
    </row>
    <row r="832" spans="2:46">
      <c r="B832">
        <v>4</v>
      </c>
      <c r="C832" s="544" t="s">
        <v>321</v>
      </c>
      <c r="D832" s="544"/>
      <c r="E832" s="544"/>
      <c r="F832" s="544"/>
      <c r="G832" s="544"/>
      <c r="H832" s="544"/>
      <c r="I832" s="544"/>
      <c r="J832" s="544"/>
      <c r="L832" s="121"/>
      <c r="M832" s="121"/>
      <c r="N832" s="121"/>
      <c r="O832" s="121"/>
      <c r="P832" s="121"/>
      <c r="Q832" s="3144"/>
      <c r="R832" s="3144"/>
      <c r="S832" s="3144"/>
      <c r="T832" s="3144"/>
      <c r="U832" s="3144"/>
      <c r="V832" s="3144"/>
      <c r="W832" s="3144"/>
      <c r="X832" s="3144"/>
      <c r="Y832" s="3144"/>
      <c r="Z832" s="3144"/>
      <c r="AA832" s="3144"/>
      <c r="AB832" s="3144"/>
      <c r="AC832" s="3144"/>
      <c r="AD832" s="3144"/>
      <c r="AE832" s="3144"/>
      <c r="AF832" s="3144"/>
      <c r="AG832" s="3144"/>
      <c r="AH832" s="3144"/>
      <c r="AI832" s="3144"/>
      <c r="AJ832" s="3144"/>
      <c r="AK832" s="3144"/>
      <c r="AL832" s="3144"/>
      <c r="AM832" s="3144"/>
      <c r="AN832" s="3144"/>
      <c r="AO832" s="3144"/>
      <c r="AP832" s="3144"/>
      <c r="AQ832" s="3144"/>
      <c r="AR832" s="3144"/>
      <c r="AS832" s="3144"/>
      <c r="AT832" s="3144"/>
    </row>
    <row r="833" spans="2:46">
      <c r="C833" s="544" t="s">
        <v>322</v>
      </c>
      <c r="D833" s="544"/>
      <c r="E833" s="544"/>
      <c r="F833" s="544"/>
      <c r="G833" s="544"/>
      <c r="H833" s="544"/>
      <c r="I833" s="544"/>
      <c r="L833" s="121"/>
      <c r="M833" s="121"/>
      <c r="N833" s="121"/>
      <c r="O833" s="121"/>
      <c r="P833" s="121"/>
      <c r="Q833" s="3144"/>
      <c r="R833" s="3144"/>
      <c r="S833" s="3144"/>
      <c r="T833" s="3144"/>
      <c r="U833" s="3144"/>
      <c r="V833" s="3144"/>
      <c r="W833" s="3144"/>
      <c r="X833" s="3144"/>
      <c r="Y833" s="3144"/>
      <c r="Z833" s="3144"/>
      <c r="AA833" s="3144"/>
      <c r="AB833" s="3144"/>
      <c r="AC833" s="3144"/>
      <c r="AD833" s="3144"/>
      <c r="AE833" s="3144"/>
      <c r="AF833" s="3144"/>
      <c r="AG833" s="3144"/>
      <c r="AH833" s="3144"/>
      <c r="AI833" s="3144"/>
      <c r="AJ833" s="3144"/>
      <c r="AK833" s="3144"/>
      <c r="AL833" s="3144"/>
      <c r="AM833" s="3144"/>
      <c r="AN833" s="3144"/>
      <c r="AO833" s="3144"/>
      <c r="AP833" s="3144"/>
      <c r="AQ833" s="3144"/>
      <c r="AR833" s="3144"/>
      <c r="AS833" s="3144"/>
      <c r="AT833" s="3144"/>
    </row>
    <row r="834" spans="2:46">
      <c r="C834" s="544" t="s">
        <v>323</v>
      </c>
      <c r="D834" s="544"/>
      <c r="E834" s="544"/>
      <c r="F834" s="544"/>
      <c r="G834" s="544"/>
      <c r="H834" s="544"/>
      <c r="L834" s="121"/>
      <c r="M834" s="121"/>
      <c r="N834" s="121"/>
      <c r="O834" s="121"/>
      <c r="P834" s="121"/>
      <c r="Q834" s="3144"/>
      <c r="R834" s="3144"/>
      <c r="S834" s="3144"/>
      <c r="T834" s="3144"/>
      <c r="U834" s="3144"/>
      <c r="V834" s="3144"/>
      <c r="W834" s="3144"/>
      <c r="X834" s="3144"/>
      <c r="Y834" s="3144"/>
      <c r="Z834" s="3144"/>
      <c r="AA834" s="3144"/>
      <c r="AB834" s="3144"/>
      <c r="AC834" s="3144"/>
      <c r="AD834" s="3144"/>
      <c r="AE834" s="3144"/>
      <c r="AF834" s="3144"/>
      <c r="AG834" s="3144"/>
      <c r="AH834" s="3144"/>
      <c r="AI834" s="3144"/>
      <c r="AJ834" s="3144"/>
      <c r="AK834" s="3144"/>
      <c r="AL834" s="3144"/>
      <c r="AM834" s="3144"/>
      <c r="AN834" s="3144"/>
      <c r="AO834" s="3144"/>
      <c r="AP834" s="3144"/>
      <c r="AQ834" s="3144"/>
      <c r="AR834" s="3144"/>
      <c r="AS834" s="3144"/>
      <c r="AT834" s="3144"/>
    </row>
    <row r="835" spans="2:46">
      <c r="B835">
        <v>5</v>
      </c>
      <c r="C835" s="544" t="s">
        <v>324</v>
      </c>
      <c r="D835" s="544"/>
      <c r="E835" s="544"/>
      <c r="F835" s="544"/>
      <c r="G835" s="544"/>
      <c r="H835" s="544"/>
      <c r="L835" s="121"/>
      <c r="M835" s="121"/>
      <c r="N835" s="121"/>
      <c r="O835" s="121"/>
      <c r="P835" s="121"/>
      <c r="Q835" s="3144"/>
      <c r="R835" s="3144"/>
      <c r="S835" s="3144"/>
      <c r="T835" s="3144"/>
      <c r="U835" s="3144"/>
      <c r="V835" s="3144"/>
      <c r="W835" s="3144"/>
      <c r="X835" s="3144"/>
      <c r="Y835" s="3144"/>
      <c r="Z835" s="3144"/>
      <c r="AA835" s="3144"/>
      <c r="AB835" s="3144"/>
      <c r="AC835" s="3144"/>
      <c r="AD835" s="3144"/>
      <c r="AE835" s="3144"/>
      <c r="AF835" s="3144"/>
      <c r="AG835" s="3144"/>
      <c r="AH835" s="3144"/>
      <c r="AI835" s="3144"/>
      <c r="AJ835" s="3144"/>
      <c r="AK835" s="3144"/>
      <c r="AL835" s="3144"/>
      <c r="AM835" s="3144"/>
      <c r="AN835" s="3144"/>
      <c r="AO835" s="3144"/>
      <c r="AP835" s="3144"/>
      <c r="AQ835" s="3144"/>
      <c r="AR835" s="3144"/>
      <c r="AS835" s="3144"/>
      <c r="AT835" s="3144"/>
    </row>
    <row r="836" spans="2:46">
      <c r="C836" s="544" t="s">
        <v>325</v>
      </c>
      <c r="D836" s="544"/>
      <c r="E836" s="544"/>
      <c r="F836" s="544"/>
      <c r="G836" s="544"/>
      <c r="H836" s="544"/>
      <c r="L836" s="121"/>
      <c r="M836" s="121"/>
      <c r="N836" s="121"/>
      <c r="O836" s="121"/>
      <c r="P836" s="121"/>
      <c r="Q836" s="3144"/>
      <c r="R836" s="3144"/>
      <c r="S836" s="3144"/>
      <c r="T836" s="3144"/>
      <c r="U836" s="3144"/>
      <c r="V836" s="3144"/>
      <c r="W836" s="3144"/>
      <c r="X836" s="3144"/>
      <c r="Y836" s="3144"/>
      <c r="Z836" s="3144"/>
      <c r="AA836" s="3144"/>
      <c r="AB836" s="3144"/>
      <c r="AC836" s="3144"/>
      <c r="AD836" s="3144"/>
      <c r="AE836" s="3144"/>
      <c r="AF836" s="3144"/>
      <c r="AG836" s="3144"/>
      <c r="AH836" s="3144"/>
      <c r="AI836" s="3144"/>
      <c r="AJ836" s="3144"/>
      <c r="AK836" s="3144"/>
      <c r="AL836" s="3144"/>
      <c r="AM836" s="3144"/>
      <c r="AN836" s="3144"/>
      <c r="AO836" s="3144"/>
      <c r="AP836" s="3144"/>
      <c r="AQ836" s="3144"/>
      <c r="AR836" s="3144"/>
      <c r="AS836" s="3144"/>
      <c r="AT836" s="3144"/>
    </row>
    <row r="837" spans="2:46">
      <c r="L837" s="121"/>
      <c r="M837" s="121"/>
      <c r="N837" s="121"/>
      <c r="O837" s="121"/>
      <c r="P837" s="121"/>
      <c r="Q837" s="3144"/>
      <c r="R837" s="3144"/>
      <c r="S837" s="3144"/>
      <c r="T837" s="3144"/>
      <c r="U837" s="3144"/>
      <c r="V837" s="3144"/>
      <c r="W837" s="3144"/>
      <c r="X837" s="3144"/>
      <c r="Y837" s="3144"/>
      <c r="Z837" s="3144"/>
      <c r="AA837" s="3144"/>
      <c r="AB837" s="3144"/>
      <c r="AC837" s="3144"/>
      <c r="AD837" s="3144"/>
      <c r="AE837" s="3144"/>
      <c r="AF837" s="3144"/>
      <c r="AG837" s="3144"/>
      <c r="AH837" s="3144"/>
      <c r="AI837" s="3144"/>
      <c r="AJ837" s="3144"/>
      <c r="AK837" s="3144"/>
      <c r="AL837" s="3144"/>
      <c r="AM837" s="3144"/>
      <c r="AN837" s="3144"/>
      <c r="AO837" s="3144"/>
      <c r="AP837" s="3144"/>
      <c r="AQ837" s="3144"/>
      <c r="AR837" s="3144"/>
      <c r="AS837" s="3144"/>
      <c r="AT837" s="3144"/>
    </row>
    <row r="838" spans="2:46">
      <c r="L838" s="121"/>
      <c r="M838" s="121"/>
      <c r="N838" s="121"/>
      <c r="O838" s="121"/>
      <c r="P838" s="121"/>
      <c r="Q838" s="3144"/>
      <c r="R838" s="3144"/>
      <c r="S838" s="3144"/>
      <c r="T838" s="3144"/>
      <c r="U838" s="3144"/>
      <c r="V838" s="3144"/>
      <c r="W838" s="3144"/>
      <c r="X838" s="3144"/>
      <c r="Y838" s="3144"/>
      <c r="Z838" s="3144"/>
      <c r="AA838" s="3144"/>
      <c r="AB838" s="3144"/>
      <c r="AC838" s="3144"/>
      <c r="AD838" s="3144"/>
      <c r="AE838" s="3144"/>
      <c r="AF838" s="3144"/>
      <c r="AG838" s="3144"/>
      <c r="AH838" s="3144"/>
      <c r="AI838" s="3144"/>
      <c r="AJ838" s="3144"/>
      <c r="AK838" s="3144"/>
      <c r="AL838" s="3144"/>
      <c r="AM838" s="3144"/>
      <c r="AN838" s="3144"/>
      <c r="AO838" s="3144"/>
      <c r="AP838" s="3144"/>
      <c r="AQ838" s="3144"/>
      <c r="AR838" s="3144"/>
      <c r="AS838" s="3144"/>
      <c r="AT838" s="3144"/>
    </row>
    <row r="839" spans="2:46">
      <c r="L839" s="121"/>
      <c r="M839" s="121"/>
      <c r="N839" s="121"/>
      <c r="O839" s="121"/>
      <c r="P839" s="121"/>
      <c r="Q839" s="3144"/>
      <c r="R839" s="3144"/>
      <c r="S839" s="3144"/>
      <c r="T839" s="3144"/>
      <c r="U839" s="3144"/>
      <c r="V839" s="3144"/>
      <c r="W839" s="3144"/>
      <c r="X839" s="3144"/>
      <c r="Y839" s="3144"/>
      <c r="Z839" s="3144"/>
      <c r="AA839" s="3144"/>
      <c r="AB839" s="3144"/>
      <c r="AC839" s="3144"/>
      <c r="AD839" s="3144"/>
      <c r="AE839" s="3144"/>
      <c r="AF839" s="3144"/>
      <c r="AG839" s="3144"/>
      <c r="AH839" s="3144"/>
      <c r="AI839" s="3144"/>
      <c r="AJ839" s="3144"/>
      <c r="AK839" s="3144"/>
      <c r="AL839" s="3144"/>
      <c r="AM839" s="3144"/>
      <c r="AN839" s="3144"/>
      <c r="AO839" s="3144"/>
      <c r="AP839" s="3144"/>
      <c r="AQ839" s="3144"/>
      <c r="AR839" s="3144"/>
      <c r="AS839" s="3144"/>
      <c r="AT839" s="3144"/>
    </row>
    <row r="840" spans="2:46">
      <c r="L840" s="121"/>
      <c r="M840" s="121"/>
      <c r="N840" s="121"/>
      <c r="O840" s="121"/>
      <c r="P840" s="121"/>
      <c r="Q840" s="3144"/>
      <c r="R840" s="3144"/>
      <c r="S840" s="3144"/>
      <c r="T840" s="3144"/>
      <c r="U840" s="3144"/>
      <c r="V840" s="3144"/>
      <c r="W840" s="3144"/>
      <c r="X840" s="3144"/>
      <c r="Y840" s="3144"/>
      <c r="Z840" s="3144"/>
      <c r="AA840" s="3144"/>
      <c r="AB840" s="3144"/>
      <c r="AC840" s="3144"/>
      <c r="AD840" s="3144"/>
      <c r="AE840" s="3144"/>
      <c r="AF840" s="3144"/>
      <c r="AG840" s="3144"/>
      <c r="AH840" s="3144"/>
      <c r="AI840" s="3144"/>
      <c r="AJ840" s="3144"/>
      <c r="AK840" s="3144"/>
      <c r="AL840" s="3144"/>
      <c r="AM840" s="3144"/>
      <c r="AN840" s="3144"/>
      <c r="AO840" s="3144"/>
      <c r="AP840" s="3144"/>
      <c r="AQ840" s="3144"/>
      <c r="AR840" s="3144"/>
      <c r="AS840" s="3144"/>
      <c r="AT840" s="3144"/>
    </row>
    <row r="841" spans="2:46">
      <c r="L841" s="121"/>
      <c r="M841" s="121"/>
      <c r="N841" s="121"/>
      <c r="O841" s="121"/>
      <c r="P841" s="121"/>
      <c r="Q841" s="3144"/>
      <c r="R841" s="3144"/>
      <c r="S841" s="3144"/>
      <c r="T841" s="3144"/>
      <c r="U841" s="3144"/>
      <c r="V841" s="3144"/>
      <c r="W841" s="3144"/>
      <c r="X841" s="3144"/>
      <c r="Y841" s="3144"/>
      <c r="Z841" s="3144"/>
      <c r="AA841" s="3144"/>
      <c r="AB841" s="3144"/>
      <c r="AC841" s="3144"/>
      <c r="AD841" s="3144"/>
      <c r="AE841" s="3144"/>
      <c r="AF841" s="3144"/>
      <c r="AG841" s="3144"/>
      <c r="AH841" s="3144"/>
      <c r="AI841" s="3144"/>
      <c r="AJ841" s="3144"/>
      <c r="AK841" s="3144"/>
      <c r="AL841" s="3144"/>
      <c r="AM841" s="3144"/>
      <c r="AN841" s="3144"/>
      <c r="AO841" s="3144"/>
      <c r="AP841" s="3144"/>
      <c r="AQ841" s="3144"/>
      <c r="AR841" s="3144"/>
      <c r="AS841" s="3144"/>
      <c r="AT841" s="3144"/>
    </row>
    <row r="842" spans="2:46">
      <c r="L842" s="121"/>
      <c r="M842" s="121"/>
      <c r="N842" s="121"/>
      <c r="O842" s="121"/>
      <c r="P842" s="121"/>
      <c r="Q842" s="3144"/>
      <c r="R842" s="3144"/>
      <c r="S842" s="3144"/>
      <c r="T842" s="3144"/>
      <c r="U842" s="3144"/>
      <c r="V842" s="3144"/>
      <c r="W842" s="3144"/>
      <c r="X842" s="3144"/>
      <c r="Y842" s="3144"/>
      <c r="Z842" s="3144"/>
      <c r="AA842" s="3144"/>
      <c r="AB842" s="3144"/>
      <c r="AC842" s="3144"/>
      <c r="AD842" s="3144"/>
      <c r="AE842" s="3144"/>
      <c r="AF842" s="3144"/>
      <c r="AG842" s="3144"/>
      <c r="AH842" s="3144"/>
      <c r="AI842" s="3144"/>
      <c r="AJ842" s="3144"/>
      <c r="AK842" s="3144"/>
      <c r="AL842" s="3144"/>
      <c r="AM842" s="3144"/>
      <c r="AN842" s="3144"/>
      <c r="AO842" s="3144"/>
      <c r="AP842" s="3144"/>
      <c r="AQ842" s="3144"/>
      <c r="AR842" s="3144"/>
      <c r="AS842" s="3144"/>
      <c r="AT842" s="3144"/>
    </row>
    <row r="843" spans="2:46">
      <c r="L843" s="121"/>
      <c r="M843" s="121"/>
      <c r="N843" s="121"/>
      <c r="O843" s="121"/>
      <c r="P843" s="121"/>
      <c r="Q843" s="3144"/>
      <c r="R843" s="3144"/>
      <c r="S843" s="3144"/>
      <c r="T843" s="3144"/>
      <c r="U843" s="3144"/>
      <c r="V843" s="3144"/>
      <c r="W843" s="3144"/>
      <c r="X843" s="3144"/>
      <c r="Y843" s="3144"/>
      <c r="Z843" s="3144"/>
      <c r="AA843" s="3144"/>
      <c r="AB843" s="3144"/>
      <c r="AC843" s="3144"/>
      <c r="AD843" s="3144"/>
      <c r="AE843" s="3144"/>
      <c r="AF843" s="3144"/>
      <c r="AG843" s="3144"/>
      <c r="AH843" s="3144"/>
      <c r="AI843" s="3144"/>
      <c r="AJ843" s="3144"/>
      <c r="AK843" s="3144"/>
      <c r="AL843" s="3144"/>
      <c r="AM843" s="3144"/>
      <c r="AN843" s="3144"/>
      <c r="AO843" s="3144"/>
      <c r="AP843" s="3144"/>
      <c r="AQ843" s="3144"/>
      <c r="AR843" s="3144"/>
      <c r="AS843" s="3144"/>
      <c r="AT843" s="3144"/>
    </row>
    <row r="844" spans="2:46">
      <c r="K844" s="544"/>
      <c r="L844" s="121"/>
      <c r="M844" s="121"/>
      <c r="N844" s="121"/>
      <c r="O844" s="121"/>
      <c r="P844" s="121"/>
      <c r="Q844" s="3144"/>
      <c r="R844" s="3144"/>
      <c r="S844" s="3144"/>
      <c r="T844" s="3144"/>
      <c r="U844" s="3144"/>
      <c r="V844" s="3144"/>
      <c r="W844" s="3144"/>
      <c r="X844" s="3144"/>
      <c r="Y844" s="3144"/>
      <c r="Z844" s="3144"/>
      <c r="AA844" s="3144"/>
      <c r="AB844" s="3144"/>
      <c r="AC844" s="3144"/>
      <c r="AD844" s="3144"/>
      <c r="AE844" s="3144"/>
      <c r="AF844" s="3144"/>
      <c r="AG844" s="3144"/>
      <c r="AH844" s="3144"/>
      <c r="AI844" s="3144"/>
      <c r="AJ844" s="3144"/>
      <c r="AK844" s="3144"/>
      <c r="AL844" s="3144"/>
      <c r="AM844" s="3144"/>
      <c r="AN844" s="3144"/>
      <c r="AO844" s="3144"/>
      <c r="AP844" s="3144"/>
      <c r="AQ844" s="3144"/>
      <c r="AR844" s="3144"/>
      <c r="AS844" s="3144"/>
      <c r="AT844" s="3144"/>
    </row>
    <row r="845" spans="2:46">
      <c r="K845" s="544"/>
      <c r="L845" s="121"/>
      <c r="M845" s="121"/>
      <c r="N845" s="121"/>
      <c r="O845" s="121"/>
      <c r="P845" s="121"/>
      <c r="Q845" s="3144"/>
      <c r="R845" s="3144"/>
      <c r="S845" s="3144"/>
      <c r="T845" s="3144"/>
      <c r="U845" s="3144"/>
      <c r="V845" s="3144"/>
      <c r="W845" s="3144"/>
      <c r="X845" s="3144"/>
      <c r="Y845" s="3144"/>
      <c r="Z845" s="3144"/>
      <c r="AA845" s="3144"/>
      <c r="AB845" s="3144"/>
      <c r="AC845" s="3144"/>
      <c r="AD845" s="3144"/>
      <c r="AE845" s="3144"/>
      <c r="AF845" s="3144"/>
      <c r="AG845" s="3144"/>
      <c r="AH845" s="3144"/>
      <c r="AI845" s="3144"/>
      <c r="AJ845" s="3144"/>
      <c r="AK845" s="3144"/>
      <c r="AL845" s="3144"/>
      <c r="AM845" s="3144"/>
      <c r="AN845" s="3144"/>
      <c r="AO845" s="3144"/>
      <c r="AP845" s="3144"/>
      <c r="AQ845" s="3144"/>
      <c r="AR845" s="3144"/>
      <c r="AS845" s="3144"/>
      <c r="AT845" s="3144"/>
    </row>
    <row r="846" spans="2:46">
      <c r="K846" s="544"/>
      <c r="L846" s="121"/>
      <c r="M846" s="121"/>
      <c r="N846" s="121"/>
      <c r="O846" s="121"/>
      <c r="P846" s="121"/>
      <c r="Q846" s="3144"/>
      <c r="R846" s="3144"/>
      <c r="S846" s="3144"/>
      <c r="T846" s="3144"/>
      <c r="U846" s="3144"/>
      <c r="V846" s="3144"/>
      <c r="W846" s="3144"/>
      <c r="X846" s="3144"/>
      <c r="Y846" s="3144"/>
      <c r="Z846" s="3144"/>
      <c r="AA846" s="3144"/>
      <c r="AB846" s="3144"/>
      <c r="AC846" s="3144"/>
      <c r="AD846" s="3144"/>
      <c r="AE846" s="3144"/>
      <c r="AF846" s="3144"/>
      <c r="AG846" s="3144"/>
      <c r="AH846" s="3144"/>
      <c r="AI846" s="3144"/>
      <c r="AJ846" s="3144"/>
      <c r="AK846" s="3144"/>
      <c r="AL846" s="3144"/>
      <c r="AM846" s="3144"/>
      <c r="AN846" s="3144"/>
      <c r="AO846" s="3144"/>
      <c r="AP846" s="3144"/>
      <c r="AQ846" s="3144"/>
      <c r="AR846" s="3144"/>
      <c r="AS846" s="3144"/>
      <c r="AT846" s="3144"/>
    </row>
    <row r="847" spans="2:46">
      <c r="L847" s="121"/>
      <c r="M847" s="121"/>
      <c r="N847" s="121"/>
      <c r="O847" s="121"/>
      <c r="P847" s="121"/>
      <c r="Q847" s="3144"/>
      <c r="R847" s="3144"/>
      <c r="S847" s="3144"/>
      <c r="T847" s="3144"/>
      <c r="U847" s="3144"/>
      <c r="V847" s="3144"/>
      <c r="W847" s="3144"/>
      <c r="X847" s="3144"/>
      <c r="Y847" s="3144"/>
      <c r="Z847" s="3144"/>
      <c r="AA847" s="3144"/>
      <c r="AB847" s="3144"/>
      <c r="AC847" s="3144"/>
      <c r="AD847" s="3144"/>
      <c r="AE847" s="3144"/>
      <c r="AF847" s="3144"/>
      <c r="AG847" s="3144"/>
      <c r="AH847" s="3144"/>
      <c r="AI847" s="3144"/>
      <c r="AJ847" s="3144"/>
      <c r="AK847" s="3144"/>
      <c r="AL847" s="3144"/>
      <c r="AM847" s="3144"/>
      <c r="AN847" s="3144"/>
      <c r="AO847" s="3144"/>
      <c r="AP847" s="3144"/>
      <c r="AQ847" s="3144"/>
      <c r="AR847" s="3144"/>
      <c r="AS847" s="3144"/>
      <c r="AT847" s="3144"/>
    </row>
    <row r="848" spans="2:46">
      <c r="L848" s="121"/>
      <c r="M848" s="121"/>
      <c r="N848" s="121"/>
      <c r="O848" s="121"/>
      <c r="P848" s="121"/>
      <c r="Q848" s="3144"/>
      <c r="R848" s="3144"/>
      <c r="S848" s="3144"/>
      <c r="T848" s="3144"/>
      <c r="U848" s="3144"/>
      <c r="V848" s="3144"/>
      <c r="W848" s="3144"/>
      <c r="X848" s="3144"/>
      <c r="Y848" s="3144"/>
      <c r="Z848" s="3144"/>
      <c r="AA848" s="3144"/>
      <c r="AB848" s="3144"/>
      <c r="AC848" s="3144"/>
      <c r="AD848" s="3144"/>
      <c r="AE848" s="3144"/>
      <c r="AF848" s="3144"/>
      <c r="AG848" s="3144"/>
      <c r="AH848" s="3144"/>
      <c r="AI848" s="3144"/>
      <c r="AJ848" s="3144"/>
      <c r="AK848" s="3144"/>
      <c r="AL848" s="3144"/>
      <c r="AM848" s="3144"/>
      <c r="AN848" s="3144"/>
      <c r="AO848" s="3144"/>
      <c r="AP848" s="3144"/>
      <c r="AQ848" s="3144"/>
      <c r="AR848" s="3144"/>
      <c r="AS848" s="3144"/>
      <c r="AT848" s="3144"/>
    </row>
    <row r="849" spans="3:46">
      <c r="K849" s="6"/>
      <c r="L849" s="121"/>
      <c r="M849" s="121"/>
      <c r="N849" s="121"/>
      <c r="O849" s="121"/>
      <c r="P849" s="121"/>
      <c r="Q849" s="3144"/>
      <c r="R849" s="3144"/>
      <c r="S849" s="3144"/>
      <c r="T849" s="3144"/>
      <c r="U849" s="3144"/>
      <c r="V849" s="3144"/>
      <c r="W849" s="3144"/>
      <c r="X849" s="3144"/>
      <c r="Y849" s="3144"/>
      <c r="Z849" s="3144"/>
      <c r="AA849" s="3144"/>
      <c r="AB849" s="3144"/>
      <c r="AC849" s="3144"/>
      <c r="AD849" s="3144"/>
      <c r="AE849" s="3144"/>
      <c r="AF849" s="3144"/>
      <c r="AG849" s="3144"/>
      <c r="AH849" s="3144"/>
      <c r="AI849" s="3144"/>
      <c r="AJ849" s="3144"/>
      <c r="AK849" s="3144"/>
      <c r="AL849" s="3144"/>
      <c r="AM849" s="3144"/>
      <c r="AN849" s="3144"/>
      <c r="AO849" s="3144"/>
      <c r="AP849" s="3144"/>
      <c r="AQ849" s="3144"/>
      <c r="AR849" s="3144"/>
      <c r="AS849" s="3144"/>
      <c r="AT849" s="3144"/>
    </row>
    <row r="850" spans="3:46">
      <c r="K850"/>
      <c r="L850" s="121"/>
      <c r="M850" s="121"/>
      <c r="N850" s="121"/>
      <c r="O850" s="121"/>
      <c r="P850" s="121"/>
      <c r="Q850" s="3144"/>
      <c r="R850" s="3144"/>
      <c r="S850" s="3144"/>
      <c r="T850" s="3144"/>
      <c r="U850" s="3144"/>
      <c r="V850" s="3144"/>
      <c r="W850" s="3144"/>
      <c r="X850" s="3144"/>
      <c r="Y850" s="3144"/>
      <c r="Z850" s="3144"/>
      <c r="AA850" s="3144"/>
      <c r="AB850" s="3144"/>
      <c r="AC850" s="3144"/>
      <c r="AD850" s="3144"/>
      <c r="AE850" s="3144"/>
      <c r="AF850" s="3144"/>
      <c r="AG850" s="3144"/>
      <c r="AH850" s="3144"/>
      <c r="AI850" s="3144"/>
      <c r="AJ850" s="3144"/>
      <c r="AK850" s="3144"/>
      <c r="AL850" s="3144"/>
      <c r="AM850" s="3144"/>
      <c r="AN850" s="3144"/>
      <c r="AO850" s="3144"/>
      <c r="AP850" s="3144"/>
      <c r="AQ850" s="3144"/>
      <c r="AR850" s="3144"/>
      <c r="AS850" s="3144"/>
      <c r="AT850" s="3144"/>
    </row>
    <row r="851" spans="3:46">
      <c r="K851" s="4"/>
      <c r="L851" s="121"/>
      <c r="M851" s="121"/>
      <c r="N851" s="121"/>
      <c r="O851" s="121"/>
      <c r="P851" s="121"/>
      <c r="Q851" s="3144"/>
      <c r="R851" s="3144"/>
      <c r="S851" s="3144"/>
      <c r="T851" s="3144"/>
      <c r="U851" s="3144"/>
      <c r="V851" s="3144"/>
      <c r="W851" s="3144"/>
      <c r="X851" s="3144"/>
      <c r="Y851" s="3144"/>
      <c r="Z851" s="3144"/>
      <c r="AA851" s="3144"/>
      <c r="AB851" s="3144"/>
      <c r="AC851" s="3144"/>
      <c r="AD851" s="3144"/>
      <c r="AE851" s="3144"/>
      <c r="AF851" s="3144"/>
      <c r="AG851" s="3144"/>
      <c r="AH851" s="3144"/>
      <c r="AI851" s="3144"/>
      <c r="AJ851" s="3144"/>
      <c r="AK851" s="3144"/>
      <c r="AL851" s="3144"/>
      <c r="AM851" s="3144"/>
      <c r="AN851" s="3144"/>
      <c r="AO851" s="3144"/>
      <c r="AP851" s="3144"/>
      <c r="AQ851" s="3144"/>
      <c r="AR851" s="3144"/>
      <c r="AS851" s="3144"/>
      <c r="AT851" s="3144"/>
    </row>
    <row r="852" spans="3:46">
      <c r="K852" s="4"/>
      <c r="L852" s="121"/>
      <c r="M852" s="121"/>
      <c r="N852" s="121"/>
      <c r="O852" s="121"/>
      <c r="P852" s="121"/>
      <c r="Q852" s="3144"/>
      <c r="R852" s="3144"/>
      <c r="S852" s="3144"/>
      <c r="T852" s="3144"/>
      <c r="U852" s="3144"/>
      <c r="V852" s="3144"/>
      <c r="W852" s="3144"/>
      <c r="X852" s="3144"/>
      <c r="Y852" s="3144"/>
      <c r="Z852" s="3144"/>
      <c r="AA852" s="3144"/>
      <c r="AB852" s="3144"/>
      <c r="AC852" s="3144"/>
      <c r="AD852" s="3144"/>
      <c r="AE852" s="3144"/>
      <c r="AF852" s="3144"/>
      <c r="AG852" s="3144"/>
      <c r="AH852" s="3144"/>
      <c r="AI852" s="3144"/>
      <c r="AJ852" s="3144"/>
      <c r="AK852" s="3144"/>
      <c r="AL852" s="3144"/>
      <c r="AM852" s="3144"/>
      <c r="AN852" s="3144"/>
      <c r="AO852" s="3144"/>
      <c r="AP852" s="3144"/>
      <c r="AQ852" s="3144"/>
      <c r="AR852" s="3144"/>
      <c r="AS852" s="3144"/>
      <c r="AT852" s="3144"/>
    </row>
    <row r="853" spans="3:46">
      <c r="K853" s="4"/>
      <c r="L853" s="121"/>
      <c r="M853" s="121"/>
      <c r="N853" s="121"/>
      <c r="O853" s="121"/>
      <c r="P853" s="121"/>
      <c r="Q853" s="3144"/>
      <c r="R853" s="3144"/>
      <c r="S853" s="3144"/>
      <c r="T853" s="3144"/>
      <c r="U853" s="3144"/>
      <c r="V853" s="3144"/>
      <c r="W853" s="3144"/>
      <c r="X853" s="3144"/>
      <c r="Y853" s="3144"/>
      <c r="Z853" s="3144"/>
      <c r="AA853" s="3144"/>
      <c r="AB853" s="3144"/>
      <c r="AC853" s="3144"/>
      <c r="AD853" s="3144"/>
      <c r="AE853" s="3144"/>
      <c r="AF853" s="3144"/>
      <c r="AG853" s="3144"/>
      <c r="AH853" s="3144"/>
      <c r="AI853" s="3144"/>
      <c r="AJ853" s="3144"/>
      <c r="AK853" s="3144"/>
      <c r="AL853" s="3144"/>
      <c r="AM853" s="3144"/>
      <c r="AN853" s="3144"/>
      <c r="AO853" s="3144"/>
      <c r="AP853" s="3144"/>
      <c r="AQ853" s="3144"/>
      <c r="AR853" s="3144"/>
      <c r="AS853" s="3144"/>
      <c r="AT853" s="3144"/>
    </row>
    <row r="854" spans="3:46">
      <c r="K854" s="4"/>
      <c r="L854" s="121"/>
      <c r="M854" s="121"/>
      <c r="N854" s="121"/>
      <c r="O854" s="121"/>
      <c r="P854" s="121"/>
      <c r="Q854" s="3144"/>
      <c r="R854" s="3144"/>
      <c r="S854" s="3144"/>
      <c r="T854" s="3144"/>
      <c r="U854" s="3144"/>
      <c r="V854" s="3144"/>
      <c r="W854" s="3144"/>
      <c r="X854" s="3144"/>
      <c r="Y854" s="3144"/>
      <c r="Z854" s="3144"/>
      <c r="AA854" s="3144"/>
      <c r="AB854" s="3144"/>
      <c r="AC854" s="3144"/>
      <c r="AD854" s="3144"/>
      <c r="AE854" s="3144"/>
      <c r="AF854" s="3144"/>
      <c r="AG854" s="3144"/>
      <c r="AH854" s="3144"/>
      <c r="AI854" s="3144"/>
      <c r="AJ854" s="3144"/>
      <c r="AK854" s="3144"/>
      <c r="AL854" s="3144"/>
      <c r="AM854" s="3144"/>
      <c r="AN854" s="3144"/>
      <c r="AO854" s="3144"/>
      <c r="AP854" s="3144"/>
      <c r="AQ854" s="3144"/>
      <c r="AR854" s="3144"/>
      <c r="AS854" s="3144"/>
      <c r="AT854" s="3144"/>
    </row>
    <row r="855" spans="3:46">
      <c r="K855" s="4"/>
      <c r="L855" s="121"/>
      <c r="M855" s="121"/>
      <c r="N855" s="121"/>
      <c r="O855" s="121"/>
      <c r="P855" s="121"/>
      <c r="Q855" s="3144"/>
      <c r="R855" s="3144"/>
      <c r="S855" s="3144"/>
      <c r="T855" s="3144"/>
      <c r="U855" s="3144"/>
      <c r="V855" s="3144"/>
      <c r="W855" s="3144"/>
      <c r="X855" s="3144"/>
      <c r="Y855" s="3144"/>
      <c r="Z855" s="3144"/>
      <c r="AA855" s="3144"/>
      <c r="AB855" s="3144"/>
      <c r="AC855" s="3144"/>
      <c r="AD855" s="3144"/>
      <c r="AE855" s="3144"/>
      <c r="AF855" s="3144"/>
      <c r="AG855" s="3144"/>
      <c r="AH855" s="3144"/>
      <c r="AI855" s="3144"/>
      <c r="AJ855" s="3144"/>
      <c r="AK855" s="3144"/>
      <c r="AL855" s="3144"/>
      <c r="AM855" s="3144"/>
      <c r="AN855" s="3144"/>
      <c r="AO855" s="3144"/>
      <c r="AP855" s="3144"/>
      <c r="AQ855" s="3144"/>
      <c r="AR855" s="3144"/>
      <c r="AS855" s="3144"/>
      <c r="AT855" s="3144"/>
    </row>
    <row r="856" spans="3:46">
      <c r="K856" s="4"/>
      <c r="L856" s="121"/>
      <c r="M856" s="121"/>
      <c r="N856" s="121"/>
      <c r="O856" s="121"/>
      <c r="P856" s="121"/>
      <c r="Q856" s="3144"/>
      <c r="R856" s="3144"/>
      <c r="S856" s="3144"/>
      <c r="T856" s="3144"/>
      <c r="U856" s="3144"/>
      <c r="V856" s="3144"/>
      <c r="W856" s="3144"/>
      <c r="X856" s="3144"/>
      <c r="Y856" s="3144"/>
      <c r="Z856" s="3144"/>
      <c r="AA856" s="3144"/>
      <c r="AB856" s="3144"/>
      <c r="AC856" s="3144"/>
      <c r="AD856" s="3144"/>
      <c r="AE856" s="3144"/>
      <c r="AF856" s="3144"/>
      <c r="AG856" s="3144"/>
      <c r="AH856" s="3144"/>
      <c r="AI856" s="3144"/>
      <c r="AJ856" s="3144"/>
      <c r="AK856" s="3144"/>
      <c r="AL856" s="3144"/>
      <c r="AM856" s="3144"/>
      <c r="AN856" s="3144"/>
      <c r="AO856" s="3144"/>
      <c r="AP856" s="3144"/>
      <c r="AQ856" s="3144"/>
      <c r="AR856" s="3144"/>
      <c r="AS856" s="3144"/>
      <c r="AT856" s="3144"/>
    </row>
    <row r="857" spans="3:46">
      <c r="K857" s="4"/>
      <c r="L857" s="121"/>
      <c r="M857" s="121"/>
      <c r="N857" s="121"/>
      <c r="O857" s="121"/>
      <c r="P857" s="121"/>
      <c r="Q857" s="3144"/>
      <c r="R857" s="3144"/>
      <c r="S857" s="3144"/>
      <c r="T857" s="3144"/>
      <c r="U857" s="3144"/>
      <c r="V857" s="3144"/>
      <c r="W857" s="3144"/>
      <c r="X857" s="3144"/>
      <c r="Y857" s="3144"/>
      <c r="Z857" s="3144"/>
      <c r="AA857" s="3144"/>
      <c r="AB857" s="3144"/>
      <c r="AC857" s="3144"/>
      <c r="AD857" s="3144"/>
      <c r="AE857" s="3144"/>
      <c r="AF857" s="3144"/>
      <c r="AG857" s="3144"/>
      <c r="AH857" s="3144"/>
      <c r="AI857" s="3144"/>
      <c r="AJ857" s="3144"/>
      <c r="AK857" s="3144"/>
      <c r="AL857" s="3144"/>
      <c r="AM857" s="3144"/>
      <c r="AN857" s="3144"/>
      <c r="AO857" s="3144"/>
      <c r="AP857" s="3144"/>
      <c r="AQ857" s="3144"/>
      <c r="AR857" s="3144"/>
      <c r="AS857" s="3144"/>
      <c r="AT857" s="3144"/>
    </row>
    <row r="858" spans="3:46">
      <c r="C858" s="66"/>
      <c r="D858" s="66"/>
      <c r="E858" s="71"/>
      <c r="F858" s="66"/>
      <c r="G858" s="70"/>
      <c r="H858" s="66"/>
      <c r="K858" s="4"/>
      <c r="L858" s="121"/>
      <c r="M858" s="121"/>
      <c r="N858" s="121"/>
      <c r="O858" s="121"/>
      <c r="P858" s="121"/>
      <c r="Q858" s="3144"/>
      <c r="R858" s="3144"/>
      <c r="S858" s="3144"/>
      <c r="T858" s="3144"/>
      <c r="U858" s="3144"/>
      <c r="V858" s="3144"/>
      <c r="W858" s="3144"/>
      <c r="X858" s="3144"/>
      <c r="Y858" s="3144"/>
      <c r="Z858" s="3144"/>
      <c r="AA858" s="3144"/>
      <c r="AB858" s="3144"/>
      <c r="AC858" s="3144"/>
      <c r="AD858" s="3144"/>
      <c r="AE858" s="3144"/>
      <c r="AF858" s="3144"/>
      <c r="AG858" s="3144"/>
      <c r="AH858" s="3144"/>
      <c r="AI858" s="3144"/>
      <c r="AJ858" s="3144"/>
      <c r="AK858" s="3144"/>
      <c r="AL858" s="3144"/>
      <c r="AM858" s="3144"/>
      <c r="AN858" s="3144"/>
      <c r="AO858" s="3144"/>
      <c r="AP858" s="3144"/>
      <c r="AQ858" s="3144"/>
      <c r="AR858" s="3144"/>
      <c r="AS858" s="3144"/>
      <c r="AT858" s="3144"/>
    </row>
    <row r="859" spans="3:46">
      <c r="C859" s="66"/>
      <c r="D859" s="66"/>
      <c r="E859" s="71"/>
      <c r="F859" s="66"/>
      <c r="G859" s="66"/>
      <c r="H859" s="66"/>
      <c r="K859" s="4"/>
      <c r="L859" s="121"/>
      <c r="M859" s="121"/>
      <c r="N859" s="121"/>
      <c r="O859" s="121"/>
      <c r="P859" s="121"/>
      <c r="Q859" s="3144"/>
      <c r="R859" s="3144"/>
      <c r="S859" s="3144"/>
      <c r="T859" s="3144"/>
      <c r="U859" s="3144"/>
      <c r="V859" s="3144"/>
      <c r="W859" s="3144"/>
      <c r="X859" s="3144"/>
      <c r="Y859" s="3144"/>
      <c r="Z859" s="3144"/>
      <c r="AA859" s="3144"/>
      <c r="AB859" s="3144"/>
      <c r="AC859" s="3144"/>
      <c r="AD859" s="3144"/>
      <c r="AE859" s="3144"/>
      <c r="AF859" s="3144"/>
      <c r="AG859" s="3144"/>
      <c r="AH859" s="3144"/>
      <c r="AI859" s="3144"/>
      <c r="AJ859" s="3144"/>
      <c r="AK859" s="3144"/>
      <c r="AL859" s="3144"/>
      <c r="AM859" s="3144"/>
      <c r="AN859" s="3144"/>
      <c r="AO859" s="3144"/>
      <c r="AP859" s="3144"/>
      <c r="AQ859" s="3144"/>
      <c r="AR859" s="3144"/>
      <c r="AS859" s="3144"/>
      <c r="AT859" s="3144"/>
    </row>
    <row r="860" spans="3:46">
      <c r="C860" s="66"/>
      <c r="D860" s="66"/>
      <c r="E860" s="71"/>
      <c r="F860" s="66"/>
      <c r="G860" s="70"/>
      <c r="H860" s="66"/>
      <c r="K860" s="4"/>
      <c r="L860" s="121"/>
      <c r="M860" s="121"/>
      <c r="N860" s="121"/>
      <c r="O860" s="121"/>
      <c r="P860" s="121"/>
      <c r="Q860" s="3144"/>
      <c r="R860" s="3144"/>
      <c r="S860" s="3144"/>
      <c r="T860" s="3144"/>
      <c r="U860" s="3144"/>
      <c r="V860" s="3144"/>
      <c r="W860" s="3144"/>
      <c r="X860" s="3144"/>
      <c r="Y860" s="3144"/>
      <c r="Z860" s="3144"/>
      <c r="AA860" s="3144"/>
      <c r="AB860" s="3144"/>
      <c r="AC860" s="3144"/>
      <c r="AD860" s="3144"/>
      <c r="AE860" s="3144"/>
      <c r="AF860" s="3144"/>
      <c r="AG860" s="3144"/>
      <c r="AH860" s="3144"/>
      <c r="AI860" s="3144"/>
      <c r="AJ860" s="3144"/>
      <c r="AK860" s="3144"/>
      <c r="AL860" s="3144"/>
      <c r="AM860" s="3144"/>
      <c r="AN860" s="3144"/>
      <c r="AO860" s="3144"/>
      <c r="AP860" s="3144"/>
      <c r="AQ860" s="3144"/>
      <c r="AR860" s="3144"/>
      <c r="AS860" s="3144"/>
      <c r="AT860" s="3144"/>
    </row>
    <row r="861" spans="3:46">
      <c r="K861" s="4"/>
      <c r="L861" s="121"/>
      <c r="M861" s="121"/>
      <c r="N861" s="121"/>
      <c r="O861" s="121"/>
      <c r="P861" s="121"/>
      <c r="Q861" s="3144"/>
      <c r="R861" s="3144"/>
      <c r="S861" s="3144"/>
      <c r="T861" s="3144"/>
      <c r="U861" s="3144"/>
      <c r="V861" s="3144"/>
      <c r="W861" s="3144"/>
      <c r="X861" s="3144"/>
      <c r="Y861" s="3144"/>
      <c r="Z861" s="3144"/>
      <c r="AA861" s="3144"/>
      <c r="AB861" s="3144"/>
      <c r="AC861" s="3144"/>
      <c r="AD861" s="3144"/>
      <c r="AE861" s="3144"/>
      <c r="AF861" s="3144"/>
      <c r="AG861" s="3144"/>
      <c r="AH861" s="3144"/>
      <c r="AI861" s="3144"/>
      <c r="AJ861" s="3144"/>
      <c r="AK861" s="3144"/>
      <c r="AL861" s="3144"/>
      <c r="AM861" s="3144"/>
      <c r="AN861" s="3144"/>
      <c r="AO861" s="3144"/>
      <c r="AP861" s="3144"/>
      <c r="AQ861" s="3144"/>
      <c r="AR861" s="3144"/>
      <c r="AS861" s="3144"/>
      <c r="AT861" s="3144"/>
    </row>
    <row r="862" spans="3:46">
      <c r="K862" s="4"/>
      <c r="L862" s="121"/>
      <c r="M862" s="121"/>
      <c r="N862" s="121"/>
      <c r="O862" s="121"/>
      <c r="P862" s="121"/>
      <c r="Q862" s="3144"/>
      <c r="R862" s="3144"/>
      <c r="S862" s="3144"/>
      <c r="T862" s="3144"/>
      <c r="U862" s="3144"/>
      <c r="V862" s="3144"/>
      <c r="W862" s="3144"/>
      <c r="X862" s="3144"/>
      <c r="Y862" s="3144"/>
      <c r="Z862" s="3144"/>
      <c r="AA862" s="3144"/>
      <c r="AB862" s="3144"/>
      <c r="AC862" s="3144"/>
      <c r="AD862" s="3144"/>
      <c r="AE862" s="3144"/>
      <c r="AF862" s="3144"/>
      <c r="AG862" s="3144"/>
      <c r="AH862" s="3144"/>
      <c r="AI862" s="3144"/>
      <c r="AJ862" s="3144"/>
      <c r="AK862" s="3144"/>
      <c r="AL862" s="3144"/>
      <c r="AM862" s="3144"/>
      <c r="AN862" s="3144"/>
      <c r="AO862" s="3144"/>
      <c r="AP862" s="3144"/>
      <c r="AQ862" s="3144"/>
      <c r="AR862" s="3144"/>
      <c r="AS862" s="3144"/>
      <c r="AT862" s="3144"/>
    </row>
    <row r="863" spans="3:46">
      <c r="K863" s="4"/>
      <c r="L863" s="121"/>
      <c r="M863" s="121"/>
      <c r="N863" s="121"/>
      <c r="O863" s="121"/>
      <c r="P863" s="121"/>
      <c r="Q863" s="3144"/>
      <c r="R863" s="3144"/>
      <c r="S863" s="3144"/>
      <c r="T863" s="3144"/>
      <c r="U863" s="3144"/>
      <c r="V863" s="3144"/>
      <c r="W863" s="3144"/>
      <c r="X863" s="3144"/>
      <c r="Y863" s="3144"/>
      <c r="Z863" s="3144"/>
      <c r="AA863" s="3144"/>
      <c r="AB863" s="3144"/>
      <c r="AC863" s="3144"/>
      <c r="AD863" s="3144"/>
      <c r="AE863" s="3144"/>
      <c r="AF863" s="3144"/>
      <c r="AG863" s="3144"/>
      <c r="AH863" s="3144"/>
      <c r="AI863" s="3144"/>
      <c r="AJ863" s="3144"/>
      <c r="AK863" s="3144"/>
      <c r="AL863" s="3144"/>
      <c r="AM863" s="3144"/>
      <c r="AN863" s="3144"/>
      <c r="AO863" s="3144"/>
      <c r="AP863" s="3144"/>
      <c r="AQ863" s="3144"/>
      <c r="AR863" s="3144"/>
      <c r="AS863" s="3144"/>
      <c r="AT863" s="3144"/>
    </row>
    <row r="864" spans="3:46">
      <c r="K864" s="4"/>
      <c r="L864" s="121"/>
      <c r="M864" s="121"/>
      <c r="N864" s="121"/>
      <c r="O864" s="121"/>
      <c r="P864" s="121"/>
      <c r="Q864" s="3144"/>
      <c r="R864" s="3144"/>
      <c r="S864" s="3144"/>
      <c r="T864" s="3144"/>
      <c r="U864" s="3144"/>
      <c r="V864" s="3144"/>
      <c r="W864" s="3144"/>
      <c r="X864" s="3144"/>
      <c r="Y864" s="3144"/>
      <c r="Z864" s="3144"/>
      <c r="AA864" s="3144"/>
      <c r="AB864" s="3144"/>
      <c r="AC864" s="3144"/>
      <c r="AD864" s="3144"/>
      <c r="AE864" s="3144"/>
      <c r="AF864" s="3144"/>
      <c r="AG864" s="3144"/>
      <c r="AH864" s="3144"/>
      <c r="AI864" s="3144"/>
      <c r="AJ864" s="3144"/>
      <c r="AK864" s="3144"/>
      <c r="AL864" s="3144"/>
      <c r="AM864" s="3144"/>
      <c r="AN864" s="3144"/>
      <c r="AO864" s="3144"/>
      <c r="AP864" s="3144"/>
      <c r="AQ864" s="3144"/>
      <c r="AR864" s="3144"/>
      <c r="AS864" s="3144"/>
      <c r="AT864" s="3144"/>
    </row>
    <row r="865" spans="11:46">
      <c r="K865" s="4"/>
      <c r="L865" s="121"/>
      <c r="M865" s="121"/>
      <c r="N865" s="121"/>
      <c r="O865" s="121"/>
      <c r="P865" s="121"/>
      <c r="Q865" s="3144"/>
      <c r="R865" s="3144"/>
      <c r="S865" s="3144"/>
      <c r="T865" s="3144"/>
      <c r="U865" s="3144"/>
      <c r="V865" s="3144"/>
      <c r="W865" s="3144"/>
      <c r="X865" s="3144"/>
      <c r="Y865" s="3144"/>
      <c r="Z865" s="3144"/>
      <c r="AA865" s="3144"/>
      <c r="AB865" s="3144"/>
      <c r="AC865" s="3144"/>
      <c r="AD865" s="3144"/>
      <c r="AE865" s="3144"/>
      <c r="AF865" s="3144"/>
      <c r="AG865" s="3144"/>
      <c r="AH865" s="3144"/>
      <c r="AI865" s="3144"/>
      <c r="AJ865" s="3144"/>
      <c r="AK865" s="3144"/>
      <c r="AL865" s="3144"/>
      <c r="AM865" s="3144"/>
      <c r="AN865" s="3144"/>
      <c r="AO865" s="3144"/>
      <c r="AP865" s="3144"/>
      <c r="AQ865" s="3144"/>
      <c r="AR865" s="3144"/>
      <c r="AS865" s="3144"/>
      <c r="AT865" s="3144"/>
    </row>
    <row r="866" spans="11:46">
      <c r="K866" s="4"/>
      <c r="L866" s="121"/>
      <c r="M866" s="121"/>
      <c r="N866" s="121"/>
      <c r="O866" s="121"/>
      <c r="P866" s="121"/>
      <c r="Q866" s="3144"/>
      <c r="R866" s="3144"/>
      <c r="S866" s="3144"/>
      <c r="T866" s="3144"/>
      <c r="U866" s="3144"/>
      <c r="V866" s="3144"/>
      <c r="W866" s="3144"/>
      <c r="X866" s="3144"/>
      <c r="Y866" s="3144"/>
      <c r="Z866" s="3144"/>
      <c r="AA866" s="3144"/>
      <c r="AB866" s="3144"/>
      <c r="AC866" s="3144"/>
      <c r="AD866" s="3144"/>
      <c r="AE866" s="3144"/>
      <c r="AF866" s="3144"/>
      <c r="AG866" s="3144"/>
      <c r="AH866" s="3144"/>
      <c r="AI866" s="3144"/>
      <c r="AJ866" s="3144"/>
      <c r="AK866" s="3144"/>
      <c r="AL866" s="3144"/>
      <c r="AM866" s="3144"/>
      <c r="AN866" s="3144"/>
      <c r="AO866" s="3144"/>
      <c r="AP866" s="3144"/>
      <c r="AQ866" s="3144"/>
      <c r="AR866" s="3144"/>
      <c r="AS866" s="3144"/>
      <c r="AT866" s="3144"/>
    </row>
    <row r="867" spans="11:46">
      <c r="K867" s="4"/>
      <c r="L867" s="121"/>
      <c r="M867" s="121"/>
      <c r="N867" s="121"/>
      <c r="O867" s="121"/>
      <c r="P867" s="121"/>
      <c r="Q867" s="3144"/>
      <c r="R867" s="3144"/>
      <c r="S867" s="3144"/>
      <c r="T867" s="3144"/>
      <c r="U867" s="3144"/>
      <c r="V867" s="3144"/>
      <c r="W867" s="3144"/>
      <c r="X867" s="3144"/>
      <c r="Y867" s="3144"/>
      <c r="Z867" s="3144"/>
      <c r="AA867" s="3144"/>
      <c r="AB867" s="3144"/>
      <c r="AC867" s="3144"/>
      <c r="AD867" s="3144"/>
      <c r="AE867" s="3144"/>
      <c r="AF867" s="3144"/>
      <c r="AG867" s="3144"/>
      <c r="AH867" s="3144"/>
      <c r="AI867" s="3144"/>
      <c r="AJ867" s="3144"/>
      <c r="AK867" s="3144"/>
      <c r="AL867" s="3144"/>
      <c r="AM867" s="3144"/>
      <c r="AN867" s="3144"/>
      <c r="AO867" s="3144"/>
      <c r="AP867" s="3144"/>
      <c r="AQ867" s="3144"/>
      <c r="AR867" s="3144"/>
      <c r="AS867" s="3144"/>
      <c r="AT867" s="3144"/>
    </row>
    <row r="868" spans="11:46">
      <c r="K868" s="4"/>
      <c r="L868" s="121"/>
      <c r="M868" s="121"/>
      <c r="N868" s="121"/>
      <c r="O868" s="121"/>
      <c r="P868" s="121"/>
      <c r="Q868" s="3144"/>
      <c r="R868" s="3144"/>
      <c r="S868" s="3144"/>
      <c r="T868" s="3144"/>
      <c r="U868" s="3144"/>
      <c r="V868" s="3144"/>
      <c r="W868" s="3144"/>
      <c r="X868" s="3144"/>
      <c r="Y868" s="3144"/>
      <c r="Z868" s="3144"/>
      <c r="AA868" s="3144"/>
      <c r="AB868" s="3144"/>
      <c r="AC868" s="3144"/>
      <c r="AD868" s="3144"/>
      <c r="AE868" s="3144"/>
      <c r="AF868" s="3144"/>
      <c r="AG868" s="3144"/>
      <c r="AH868" s="3144"/>
      <c r="AI868" s="3144"/>
      <c r="AJ868" s="3144"/>
      <c r="AK868" s="3144"/>
      <c r="AL868" s="3144"/>
      <c r="AM868" s="3144"/>
      <c r="AN868" s="3144"/>
      <c r="AO868" s="3144"/>
      <c r="AP868" s="3144"/>
      <c r="AQ868" s="3144"/>
      <c r="AR868" s="3144"/>
      <c r="AS868" s="3144"/>
      <c r="AT868" s="3144"/>
    </row>
    <row r="869" spans="11:46">
      <c r="K869" s="4"/>
      <c r="L869" s="121"/>
      <c r="M869" s="121"/>
      <c r="N869" s="121"/>
      <c r="O869" s="121"/>
      <c r="P869" s="121"/>
      <c r="Q869" s="3144"/>
      <c r="R869" s="3144"/>
      <c r="S869" s="3144"/>
      <c r="T869" s="3144"/>
      <c r="U869" s="3144"/>
      <c r="V869" s="3144"/>
      <c r="W869" s="3144"/>
      <c r="X869" s="3144"/>
      <c r="Y869" s="3144"/>
      <c r="Z869" s="3144"/>
      <c r="AA869" s="3144"/>
      <c r="AB869" s="3144"/>
      <c r="AC869" s="3144"/>
      <c r="AD869" s="3144"/>
      <c r="AE869" s="3144"/>
      <c r="AF869" s="3144"/>
      <c r="AG869" s="3144"/>
      <c r="AH869" s="3144"/>
      <c r="AI869" s="3144"/>
      <c r="AJ869" s="3144"/>
      <c r="AK869" s="3144"/>
      <c r="AL869" s="3144"/>
      <c r="AM869" s="3144"/>
      <c r="AN869" s="3144"/>
      <c r="AO869" s="3144"/>
      <c r="AP869" s="3144"/>
      <c r="AQ869" s="3144"/>
      <c r="AR869" s="3144"/>
      <c r="AS869" s="3144"/>
      <c r="AT869" s="3144"/>
    </row>
    <row r="870" spans="11:46">
      <c r="K870" s="4"/>
      <c r="L870" s="121"/>
      <c r="M870" s="121"/>
      <c r="N870" s="121"/>
      <c r="O870" s="121"/>
      <c r="P870" s="121"/>
      <c r="Q870" s="3144"/>
      <c r="R870" s="3144"/>
      <c r="S870" s="3144"/>
      <c r="T870" s="3144"/>
      <c r="U870" s="3144"/>
      <c r="V870" s="3144"/>
      <c r="W870" s="3144"/>
      <c r="X870" s="3144"/>
      <c r="Y870" s="3144"/>
      <c r="Z870" s="3144"/>
      <c r="AA870" s="3144"/>
      <c r="AB870" s="3144"/>
      <c r="AC870" s="3144"/>
      <c r="AD870" s="3144"/>
      <c r="AE870" s="3144"/>
      <c r="AF870" s="3144"/>
      <c r="AG870" s="3144"/>
      <c r="AH870" s="3144"/>
      <c r="AI870" s="3144"/>
      <c r="AJ870" s="3144"/>
      <c r="AK870" s="3144"/>
      <c r="AL870" s="3144"/>
      <c r="AM870" s="3144"/>
      <c r="AN870" s="3144"/>
      <c r="AO870" s="3144"/>
      <c r="AP870" s="3144"/>
      <c r="AQ870" s="3144"/>
      <c r="AR870" s="3144"/>
      <c r="AS870" s="3144"/>
      <c r="AT870" s="3144"/>
    </row>
    <row r="871" spans="11:46">
      <c r="K871" s="4"/>
      <c r="L871" s="121"/>
      <c r="M871" s="121"/>
      <c r="N871" s="121"/>
      <c r="O871" s="121"/>
      <c r="P871" s="121"/>
      <c r="Q871" s="3144"/>
      <c r="R871" s="3144"/>
      <c r="S871" s="3144"/>
      <c r="T871" s="3144"/>
      <c r="U871" s="3144"/>
      <c r="V871" s="3144"/>
      <c r="W871" s="3144"/>
      <c r="X871" s="3144"/>
      <c r="Y871" s="3144"/>
      <c r="Z871" s="3144"/>
      <c r="AA871" s="3144"/>
      <c r="AB871" s="3144"/>
      <c r="AC871" s="3144"/>
      <c r="AD871" s="3144"/>
      <c r="AE871" s="3144"/>
      <c r="AF871" s="3144"/>
      <c r="AG871" s="3144"/>
      <c r="AH871" s="3144"/>
      <c r="AI871" s="3144"/>
      <c r="AJ871" s="3144"/>
      <c r="AK871" s="3144"/>
      <c r="AL871" s="3144"/>
      <c r="AM871" s="3144"/>
      <c r="AN871" s="3144"/>
      <c r="AO871" s="3144"/>
      <c r="AP871" s="3144"/>
      <c r="AQ871" s="3144"/>
      <c r="AR871" s="3144"/>
      <c r="AS871" s="3144"/>
      <c r="AT871" s="3144"/>
    </row>
    <row r="872" spans="11:46">
      <c r="K872" s="4"/>
      <c r="L872" s="121"/>
      <c r="M872" s="121"/>
      <c r="N872" s="121"/>
      <c r="O872" s="121"/>
      <c r="P872" s="121"/>
      <c r="Q872" s="3144"/>
      <c r="R872" s="3144"/>
      <c r="S872" s="3144"/>
      <c r="T872" s="3144"/>
      <c r="U872" s="3144"/>
      <c r="V872" s="3144"/>
      <c r="W872" s="3144"/>
      <c r="X872" s="3144"/>
      <c r="Y872" s="3144"/>
      <c r="Z872" s="3144"/>
      <c r="AA872" s="3144"/>
      <c r="AB872" s="3144"/>
      <c r="AC872" s="3144"/>
      <c r="AD872" s="3144"/>
      <c r="AE872" s="3144"/>
      <c r="AF872" s="3144"/>
      <c r="AG872" s="3144"/>
      <c r="AH872" s="3144"/>
      <c r="AI872" s="3144"/>
      <c r="AJ872" s="3144"/>
      <c r="AK872" s="3144"/>
      <c r="AL872" s="3144"/>
      <c r="AM872" s="3144"/>
      <c r="AN872" s="3144"/>
      <c r="AO872" s="3144"/>
      <c r="AP872" s="3144"/>
      <c r="AQ872" s="3144"/>
      <c r="AR872" s="3144"/>
      <c r="AS872" s="3144"/>
      <c r="AT872" s="3144"/>
    </row>
    <row r="873" spans="11:46">
      <c r="K873" s="4"/>
      <c r="L873" s="121"/>
      <c r="M873" s="121"/>
      <c r="N873" s="121"/>
      <c r="O873" s="121"/>
      <c r="P873" s="121"/>
      <c r="Q873" s="3144"/>
      <c r="R873" s="3144"/>
      <c r="S873" s="3144"/>
      <c r="T873" s="3144"/>
      <c r="U873" s="3144"/>
      <c r="V873" s="3144"/>
      <c r="W873" s="3144"/>
      <c r="X873" s="3144"/>
      <c r="Y873" s="3144"/>
      <c r="Z873" s="3144"/>
      <c r="AA873" s="3144"/>
      <c r="AB873" s="3144"/>
      <c r="AC873" s="3144"/>
      <c r="AD873" s="3144"/>
      <c r="AE873" s="3144"/>
      <c r="AF873" s="3144"/>
      <c r="AG873" s="3144"/>
      <c r="AH873" s="3144"/>
      <c r="AI873" s="3144"/>
      <c r="AJ873" s="3144"/>
      <c r="AK873" s="3144"/>
      <c r="AL873" s="3144"/>
      <c r="AM873" s="3144"/>
      <c r="AN873" s="3144"/>
      <c r="AO873" s="3144"/>
      <c r="AP873" s="3144"/>
      <c r="AQ873" s="3144"/>
      <c r="AR873" s="3144"/>
      <c r="AS873" s="3144"/>
      <c r="AT873" s="3144"/>
    </row>
    <row r="874" spans="11:46">
      <c r="K874" s="4"/>
      <c r="L874" s="121"/>
      <c r="M874" s="121"/>
      <c r="N874" s="121"/>
      <c r="O874" s="121"/>
      <c r="P874" s="121"/>
      <c r="Q874" s="3144"/>
      <c r="R874" s="3144"/>
      <c r="S874" s="3144"/>
      <c r="T874" s="3144"/>
      <c r="U874" s="3144"/>
      <c r="V874" s="3144"/>
      <c r="W874" s="3144"/>
      <c r="X874" s="3144"/>
      <c r="Y874" s="3144"/>
      <c r="Z874" s="3144"/>
      <c r="AA874" s="3144"/>
      <c r="AB874" s="3144"/>
      <c r="AC874" s="3144"/>
      <c r="AD874" s="3144"/>
      <c r="AE874" s="3144"/>
      <c r="AF874" s="3144"/>
      <c r="AG874" s="3144"/>
      <c r="AH874" s="3144"/>
      <c r="AI874" s="3144"/>
      <c r="AJ874" s="3144"/>
      <c r="AK874" s="3144"/>
      <c r="AL874" s="3144"/>
      <c r="AM874" s="3144"/>
      <c r="AN874" s="3144"/>
      <c r="AO874" s="3144"/>
      <c r="AP874" s="3144"/>
      <c r="AQ874" s="3144"/>
      <c r="AR874" s="3144"/>
      <c r="AS874" s="3144"/>
      <c r="AT874" s="3144"/>
    </row>
    <row r="875" spans="11:46">
      <c r="K875" s="4"/>
      <c r="L875" s="121"/>
      <c r="M875" s="121"/>
      <c r="N875" s="121"/>
      <c r="O875" s="121"/>
      <c r="P875" s="121"/>
      <c r="Q875" s="3144"/>
      <c r="R875" s="3144"/>
      <c r="S875" s="3144"/>
      <c r="T875" s="3144"/>
      <c r="U875" s="3144"/>
      <c r="V875" s="3144"/>
      <c r="W875" s="3144"/>
      <c r="X875" s="3144"/>
      <c r="Y875" s="3144"/>
      <c r="Z875" s="3144"/>
      <c r="AA875" s="3144"/>
      <c r="AB875" s="3144"/>
      <c r="AC875" s="3144"/>
      <c r="AD875" s="3144"/>
      <c r="AE875" s="3144"/>
      <c r="AF875" s="3144"/>
      <c r="AG875" s="3144"/>
      <c r="AH875" s="3144"/>
      <c r="AI875" s="3144"/>
      <c r="AJ875" s="3144"/>
      <c r="AK875" s="3144"/>
      <c r="AL875" s="3144"/>
      <c r="AM875" s="3144"/>
      <c r="AN875" s="3144"/>
      <c r="AO875" s="3144"/>
      <c r="AP875" s="3144"/>
      <c r="AQ875" s="3144"/>
      <c r="AR875" s="3144"/>
      <c r="AS875" s="3144"/>
      <c r="AT875" s="3144"/>
    </row>
    <row r="876" spans="11:46">
      <c r="K876" s="4"/>
      <c r="L876" s="121"/>
      <c r="M876" s="121"/>
      <c r="N876" s="121"/>
      <c r="O876" s="121"/>
      <c r="P876" s="121"/>
      <c r="Q876" s="3144"/>
      <c r="R876" s="3144"/>
      <c r="S876" s="3144"/>
      <c r="T876" s="3144"/>
      <c r="U876" s="3144"/>
      <c r="V876" s="3144"/>
      <c r="W876" s="3144"/>
      <c r="X876" s="3144"/>
      <c r="Y876" s="3144"/>
      <c r="Z876" s="3144"/>
      <c r="AA876" s="3144"/>
      <c r="AB876" s="3144"/>
      <c r="AC876" s="3144"/>
      <c r="AD876" s="3144"/>
      <c r="AE876" s="3144"/>
      <c r="AF876" s="3144"/>
      <c r="AG876" s="3144"/>
      <c r="AH876" s="3144"/>
      <c r="AI876" s="3144"/>
      <c r="AJ876" s="3144"/>
      <c r="AK876" s="3144"/>
      <c r="AL876" s="3144"/>
      <c r="AM876" s="3144"/>
      <c r="AN876" s="3144"/>
      <c r="AO876" s="3144"/>
      <c r="AP876" s="3144"/>
      <c r="AQ876" s="3144"/>
      <c r="AR876" s="3144"/>
      <c r="AS876" s="3144"/>
      <c r="AT876" s="3144"/>
    </row>
    <row r="877" spans="11:46">
      <c r="K877" s="4"/>
      <c r="L877" s="121"/>
      <c r="M877" s="121"/>
      <c r="N877" s="121"/>
      <c r="O877" s="121"/>
      <c r="P877" s="121"/>
      <c r="Q877" s="3144"/>
      <c r="R877" s="3144"/>
      <c r="S877" s="3144"/>
      <c r="T877" s="3144"/>
      <c r="U877" s="3144"/>
      <c r="V877" s="3144"/>
      <c r="W877" s="3144"/>
      <c r="X877" s="3144"/>
      <c r="Y877" s="3144"/>
      <c r="Z877" s="3144"/>
      <c r="AA877" s="3144"/>
      <c r="AB877" s="3144"/>
      <c r="AC877" s="3144"/>
      <c r="AD877" s="3144"/>
      <c r="AE877" s="3144"/>
      <c r="AF877" s="3144"/>
      <c r="AG877" s="3144"/>
      <c r="AH877" s="3144"/>
      <c r="AI877" s="3144"/>
      <c r="AJ877" s="3144"/>
      <c r="AK877" s="3144"/>
      <c r="AL877" s="3144"/>
      <c r="AM877" s="3144"/>
      <c r="AN877" s="3144"/>
      <c r="AO877" s="3144"/>
      <c r="AP877" s="3144"/>
      <c r="AQ877" s="3144"/>
      <c r="AR877" s="3144"/>
      <c r="AS877" s="3144"/>
      <c r="AT877" s="3144"/>
    </row>
    <row r="878" spans="11:46">
      <c r="K878" s="4"/>
      <c r="L878" s="121"/>
      <c r="M878" s="121"/>
      <c r="N878" s="121"/>
      <c r="O878" s="121"/>
      <c r="P878" s="121"/>
      <c r="Q878" s="3144"/>
      <c r="R878" s="3144"/>
      <c r="S878" s="3144"/>
      <c r="T878" s="3144"/>
      <c r="U878" s="3144"/>
      <c r="V878" s="3144"/>
      <c r="W878" s="3144"/>
      <c r="X878" s="3144"/>
      <c r="Y878" s="3144"/>
      <c r="Z878" s="3144"/>
      <c r="AA878" s="3144"/>
      <c r="AB878" s="3144"/>
      <c r="AC878" s="3144"/>
      <c r="AD878" s="3144"/>
      <c r="AE878" s="3144"/>
      <c r="AF878" s="3144"/>
      <c r="AG878" s="3144"/>
      <c r="AH878" s="3144"/>
      <c r="AI878" s="3144"/>
      <c r="AJ878" s="3144"/>
      <c r="AK878" s="3144"/>
      <c r="AL878" s="3144"/>
      <c r="AM878" s="3144"/>
      <c r="AN878" s="3144"/>
      <c r="AO878" s="3144"/>
      <c r="AP878" s="3144"/>
      <c r="AQ878" s="3144"/>
      <c r="AR878" s="3144"/>
      <c r="AS878" s="3144"/>
      <c r="AT878" s="3144"/>
    </row>
    <row r="879" spans="11:46">
      <c r="K879" s="4"/>
      <c r="L879" s="121"/>
      <c r="M879" s="121"/>
      <c r="N879" s="121"/>
      <c r="O879" s="121"/>
      <c r="P879" s="121"/>
      <c r="Q879" s="3144"/>
      <c r="R879" s="3144"/>
      <c r="S879" s="3144"/>
      <c r="T879" s="3144"/>
      <c r="U879" s="3144"/>
      <c r="V879" s="3144"/>
      <c r="W879" s="3144"/>
      <c r="X879" s="3144"/>
      <c r="Y879" s="3144"/>
      <c r="Z879" s="3144"/>
      <c r="AA879" s="3144"/>
      <c r="AB879" s="3144"/>
      <c r="AC879" s="3144"/>
      <c r="AD879" s="3144"/>
      <c r="AE879" s="3144"/>
      <c r="AF879" s="3144"/>
      <c r="AG879" s="3144"/>
      <c r="AH879" s="3144"/>
      <c r="AI879" s="3144"/>
      <c r="AJ879" s="3144"/>
      <c r="AK879" s="3144"/>
      <c r="AL879" s="3144"/>
      <c r="AM879" s="3144"/>
      <c r="AN879" s="3144"/>
      <c r="AO879" s="3144"/>
      <c r="AP879" s="3144"/>
      <c r="AQ879" s="3144"/>
      <c r="AR879" s="3144"/>
      <c r="AS879" s="3144"/>
      <c r="AT879" s="3144"/>
    </row>
    <row r="880" spans="11:46">
      <c r="L880" s="121"/>
      <c r="M880" s="121"/>
      <c r="N880" s="121"/>
      <c r="O880" s="121"/>
      <c r="P880" s="121"/>
      <c r="Q880" s="3144"/>
      <c r="R880" s="3144"/>
      <c r="S880" s="3144"/>
      <c r="T880" s="3144"/>
      <c r="U880" s="3144"/>
      <c r="V880" s="3144"/>
      <c r="W880" s="3144"/>
      <c r="X880" s="3144"/>
      <c r="Y880" s="3144"/>
      <c r="Z880" s="3144"/>
      <c r="AA880" s="3144"/>
      <c r="AB880" s="3144"/>
      <c r="AC880" s="3144"/>
      <c r="AD880" s="3144"/>
      <c r="AE880" s="3144"/>
      <c r="AF880" s="3144"/>
      <c r="AG880" s="3144"/>
      <c r="AH880" s="3144"/>
      <c r="AI880" s="3144"/>
      <c r="AJ880" s="3144"/>
      <c r="AK880" s="3144"/>
      <c r="AL880" s="3144"/>
      <c r="AM880" s="3144"/>
      <c r="AN880" s="3144"/>
      <c r="AO880" s="3144"/>
      <c r="AP880" s="3144"/>
      <c r="AQ880" s="3144"/>
      <c r="AR880" s="3144"/>
      <c r="AS880" s="3144"/>
      <c r="AT880" s="3144"/>
    </row>
    <row r="881" spans="12:46">
      <c r="L881" s="121"/>
      <c r="M881" s="121"/>
      <c r="N881" s="121"/>
      <c r="O881" s="121"/>
      <c r="P881" s="121"/>
      <c r="Q881" s="3144"/>
      <c r="R881" s="3144"/>
      <c r="S881" s="3144"/>
      <c r="T881" s="3144"/>
      <c r="U881" s="3144"/>
      <c r="V881" s="3144"/>
      <c r="W881" s="3144"/>
      <c r="X881" s="3144"/>
      <c r="Y881" s="3144"/>
      <c r="Z881" s="3144"/>
      <c r="AA881" s="3144"/>
      <c r="AB881" s="3144"/>
      <c r="AC881" s="3144"/>
      <c r="AD881" s="3144"/>
      <c r="AE881" s="3144"/>
      <c r="AF881" s="3144"/>
      <c r="AG881" s="3144"/>
      <c r="AH881" s="3144"/>
      <c r="AI881" s="3144"/>
      <c r="AJ881" s="3144"/>
      <c r="AK881" s="3144"/>
      <c r="AL881" s="3144"/>
      <c r="AM881" s="3144"/>
      <c r="AN881" s="3144"/>
      <c r="AO881" s="3144"/>
      <c r="AP881" s="3144"/>
      <c r="AQ881" s="3144"/>
      <c r="AR881" s="3144"/>
      <c r="AS881" s="3144"/>
      <c r="AT881" s="3144"/>
    </row>
    <row r="882" spans="12:46">
      <c r="L882" s="121"/>
      <c r="M882" s="121"/>
      <c r="N882" s="121"/>
      <c r="O882" s="121"/>
      <c r="P882" s="121"/>
      <c r="Q882" s="3144"/>
      <c r="R882" s="3144"/>
      <c r="S882" s="3144"/>
      <c r="T882" s="3144"/>
      <c r="U882" s="3144"/>
      <c r="V882" s="3144"/>
      <c r="W882" s="3144"/>
      <c r="X882" s="3144"/>
      <c r="Y882" s="3144"/>
      <c r="Z882" s="3144"/>
      <c r="AA882" s="3144"/>
      <c r="AB882" s="3144"/>
      <c r="AC882" s="3144"/>
      <c r="AD882" s="3144"/>
      <c r="AE882" s="3144"/>
      <c r="AF882" s="3144"/>
      <c r="AG882" s="3144"/>
      <c r="AH882" s="3144"/>
      <c r="AI882" s="3144"/>
      <c r="AJ882" s="3144"/>
      <c r="AK882" s="3144"/>
      <c r="AL882" s="3144"/>
      <c r="AM882" s="3144"/>
      <c r="AN882" s="3144"/>
      <c r="AO882" s="3144"/>
      <c r="AP882" s="3144"/>
      <c r="AQ882" s="3144"/>
      <c r="AR882" s="3144"/>
      <c r="AS882" s="3144"/>
      <c r="AT882" s="3144"/>
    </row>
    <row r="883" spans="12:46">
      <c r="L883" s="121"/>
      <c r="M883" s="121"/>
      <c r="N883" s="121"/>
      <c r="O883" s="121"/>
      <c r="P883" s="121"/>
      <c r="Q883" s="3144"/>
      <c r="R883" s="3144"/>
      <c r="S883" s="3144"/>
      <c r="T883" s="3144"/>
      <c r="U883" s="3144"/>
      <c r="V883" s="3144"/>
      <c r="W883" s="3144"/>
      <c r="X883" s="3144"/>
      <c r="Y883" s="3144"/>
      <c r="Z883" s="3144"/>
      <c r="AA883" s="3144"/>
      <c r="AB883" s="3144"/>
      <c r="AC883" s="3144"/>
      <c r="AD883" s="3144"/>
      <c r="AE883" s="3144"/>
      <c r="AF883" s="3144"/>
      <c r="AG883" s="3144"/>
      <c r="AH883" s="3144"/>
      <c r="AI883" s="3144"/>
      <c r="AJ883" s="3144"/>
      <c r="AK883" s="3144"/>
      <c r="AL883" s="3144"/>
      <c r="AM883" s="3144"/>
      <c r="AN883" s="3144"/>
      <c r="AO883" s="3144"/>
      <c r="AP883" s="3144"/>
      <c r="AQ883" s="3144"/>
      <c r="AR883" s="3144"/>
      <c r="AS883" s="3144"/>
      <c r="AT883" s="3144"/>
    </row>
    <row r="884" spans="12:46">
      <c r="L884" s="121"/>
      <c r="M884" s="121"/>
      <c r="N884" s="121"/>
      <c r="O884" s="121"/>
      <c r="P884" s="121"/>
      <c r="Q884" s="3144"/>
      <c r="R884" s="3144"/>
      <c r="S884" s="3144"/>
      <c r="T884" s="3144"/>
      <c r="U884" s="3144"/>
      <c r="V884" s="3144"/>
      <c r="W884" s="3144"/>
      <c r="X884" s="3144"/>
      <c r="Y884" s="3144"/>
      <c r="Z884" s="3144"/>
      <c r="AA884" s="3144"/>
      <c r="AB884" s="3144"/>
      <c r="AC884" s="3144"/>
      <c r="AD884" s="3144"/>
      <c r="AE884" s="3144"/>
      <c r="AF884" s="3144"/>
      <c r="AG884" s="3144"/>
      <c r="AH884" s="3144"/>
      <c r="AI884" s="3144"/>
      <c r="AJ884" s="3144"/>
      <c r="AK884" s="3144"/>
      <c r="AL884" s="3144"/>
      <c r="AM884" s="3144"/>
      <c r="AN884" s="3144"/>
      <c r="AO884" s="3144"/>
      <c r="AP884" s="3144"/>
      <c r="AQ884" s="3144"/>
      <c r="AR884" s="3144"/>
      <c r="AS884" s="3144"/>
      <c r="AT884" s="3144"/>
    </row>
    <row r="885" spans="12:46">
      <c r="L885" s="121"/>
      <c r="M885" s="121"/>
      <c r="N885" s="121"/>
      <c r="O885" s="121"/>
      <c r="P885" s="121"/>
      <c r="Q885" s="3144"/>
      <c r="R885" s="3144"/>
      <c r="S885" s="3144"/>
      <c r="T885" s="3144"/>
      <c r="U885" s="3144"/>
      <c r="V885" s="3144"/>
      <c r="W885" s="3144"/>
      <c r="X885" s="3144"/>
      <c r="Y885" s="3144"/>
      <c r="Z885" s="3144"/>
      <c r="AA885" s="3144"/>
      <c r="AB885" s="3144"/>
      <c r="AC885" s="3144"/>
      <c r="AD885" s="3144"/>
      <c r="AE885" s="3144"/>
      <c r="AF885" s="3144"/>
      <c r="AG885" s="3144"/>
      <c r="AH885" s="3144"/>
      <c r="AI885" s="3144"/>
      <c r="AJ885" s="3144"/>
      <c r="AK885" s="3144"/>
      <c r="AL885" s="3144"/>
      <c r="AM885" s="3144"/>
      <c r="AN885" s="3144"/>
      <c r="AO885" s="3144"/>
      <c r="AP885" s="3144"/>
      <c r="AQ885" s="3144"/>
      <c r="AR885" s="3144"/>
      <c r="AS885" s="3144"/>
      <c r="AT885" s="3144"/>
    </row>
    <row r="886" spans="12:46">
      <c r="L886" s="121"/>
      <c r="M886" s="121"/>
      <c r="N886" s="121"/>
      <c r="O886" s="121"/>
      <c r="P886" s="121"/>
      <c r="Q886" s="3144"/>
      <c r="R886" s="3144"/>
      <c r="S886" s="3144"/>
      <c r="T886" s="3144"/>
      <c r="U886" s="3144"/>
      <c r="V886" s="3144"/>
      <c r="W886" s="3144"/>
      <c r="X886" s="3144"/>
      <c r="Y886" s="3144"/>
      <c r="Z886" s="3144"/>
      <c r="AA886" s="3144"/>
      <c r="AB886" s="3144"/>
      <c r="AC886" s="3144"/>
      <c r="AD886" s="3144"/>
      <c r="AE886" s="3144"/>
      <c r="AF886" s="3144"/>
      <c r="AG886" s="3144"/>
      <c r="AH886" s="3144"/>
      <c r="AI886" s="3144"/>
      <c r="AJ886" s="3144"/>
      <c r="AK886" s="3144"/>
      <c r="AL886" s="3144"/>
      <c r="AM886" s="3144"/>
      <c r="AN886" s="3144"/>
      <c r="AO886" s="3144"/>
      <c r="AP886" s="3144"/>
      <c r="AQ886" s="3144"/>
      <c r="AR886" s="3144"/>
      <c r="AS886" s="3144"/>
      <c r="AT886" s="3144"/>
    </row>
    <row r="887" spans="12:46">
      <c r="L887" s="121"/>
      <c r="M887" s="121"/>
      <c r="N887" s="121"/>
      <c r="O887" s="121"/>
      <c r="P887" s="121"/>
      <c r="Q887" s="3144"/>
      <c r="R887" s="3144"/>
      <c r="S887" s="3144"/>
      <c r="T887" s="3144"/>
      <c r="U887" s="3144"/>
      <c r="V887" s="3144"/>
      <c r="W887" s="3144"/>
      <c r="X887" s="3144"/>
      <c r="Y887" s="3144"/>
      <c r="Z887" s="3144"/>
      <c r="AA887" s="3144"/>
      <c r="AB887" s="3144"/>
      <c r="AC887" s="3144"/>
      <c r="AD887" s="3144"/>
      <c r="AE887" s="3144"/>
      <c r="AF887" s="3144"/>
      <c r="AG887" s="3144"/>
      <c r="AH887" s="3144"/>
      <c r="AI887" s="3144"/>
      <c r="AJ887" s="3144"/>
      <c r="AK887" s="3144"/>
      <c r="AL887" s="3144"/>
      <c r="AM887" s="3144"/>
      <c r="AN887" s="3144"/>
      <c r="AO887" s="3144"/>
      <c r="AP887" s="3144"/>
      <c r="AQ887" s="3144"/>
      <c r="AR887" s="3144"/>
      <c r="AS887" s="3144"/>
      <c r="AT887" s="3144"/>
    </row>
    <row r="888" spans="12:46">
      <c r="L888" s="121"/>
      <c r="M888" s="121"/>
      <c r="N888" s="121"/>
      <c r="O888" s="121"/>
      <c r="P888" s="121"/>
      <c r="Q888" s="3144"/>
      <c r="R888" s="3144"/>
      <c r="S888" s="3144"/>
      <c r="T888" s="3144"/>
      <c r="U888" s="3144"/>
      <c r="V888" s="3144"/>
      <c r="W888" s="3144"/>
      <c r="X888" s="3144"/>
      <c r="Y888" s="3144"/>
      <c r="Z888" s="3144"/>
      <c r="AA888" s="3144"/>
      <c r="AB888" s="3144"/>
      <c r="AC888" s="3144"/>
      <c r="AD888" s="3144"/>
      <c r="AE888" s="3144"/>
      <c r="AF888" s="3144"/>
      <c r="AG888" s="3144"/>
      <c r="AH888" s="3144"/>
      <c r="AI888" s="3144"/>
      <c r="AJ888" s="3144"/>
      <c r="AK888" s="3144"/>
      <c r="AL888" s="3144"/>
      <c r="AM888" s="3144"/>
      <c r="AN888" s="3144"/>
      <c r="AO888" s="3144"/>
      <c r="AP888" s="3144"/>
      <c r="AQ888" s="3144"/>
      <c r="AR888" s="3144"/>
      <c r="AS888" s="3144"/>
      <c r="AT888" s="3144"/>
    </row>
    <row r="889" spans="12:46">
      <c r="L889" s="121"/>
      <c r="M889" s="121"/>
      <c r="N889" s="121"/>
      <c r="O889" s="121"/>
      <c r="P889" s="121"/>
      <c r="Q889" s="3144"/>
      <c r="R889" s="3144"/>
      <c r="S889" s="3144"/>
      <c r="T889" s="3144"/>
      <c r="U889" s="3144"/>
      <c r="V889" s="3144"/>
      <c r="W889" s="3144"/>
      <c r="X889" s="3144"/>
      <c r="Y889" s="3144"/>
      <c r="Z889" s="3144"/>
      <c r="AA889" s="3144"/>
      <c r="AB889" s="3144"/>
      <c r="AC889" s="3144"/>
      <c r="AD889" s="3144"/>
      <c r="AE889" s="3144"/>
      <c r="AF889" s="3144"/>
      <c r="AG889" s="3144"/>
      <c r="AH889" s="3144"/>
      <c r="AI889" s="3144"/>
      <c r="AJ889" s="3144"/>
      <c r="AK889" s="3144"/>
      <c r="AL889" s="3144"/>
      <c r="AM889" s="3144"/>
      <c r="AN889" s="3144"/>
      <c r="AO889" s="3144"/>
      <c r="AP889" s="3144"/>
      <c r="AQ889" s="3144"/>
      <c r="AR889" s="3144"/>
      <c r="AS889" s="3144"/>
      <c r="AT889" s="3144"/>
    </row>
    <row r="890" spans="12:46">
      <c r="L890" s="121"/>
      <c r="M890" s="121"/>
      <c r="N890" s="121"/>
      <c r="O890" s="121"/>
      <c r="P890" s="121"/>
      <c r="Q890" s="3144"/>
      <c r="R890" s="3144"/>
      <c r="S890" s="3144"/>
      <c r="T890" s="3144"/>
      <c r="U890" s="3144"/>
      <c r="V890" s="3144"/>
      <c r="W890" s="3144"/>
      <c r="X890" s="3144"/>
      <c r="Y890" s="3144"/>
      <c r="Z890" s="3144"/>
      <c r="AA890" s="3144"/>
      <c r="AB890" s="3144"/>
      <c r="AC890" s="3144"/>
      <c r="AD890" s="3144"/>
      <c r="AE890" s="3144"/>
      <c r="AF890" s="3144"/>
      <c r="AG890" s="3144"/>
      <c r="AH890" s="3144"/>
      <c r="AI890" s="3144"/>
      <c r="AJ890" s="3144"/>
      <c r="AK890" s="3144"/>
      <c r="AL890" s="3144"/>
      <c r="AM890" s="3144"/>
      <c r="AN890" s="3144"/>
      <c r="AO890" s="3144"/>
      <c r="AP890" s="3144"/>
      <c r="AQ890" s="3144"/>
      <c r="AR890" s="3144"/>
      <c r="AS890" s="3144"/>
      <c r="AT890" s="3144"/>
    </row>
    <row r="891" spans="12:46">
      <c r="L891" s="121"/>
      <c r="M891" s="121"/>
      <c r="N891" s="121"/>
      <c r="O891" s="121"/>
      <c r="P891" s="121"/>
      <c r="Q891" s="3144"/>
      <c r="R891" s="3144"/>
      <c r="S891" s="3144"/>
      <c r="T891" s="3144"/>
      <c r="U891" s="3144"/>
      <c r="V891" s="3144"/>
      <c r="W891" s="3144"/>
      <c r="X891" s="3144"/>
      <c r="Y891" s="3144"/>
      <c r="Z891" s="3144"/>
      <c r="AA891" s="3144"/>
      <c r="AB891" s="3144"/>
      <c r="AC891" s="3144"/>
      <c r="AD891" s="3144"/>
      <c r="AE891" s="3144"/>
      <c r="AF891" s="3144"/>
      <c r="AG891" s="3144"/>
      <c r="AH891" s="3144"/>
      <c r="AI891" s="3144"/>
      <c r="AJ891" s="3144"/>
      <c r="AK891" s="3144"/>
      <c r="AL891" s="3144"/>
      <c r="AM891" s="3144"/>
      <c r="AN891" s="3144"/>
      <c r="AO891" s="3144"/>
      <c r="AP891" s="3144"/>
      <c r="AQ891" s="3144"/>
      <c r="AR891" s="3144"/>
      <c r="AS891" s="3144"/>
      <c r="AT891" s="3144"/>
    </row>
    <row r="892" spans="12:46">
      <c r="L892" s="121"/>
      <c r="M892" s="121"/>
      <c r="N892" s="121"/>
      <c r="O892" s="121"/>
      <c r="P892" s="121"/>
      <c r="Q892" s="3144"/>
      <c r="R892" s="3144"/>
      <c r="S892" s="3144"/>
      <c r="T892" s="3144"/>
      <c r="U892" s="3144"/>
      <c r="V892" s="3144"/>
      <c r="W892" s="3144"/>
      <c r="X892" s="3144"/>
      <c r="Y892" s="3144"/>
      <c r="Z892" s="3144"/>
      <c r="AA892" s="3144"/>
      <c r="AB892" s="3144"/>
      <c r="AC892" s="3144"/>
      <c r="AD892" s="3144"/>
      <c r="AE892" s="3144"/>
      <c r="AF892" s="3144"/>
      <c r="AG892" s="3144"/>
      <c r="AH892" s="3144"/>
      <c r="AI892" s="3144"/>
      <c r="AJ892" s="3144"/>
      <c r="AK892" s="3144"/>
      <c r="AL892" s="3144"/>
      <c r="AM892" s="3144"/>
      <c r="AN892" s="3144"/>
      <c r="AO892" s="3144"/>
      <c r="AP892" s="3144"/>
      <c r="AQ892" s="3144"/>
      <c r="AR892" s="3144"/>
      <c r="AS892" s="3144"/>
      <c r="AT892" s="3144"/>
    </row>
    <row r="893" spans="12:46">
      <c r="L893" s="121"/>
      <c r="M893" s="121"/>
      <c r="N893" s="121"/>
      <c r="O893" s="121"/>
      <c r="P893" s="121"/>
      <c r="Q893" s="3144"/>
      <c r="R893" s="3144"/>
      <c r="S893" s="3144"/>
      <c r="T893" s="3144"/>
      <c r="U893" s="3144"/>
      <c r="V893" s="3144"/>
      <c r="W893" s="3144"/>
      <c r="X893" s="3144"/>
      <c r="Y893" s="3144"/>
      <c r="Z893" s="3144"/>
      <c r="AA893" s="3144"/>
      <c r="AB893" s="3144"/>
      <c r="AC893" s="3144"/>
      <c r="AD893" s="3144"/>
      <c r="AE893" s="3144"/>
      <c r="AF893" s="3144"/>
      <c r="AG893" s="3144"/>
      <c r="AH893" s="3144"/>
      <c r="AI893" s="3144"/>
      <c r="AJ893" s="3144"/>
      <c r="AK893" s="3144"/>
      <c r="AL893" s="3144"/>
      <c r="AM893" s="3144"/>
      <c r="AN893" s="3144"/>
      <c r="AO893" s="3144"/>
      <c r="AP893" s="3144"/>
      <c r="AQ893" s="3144"/>
      <c r="AR893" s="3144"/>
      <c r="AS893" s="3144"/>
      <c r="AT893" s="3144"/>
    </row>
    <row r="894" spans="12:46">
      <c r="L894" s="121"/>
      <c r="M894" s="121"/>
      <c r="N894" s="121"/>
      <c r="O894" s="121"/>
      <c r="P894" s="121"/>
      <c r="Q894" s="3144"/>
      <c r="R894" s="3144"/>
      <c r="S894" s="3144"/>
      <c r="T894" s="3144"/>
      <c r="U894" s="3144"/>
      <c r="V894" s="3144"/>
      <c r="W894" s="3144"/>
      <c r="X894" s="3144"/>
      <c r="Y894" s="3144"/>
      <c r="Z894" s="3144"/>
      <c r="AA894" s="3144"/>
      <c r="AB894" s="3144"/>
      <c r="AC894" s="3144"/>
      <c r="AD894" s="3144"/>
      <c r="AE894" s="3144"/>
      <c r="AF894" s="3144"/>
      <c r="AG894" s="3144"/>
      <c r="AH894" s="3144"/>
      <c r="AI894" s="3144"/>
      <c r="AJ894" s="3144"/>
      <c r="AK894" s="3144"/>
      <c r="AL894" s="3144"/>
      <c r="AM894" s="3144"/>
      <c r="AN894" s="3144"/>
      <c r="AO894" s="3144"/>
      <c r="AP894" s="3144"/>
      <c r="AQ894" s="3144"/>
      <c r="AR894" s="3144"/>
      <c r="AS894" s="3144"/>
      <c r="AT894" s="3144"/>
    </row>
    <row r="895" spans="12:46">
      <c r="L895" s="121"/>
      <c r="M895" s="121"/>
      <c r="N895" s="121"/>
      <c r="O895" s="121"/>
      <c r="P895" s="121"/>
      <c r="Q895" s="3144"/>
      <c r="R895" s="3144"/>
      <c r="S895" s="3144"/>
      <c r="T895" s="3144"/>
      <c r="U895" s="3144"/>
      <c r="V895" s="3144"/>
      <c r="W895" s="3144"/>
      <c r="X895" s="3144"/>
      <c r="Y895" s="3144"/>
      <c r="Z895" s="3144"/>
      <c r="AA895" s="3144"/>
      <c r="AB895" s="3144"/>
      <c r="AC895" s="3144"/>
      <c r="AD895" s="3144"/>
      <c r="AE895" s="3144"/>
      <c r="AF895" s="3144"/>
      <c r="AG895" s="3144"/>
      <c r="AH895" s="3144"/>
      <c r="AI895" s="3144"/>
      <c r="AJ895" s="3144"/>
      <c r="AK895" s="3144"/>
      <c r="AL895" s="3144"/>
      <c r="AM895" s="3144"/>
      <c r="AN895" s="3144"/>
      <c r="AO895" s="3144"/>
      <c r="AP895" s="3144"/>
      <c r="AQ895" s="3144"/>
      <c r="AR895" s="3144"/>
      <c r="AS895" s="3144"/>
      <c r="AT895" s="3144"/>
    </row>
    <row r="896" spans="12:46">
      <c r="L896" s="121"/>
      <c r="M896" s="121"/>
      <c r="N896" s="121"/>
      <c r="O896" s="121"/>
      <c r="P896" s="121"/>
      <c r="Q896" s="3144"/>
      <c r="R896" s="3144"/>
      <c r="S896" s="3144"/>
      <c r="T896" s="3144"/>
      <c r="U896" s="3144"/>
      <c r="V896" s="3144"/>
      <c r="W896" s="3144"/>
      <c r="X896" s="3144"/>
      <c r="Y896" s="3144"/>
      <c r="Z896" s="3144"/>
      <c r="AA896" s="3144"/>
      <c r="AB896" s="3144"/>
      <c r="AC896" s="3144"/>
      <c r="AD896" s="3144"/>
      <c r="AE896" s="3144"/>
      <c r="AF896" s="3144"/>
      <c r="AG896" s="3144"/>
      <c r="AH896" s="3144"/>
      <c r="AI896" s="3144"/>
      <c r="AJ896" s="3144"/>
      <c r="AK896" s="3144"/>
      <c r="AL896" s="3144"/>
      <c r="AM896" s="3144"/>
      <c r="AN896" s="3144"/>
      <c r="AO896" s="3144"/>
      <c r="AP896" s="3144"/>
      <c r="AQ896" s="3144"/>
      <c r="AR896" s="3144"/>
      <c r="AS896" s="3144"/>
      <c r="AT896" s="3144"/>
    </row>
    <row r="897" spans="12:46">
      <c r="L897" s="121"/>
      <c r="M897" s="121"/>
      <c r="N897" s="121"/>
      <c r="O897" s="121"/>
      <c r="P897" s="121"/>
      <c r="Q897" s="3144"/>
      <c r="R897" s="3144"/>
      <c r="S897" s="3144"/>
      <c r="T897" s="3144"/>
      <c r="U897" s="3144"/>
      <c r="V897" s="3144"/>
      <c r="W897" s="3144"/>
      <c r="X897" s="3144"/>
      <c r="Y897" s="3144"/>
      <c r="Z897" s="3144"/>
      <c r="AA897" s="3144"/>
      <c r="AB897" s="3144"/>
      <c r="AC897" s="3144"/>
      <c r="AD897" s="3144"/>
      <c r="AE897" s="3144"/>
      <c r="AF897" s="3144"/>
      <c r="AG897" s="3144"/>
      <c r="AH897" s="3144"/>
      <c r="AI897" s="3144"/>
      <c r="AJ897" s="3144"/>
      <c r="AK897" s="3144"/>
      <c r="AL897" s="3144"/>
      <c r="AM897" s="3144"/>
      <c r="AN897" s="3144"/>
      <c r="AO897" s="3144"/>
      <c r="AP897" s="3144"/>
      <c r="AQ897" s="3144"/>
      <c r="AR897" s="3144"/>
      <c r="AS897" s="3144"/>
      <c r="AT897" s="3144"/>
    </row>
    <row r="898" spans="12:46">
      <c r="L898" s="121"/>
      <c r="M898" s="121"/>
      <c r="N898" s="121"/>
      <c r="O898" s="121"/>
      <c r="P898" s="121"/>
      <c r="Q898" s="3144"/>
      <c r="R898" s="3144"/>
      <c r="S898" s="3144"/>
      <c r="T898" s="3144"/>
      <c r="U898" s="3144"/>
      <c r="V898" s="3144"/>
      <c r="W898" s="3144"/>
      <c r="X898" s="3144"/>
      <c r="Y898" s="3144"/>
      <c r="Z898" s="3144"/>
      <c r="AA898" s="3144"/>
      <c r="AB898" s="3144"/>
      <c r="AC898" s="3144"/>
      <c r="AD898" s="3144"/>
      <c r="AE898" s="3144"/>
      <c r="AF898" s="3144"/>
      <c r="AG898" s="3144"/>
      <c r="AH898" s="3144"/>
      <c r="AI898" s="3144"/>
      <c r="AJ898" s="3144"/>
      <c r="AK898" s="3144"/>
      <c r="AL898" s="3144"/>
      <c r="AM898" s="3144"/>
      <c r="AN898" s="3144"/>
      <c r="AO898" s="3144"/>
      <c r="AP898" s="3144"/>
      <c r="AQ898" s="3144"/>
      <c r="AR898" s="3144"/>
      <c r="AS898" s="3144"/>
      <c r="AT898" s="3144"/>
    </row>
    <row r="899" spans="12:46">
      <c r="L899" s="121"/>
      <c r="M899" s="121"/>
      <c r="N899" s="121"/>
      <c r="O899" s="121"/>
      <c r="P899" s="121"/>
      <c r="Q899" s="3144"/>
      <c r="R899" s="3144"/>
      <c r="S899" s="3144"/>
      <c r="T899" s="3144"/>
      <c r="U899" s="3144"/>
      <c r="V899" s="3144"/>
      <c r="W899" s="3144"/>
      <c r="X899" s="3144"/>
      <c r="Y899" s="3144"/>
      <c r="Z899" s="3144"/>
      <c r="AA899" s="3144"/>
      <c r="AB899" s="3144"/>
      <c r="AC899" s="3144"/>
      <c r="AD899" s="3144"/>
      <c r="AE899" s="3144"/>
      <c r="AF899" s="3144"/>
      <c r="AG899" s="3144"/>
      <c r="AH899" s="3144"/>
      <c r="AI899" s="3144"/>
      <c r="AJ899" s="3144"/>
      <c r="AK899" s="3144"/>
      <c r="AL899" s="3144"/>
      <c r="AM899" s="3144"/>
      <c r="AN899" s="3144"/>
      <c r="AO899" s="3144"/>
      <c r="AP899" s="3144"/>
      <c r="AQ899" s="3144"/>
      <c r="AR899" s="3144"/>
      <c r="AS899" s="3144"/>
      <c r="AT899" s="3144"/>
    </row>
    <row r="900" spans="12:46">
      <c r="L900" s="121"/>
      <c r="M900" s="121"/>
      <c r="N900" s="121"/>
      <c r="O900" s="121"/>
      <c r="P900" s="121"/>
      <c r="Q900" s="3144"/>
      <c r="R900" s="3144"/>
      <c r="S900" s="3144"/>
      <c r="T900" s="3144"/>
      <c r="U900" s="3144"/>
      <c r="V900" s="3144"/>
      <c r="W900" s="3144"/>
      <c r="X900" s="3144"/>
      <c r="Y900" s="3144"/>
      <c r="Z900" s="3144"/>
      <c r="AA900" s="3144"/>
      <c r="AB900" s="3144"/>
      <c r="AC900" s="3144"/>
      <c r="AD900" s="3144"/>
      <c r="AE900" s="3144"/>
      <c r="AF900" s="3144"/>
      <c r="AG900" s="3144"/>
      <c r="AH900" s="3144"/>
      <c r="AI900" s="3144"/>
      <c r="AJ900" s="3144"/>
      <c r="AK900" s="3144"/>
      <c r="AL900" s="3144"/>
      <c r="AM900" s="3144"/>
      <c r="AN900" s="3144"/>
      <c r="AO900" s="3144"/>
      <c r="AP900" s="3144"/>
      <c r="AQ900" s="3144"/>
      <c r="AR900" s="3144"/>
      <c r="AS900" s="3144"/>
      <c r="AT900" s="3144"/>
    </row>
    <row r="901" spans="12:46">
      <c r="L901" s="121"/>
      <c r="M901" s="121"/>
      <c r="N901" s="121"/>
      <c r="O901" s="121"/>
      <c r="P901" s="121"/>
      <c r="Q901" s="3144"/>
      <c r="R901" s="3144"/>
      <c r="S901" s="3144"/>
      <c r="T901" s="3144"/>
      <c r="U901" s="3144"/>
      <c r="V901" s="3144"/>
      <c r="W901" s="3144"/>
      <c r="X901" s="3144"/>
      <c r="Y901" s="3144"/>
      <c r="Z901" s="3144"/>
      <c r="AA901" s="3144"/>
      <c r="AB901" s="3144"/>
      <c r="AC901" s="3144"/>
      <c r="AD901" s="3144"/>
      <c r="AE901" s="3144"/>
      <c r="AF901" s="3144"/>
      <c r="AG901" s="3144"/>
      <c r="AH901" s="3144"/>
      <c r="AI901" s="3144"/>
      <c r="AJ901" s="3144"/>
      <c r="AK901" s="3144"/>
      <c r="AL901" s="3144"/>
      <c r="AM901" s="3144"/>
      <c r="AN901" s="3144"/>
      <c r="AO901" s="3144"/>
      <c r="AP901" s="3144"/>
      <c r="AQ901" s="3144"/>
      <c r="AR901" s="3144"/>
      <c r="AS901" s="3144"/>
      <c r="AT901" s="3144"/>
    </row>
    <row r="902" spans="12:46">
      <c r="L902" s="121"/>
      <c r="M902" s="121"/>
      <c r="N902" s="121"/>
      <c r="O902" s="121"/>
      <c r="P902" s="121"/>
      <c r="Q902" s="3144"/>
      <c r="R902" s="3144"/>
      <c r="S902" s="3144"/>
      <c r="T902" s="3144"/>
      <c r="U902" s="3144"/>
      <c r="V902" s="3144"/>
      <c r="W902" s="3144"/>
      <c r="X902" s="3144"/>
      <c r="Y902" s="3144"/>
      <c r="Z902" s="3144"/>
      <c r="AA902" s="3144"/>
      <c r="AB902" s="3144"/>
      <c r="AC902" s="3144"/>
      <c r="AD902" s="3144"/>
      <c r="AE902" s="3144"/>
      <c r="AF902" s="3144"/>
      <c r="AG902" s="3144"/>
      <c r="AH902" s="3144"/>
      <c r="AI902" s="3144"/>
      <c r="AJ902" s="3144"/>
      <c r="AK902" s="3144"/>
      <c r="AL902" s="3144"/>
      <c r="AM902" s="3144"/>
      <c r="AN902" s="3144"/>
      <c r="AO902" s="3144"/>
      <c r="AP902" s="3144"/>
      <c r="AQ902" s="3144"/>
      <c r="AR902" s="3144"/>
      <c r="AS902" s="3144"/>
      <c r="AT902" s="3144"/>
    </row>
    <row r="903" spans="12:46">
      <c r="L903" s="121"/>
      <c r="M903" s="121"/>
      <c r="N903" s="121"/>
      <c r="O903" s="121"/>
      <c r="P903" s="121"/>
      <c r="Q903" s="3144"/>
      <c r="R903" s="3144"/>
      <c r="S903" s="3144"/>
      <c r="T903" s="3144"/>
      <c r="U903" s="3144"/>
      <c r="V903" s="3144"/>
      <c r="W903" s="3144"/>
      <c r="X903" s="3144"/>
      <c r="Y903" s="3144"/>
      <c r="Z903" s="3144"/>
      <c r="AA903" s="3144"/>
      <c r="AB903" s="3144"/>
      <c r="AC903" s="3144"/>
      <c r="AD903" s="3144"/>
      <c r="AE903" s="3144"/>
      <c r="AF903" s="3144"/>
      <c r="AG903" s="3144"/>
      <c r="AH903" s="3144"/>
      <c r="AI903" s="3144"/>
      <c r="AJ903" s="3144"/>
      <c r="AK903" s="3144"/>
      <c r="AL903" s="3144"/>
      <c r="AM903" s="3144"/>
      <c r="AN903" s="3144"/>
      <c r="AO903" s="3144"/>
      <c r="AP903" s="3144"/>
      <c r="AQ903" s="3144"/>
      <c r="AR903" s="3144"/>
      <c r="AS903" s="3144"/>
      <c r="AT903" s="3144"/>
    </row>
    <row r="904" spans="12:46">
      <c r="L904" s="121"/>
      <c r="M904" s="121"/>
      <c r="N904" s="121"/>
      <c r="O904" s="121"/>
      <c r="P904" s="121"/>
      <c r="Q904" s="3144"/>
      <c r="R904" s="3144"/>
      <c r="S904" s="3144"/>
      <c r="T904" s="3144"/>
      <c r="U904" s="3144"/>
      <c r="V904" s="3144"/>
      <c r="W904" s="3144"/>
      <c r="X904" s="3144"/>
      <c r="Y904" s="3144"/>
      <c r="Z904" s="3144"/>
      <c r="AA904" s="3144"/>
      <c r="AB904" s="3144"/>
      <c r="AC904" s="3144"/>
      <c r="AD904" s="3144"/>
      <c r="AE904" s="3144"/>
      <c r="AF904" s="3144"/>
      <c r="AG904" s="3144"/>
      <c r="AH904" s="3144"/>
      <c r="AI904" s="3144"/>
      <c r="AJ904" s="3144"/>
      <c r="AK904" s="3144"/>
      <c r="AL904" s="3144"/>
      <c r="AM904" s="3144"/>
      <c r="AN904" s="3144"/>
      <c r="AO904" s="3144"/>
      <c r="AP904" s="3144"/>
      <c r="AQ904" s="3144"/>
      <c r="AR904" s="3144"/>
      <c r="AS904" s="3144"/>
      <c r="AT904" s="3144"/>
    </row>
    <row r="905" spans="12:46">
      <c r="L905" s="121"/>
      <c r="M905" s="121"/>
      <c r="N905" s="121"/>
      <c r="O905" s="121"/>
      <c r="P905" s="121"/>
      <c r="Q905" s="3144"/>
      <c r="R905" s="3144"/>
      <c r="S905" s="3144"/>
      <c r="T905" s="3144"/>
      <c r="U905" s="3144"/>
      <c r="V905" s="3144"/>
      <c r="W905" s="3144"/>
      <c r="X905" s="3144"/>
      <c r="Y905" s="3144"/>
      <c r="Z905" s="3144"/>
      <c r="AA905" s="3144"/>
      <c r="AB905" s="3144"/>
      <c r="AC905" s="3144"/>
      <c r="AD905" s="3144"/>
      <c r="AE905" s="3144"/>
      <c r="AF905" s="3144"/>
      <c r="AG905" s="3144"/>
      <c r="AH905" s="3144"/>
      <c r="AI905" s="3144"/>
      <c r="AJ905" s="3144"/>
      <c r="AK905" s="3144"/>
      <c r="AL905" s="3144"/>
      <c r="AM905" s="3144"/>
      <c r="AN905" s="3144"/>
      <c r="AO905" s="3144"/>
      <c r="AP905" s="3144"/>
      <c r="AQ905" s="3144"/>
      <c r="AR905" s="3144"/>
      <c r="AS905" s="3144"/>
      <c r="AT905" s="3144"/>
    </row>
    <row r="906" spans="12:46">
      <c r="L906" s="121"/>
      <c r="M906" s="121"/>
      <c r="N906" s="121"/>
      <c r="O906" s="121"/>
      <c r="P906" s="121"/>
      <c r="Q906" s="3144"/>
      <c r="R906" s="3144"/>
      <c r="S906" s="3144"/>
      <c r="T906" s="3144"/>
      <c r="U906" s="3144"/>
      <c r="V906" s="3144"/>
      <c r="W906" s="3144"/>
      <c r="X906" s="3144"/>
      <c r="Y906" s="3144"/>
      <c r="Z906" s="3144"/>
      <c r="AA906" s="3144"/>
      <c r="AB906" s="3144"/>
      <c r="AC906" s="3144"/>
      <c r="AD906" s="3144"/>
      <c r="AE906" s="3144"/>
      <c r="AF906" s="3144"/>
      <c r="AG906" s="3144"/>
      <c r="AH906" s="3144"/>
      <c r="AI906" s="3144"/>
      <c r="AJ906" s="3144"/>
      <c r="AK906" s="3144"/>
      <c r="AL906" s="3144"/>
      <c r="AM906" s="3144"/>
      <c r="AN906" s="3144"/>
      <c r="AO906" s="3144"/>
      <c r="AP906" s="3144"/>
      <c r="AQ906" s="3144"/>
      <c r="AR906" s="3144"/>
      <c r="AS906" s="3144"/>
      <c r="AT906" s="3144"/>
    </row>
    <row r="907" spans="12:46">
      <c r="L907" s="121"/>
      <c r="M907" s="121"/>
      <c r="N907" s="121"/>
      <c r="O907" s="121"/>
      <c r="P907" s="121"/>
      <c r="Q907" s="3144"/>
      <c r="R907" s="3144"/>
      <c r="S907" s="3144"/>
      <c r="T907" s="3144"/>
      <c r="U907" s="3144"/>
      <c r="V907" s="3144"/>
      <c r="W907" s="3144"/>
      <c r="X907" s="3144"/>
      <c r="Y907" s="3144"/>
      <c r="Z907" s="3144"/>
      <c r="AA907" s="3144"/>
      <c r="AB907" s="3144"/>
      <c r="AC907" s="3144"/>
      <c r="AD907" s="3144"/>
      <c r="AE907" s="3144"/>
      <c r="AF907" s="3144"/>
      <c r="AG907" s="3144"/>
      <c r="AH907" s="3144"/>
      <c r="AI907" s="3144"/>
      <c r="AJ907" s="3144"/>
      <c r="AK907" s="3144"/>
      <c r="AL907" s="3144"/>
      <c r="AM907" s="3144"/>
      <c r="AN907" s="3144"/>
      <c r="AO907" s="3144"/>
      <c r="AP907" s="3144"/>
      <c r="AQ907" s="3144"/>
      <c r="AR907" s="3144"/>
      <c r="AS907" s="3144"/>
      <c r="AT907" s="3144"/>
    </row>
    <row r="908" spans="12:46">
      <c r="L908" s="121"/>
      <c r="M908" s="121"/>
      <c r="N908" s="121"/>
      <c r="O908" s="121"/>
      <c r="P908" s="121"/>
      <c r="Q908" s="3144"/>
      <c r="R908" s="3144"/>
      <c r="S908" s="3144"/>
      <c r="T908" s="3144"/>
      <c r="U908" s="3144"/>
      <c r="V908" s="3144"/>
      <c r="W908" s="3144"/>
      <c r="X908" s="3144"/>
      <c r="Y908" s="3144"/>
      <c r="Z908" s="3144"/>
      <c r="AA908" s="3144"/>
      <c r="AB908" s="3144"/>
      <c r="AC908" s="3144"/>
      <c r="AD908" s="3144"/>
      <c r="AE908" s="3144"/>
      <c r="AF908" s="3144"/>
      <c r="AG908" s="3144"/>
      <c r="AH908" s="3144"/>
      <c r="AI908" s="3144"/>
      <c r="AJ908" s="3144"/>
      <c r="AK908" s="3144"/>
      <c r="AL908" s="3144"/>
      <c r="AM908" s="3144"/>
      <c r="AN908" s="3144"/>
      <c r="AO908" s="3144"/>
      <c r="AP908" s="3144"/>
      <c r="AQ908" s="3144"/>
      <c r="AR908" s="3144"/>
      <c r="AS908" s="3144"/>
      <c r="AT908" s="3144"/>
    </row>
    <row r="909" spans="12:46">
      <c r="L909" s="121"/>
      <c r="M909" s="121"/>
      <c r="N909" s="121"/>
      <c r="O909" s="121"/>
      <c r="P909" s="121"/>
      <c r="Q909" s="3144"/>
      <c r="R909" s="3144"/>
      <c r="S909" s="3144"/>
      <c r="T909" s="3144"/>
      <c r="U909" s="3144"/>
      <c r="V909" s="3144"/>
      <c r="W909" s="3144"/>
      <c r="X909" s="3144"/>
      <c r="Y909" s="3144"/>
      <c r="Z909" s="3144"/>
      <c r="AA909" s="3144"/>
      <c r="AB909" s="3144"/>
      <c r="AC909" s="3144"/>
      <c r="AD909" s="3144"/>
      <c r="AE909" s="3144"/>
      <c r="AF909" s="3144"/>
      <c r="AG909" s="3144"/>
      <c r="AH909" s="3144"/>
      <c r="AI909" s="3144"/>
      <c r="AJ909" s="3144"/>
      <c r="AK909" s="3144"/>
      <c r="AL909" s="3144"/>
      <c r="AM909" s="3144"/>
      <c r="AN909" s="3144"/>
      <c r="AO909" s="3144"/>
      <c r="AP909" s="3144"/>
      <c r="AQ909" s="3144"/>
      <c r="AR909" s="3144"/>
      <c r="AS909" s="3144"/>
      <c r="AT909" s="3144"/>
    </row>
    <row r="910" spans="12:46">
      <c r="L910" s="121"/>
      <c r="M910" s="121"/>
      <c r="N910" s="121"/>
      <c r="O910" s="121"/>
      <c r="P910" s="121"/>
      <c r="Q910" s="3144"/>
      <c r="R910" s="3144"/>
      <c r="S910" s="3144"/>
      <c r="T910" s="3144"/>
      <c r="U910" s="3144"/>
      <c r="V910" s="3144"/>
      <c r="W910" s="3144"/>
      <c r="X910" s="3144"/>
      <c r="Y910" s="3144"/>
      <c r="Z910" s="3144"/>
      <c r="AA910" s="3144"/>
      <c r="AB910" s="3144"/>
      <c r="AC910" s="3144"/>
      <c r="AD910" s="3144"/>
      <c r="AE910" s="3144"/>
      <c r="AF910" s="3144"/>
      <c r="AG910" s="3144"/>
      <c r="AH910" s="3144"/>
      <c r="AI910" s="3144"/>
      <c r="AJ910" s="3144"/>
      <c r="AK910" s="3144"/>
      <c r="AL910" s="3144"/>
      <c r="AM910" s="3144"/>
      <c r="AN910" s="3144"/>
      <c r="AO910" s="3144"/>
      <c r="AP910" s="3144"/>
      <c r="AQ910" s="3144"/>
      <c r="AR910" s="3144"/>
      <c r="AS910" s="3144"/>
      <c r="AT910" s="3144"/>
    </row>
    <row r="911" spans="12:46">
      <c r="L911" s="121"/>
      <c r="M911" s="121"/>
      <c r="N911" s="121"/>
      <c r="O911" s="121"/>
      <c r="P911" s="121"/>
      <c r="Q911" s="3144"/>
      <c r="R911" s="3144"/>
      <c r="S911" s="3144"/>
      <c r="T911" s="3144"/>
      <c r="U911" s="3144"/>
      <c r="V911" s="3144"/>
      <c r="W911" s="3144"/>
      <c r="X911" s="3144"/>
      <c r="Y911" s="3144"/>
      <c r="Z911" s="3144"/>
      <c r="AA911" s="3144"/>
      <c r="AB911" s="3144"/>
      <c r="AC911" s="3144"/>
      <c r="AD911" s="3144"/>
      <c r="AE911" s="3144"/>
      <c r="AF911" s="3144"/>
      <c r="AG911" s="3144"/>
      <c r="AH911" s="3144"/>
      <c r="AI911" s="3144"/>
      <c r="AJ911" s="3144"/>
      <c r="AK911" s="3144"/>
      <c r="AL911" s="3144"/>
      <c r="AM911" s="3144"/>
      <c r="AN911" s="3144"/>
      <c r="AO911" s="3144"/>
      <c r="AP911" s="3144"/>
      <c r="AQ911" s="3144"/>
      <c r="AR911" s="3144"/>
      <c r="AS911" s="3144"/>
      <c r="AT911" s="3144"/>
    </row>
    <row r="912" spans="12:46">
      <c r="L912" s="121"/>
      <c r="M912" s="121"/>
      <c r="N912" s="121"/>
      <c r="O912" s="121"/>
      <c r="P912" s="121"/>
      <c r="Q912" s="3144"/>
      <c r="R912" s="3144"/>
      <c r="S912" s="3144"/>
      <c r="T912" s="3144"/>
      <c r="U912" s="3144"/>
      <c r="V912" s="3144"/>
      <c r="W912" s="3144"/>
      <c r="X912" s="3144"/>
      <c r="Y912" s="3144"/>
      <c r="Z912" s="3144"/>
      <c r="AA912" s="3144"/>
      <c r="AB912" s="3144"/>
      <c r="AC912" s="3144"/>
      <c r="AD912" s="3144"/>
      <c r="AE912" s="3144"/>
      <c r="AF912" s="3144"/>
      <c r="AG912" s="3144"/>
      <c r="AH912" s="3144"/>
      <c r="AI912" s="3144"/>
      <c r="AJ912" s="3144"/>
      <c r="AK912" s="3144"/>
      <c r="AL912" s="3144"/>
      <c r="AM912" s="3144"/>
      <c r="AN912" s="3144"/>
      <c r="AO912" s="3144"/>
      <c r="AP912" s="3144"/>
      <c r="AQ912" s="3144"/>
      <c r="AR912" s="3144"/>
      <c r="AS912" s="3144"/>
      <c r="AT912" s="3144"/>
    </row>
    <row r="913" spans="12:46">
      <c r="L913" s="121"/>
      <c r="M913" s="121"/>
      <c r="N913" s="121"/>
      <c r="O913" s="121"/>
      <c r="P913" s="121"/>
      <c r="Q913" s="3144"/>
      <c r="R913" s="3144"/>
      <c r="S913" s="3144"/>
      <c r="T913" s="3144"/>
      <c r="U913" s="3144"/>
      <c r="V913" s="3144"/>
      <c r="W913" s="3144"/>
      <c r="X913" s="3144"/>
      <c r="Y913" s="3144"/>
      <c r="Z913" s="3144"/>
      <c r="AA913" s="3144"/>
      <c r="AB913" s="3144"/>
      <c r="AC913" s="3144"/>
      <c r="AD913" s="3144"/>
      <c r="AE913" s="3144"/>
      <c r="AF913" s="3144"/>
      <c r="AG913" s="3144"/>
      <c r="AH913" s="3144"/>
      <c r="AI913" s="3144"/>
      <c r="AJ913" s="3144"/>
      <c r="AK913" s="3144"/>
      <c r="AL913" s="3144"/>
      <c r="AM913" s="3144"/>
      <c r="AN913" s="3144"/>
      <c r="AO913" s="3144"/>
      <c r="AP913" s="3144"/>
      <c r="AQ913" s="3144"/>
      <c r="AR913" s="3144"/>
      <c r="AS913" s="3144"/>
      <c r="AT913" s="3144"/>
    </row>
    <row r="914" spans="12:46">
      <c r="L914" s="121"/>
      <c r="M914" s="121"/>
      <c r="N914" s="121"/>
      <c r="O914" s="121"/>
      <c r="P914" s="121"/>
      <c r="Q914" s="3144"/>
      <c r="R914" s="3144"/>
      <c r="S914" s="3144"/>
      <c r="T914" s="3144"/>
      <c r="U914" s="3144"/>
      <c r="V914" s="3144"/>
      <c r="W914" s="3144"/>
      <c r="X914" s="3144"/>
      <c r="Y914" s="3144"/>
      <c r="Z914" s="3144"/>
      <c r="AA914" s="3144"/>
      <c r="AB914" s="3144"/>
      <c r="AC914" s="3144"/>
      <c r="AD914" s="3144"/>
      <c r="AE914" s="3144"/>
      <c r="AF914" s="3144"/>
      <c r="AG914" s="3144"/>
      <c r="AH914" s="3144"/>
      <c r="AI914" s="3144"/>
      <c r="AJ914" s="3144"/>
      <c r="AK914" s="3144"/>
      <c r="AL914" s="3144"/>
      <c r="AM914" s="3144"/>
      <c r="AN914" s="3144"/>
      <c r="AO914" s="3144"/>
      <c r="AP914" s="3144"/>
      <c r="AQ914" s="3144"/>
      <c r="AR914" s="3144"/>
      <c r="AS914" s="3144"/>
      <c r="AT914" s="3144"/>
    </row>
    <row r="915" spans="12:46">
      <c r="L915" s="121"/>
      <c r="M915" s="121"/>
      <c r="N915" s="121"/>
      <c r="O915" s="121"/>
      <c r="P915" s="121"/>
      <c r="Q915" s="3144"/>
      <c r="R915" s="3144"/>
      <c r="S915" s="3144"/>
      <c r="T915" s="3144"/>
      <c r="U915" s="3144"/>
      <c r="V915" s="3144"/>
      <c r="W915" s="3144"/>
      <c r="X915" s="3144"/>
      <c r="Y915" s="3144"/>
      <c r="Z915" s="3144"/>
      <c r="AA915" s="3144"/>
      <c r="AB915" s="3144"/>
      <c r="AC915" s="3144"/>
      <c r="AD915" s="3144"/>
      <c r="AE915" s="3144"/>
      <c r="AF915" s="3144"/>
      <c r="AG915" s="3144"/>
      <c r="AH915" s="3144"/>
      <c r="AI915" s="3144"/>
      <c r="AJ915" s="3144"/>
      <c r="AK915" s="3144"/>
      <c r="AL915" s="3144"/>
      <c r="AM915" s="3144"/>
      <c r="AN915" s="3144"/>
      <c r="AO915" s="3144"/>
      <c r="AP915" s="3144"/>
      <c r="AQ915" s="3144"/>
      <c r="AR915" s="3144"/>
      <c r="AS915" s="3144"/>
      <c r="AT915" s="3144"/>
    </row>
    <row r="916" spans="12:46">
      <c r="L916" s="121"/>
      <c r="M916" s="121"/>
      <c r="N916" s="121"/>
      <c r="O916" s="121"/>
      <c r="P916" s="121"/>
      <c r="Q916" s="3144"/>
      <c r="R916" s="3144"/>
      <c r="S916" s="3144"/>
      <c r="T916" s="3144"/>
      <c r="U916" s="3144"/>
      <c r="V916" s="3144"/>
      <c r="W916" s="3144"/>
      <c r="X916" s="3144"/>
      <c r="Y916" s="3144"/>
      <c r="Z916" s="3144"/>
      <c r="AA916" s="3144"/>
      <c r="AB916" s="3144"/>
      <c r="AC916" s="3144"/>
      <c r="AD916" s="3144"/>
      <c r="AE916" s="3144"/>
      <c r="AF916" s="3144"/>
      <c r="AG916" s="3144"/>
      <c r="AH916" s="3144"/>
      <c r="AI916" s="3144"/>
      <c r="AJ916" s="3144"/>
      <c r="AK916" s="3144"/>
      <c r="AL916" s="3144"/>
      <c r="AM916" s="3144"/>
      <c r="AN916" s="3144"/>
      <c r="AO916" s="3144"/>
      <c r="AP916" s="3144"/>
      <c r="AQ916" s="3144"/>
      <c r="AR916" s="3144"/>
      <c r="AS916" s="3144"/>
      <c r="AT916" s="3144"/>
    </row>
    <row r="917" spans="12:46">
      <c r="L917" s="121"/>
      <c r="M917" s="121"/>
      <c r="N917" s="121"/>
      <c r="O917" s="121"/>
      <c r="P917" s="121"/>
      <c r="Q917" s="3144"/>
      <c r="R917" s="3144"/>
      <c r="S917" s="3144"/>
      <c r="T917" s="3144"/>
      <c r="U917" s="3144"/>
      <c r="V917" s="3144"/>
      <c r="W917" s="3144"/>
      <c r="X917" s="3144"/>
      <c r="Y917" s="3144"/>
      <c r="Z917" s="3144"/>
      <c r="AA917" s="3144"/>
      <c r="AB917" s="3144"/>
      <c r="AC917" s="3144"/>
      <c r="AD917" s="3144"/>
      <c r="AE917" s="3144"/>
      <c r="AF917" s="3144"/>
      <c r="AG917" s="3144"/>
      <c r="AH917" s="3144"/>
      <c r="AI917" s="3144"/>
      <c r="AJ917" s="3144"/>
      <c r="AK917" s="3144"/>
      <c r="AL917" s="3144"/>
      <c r="AM917" s="3144"/>
      <c r="AN917" s="3144"/>
      <c r="AO917" s="3144"/>
      <c r="AP917" s="3144"/>
      <c r="AQ917" s="3144"/>
      <c r="AR917" s="3144"/>
      <c r="AS917" s="3144"/>
      <c r="AT917" s="3144"/>
    </row>
    <row r="918" spans="12:46">
      <c r="L918" s="121"/>
      <c r="M918" s="121"/>
      <c r="N918" s="121"/>
      <c r="O918" s="121"/>
      <c r="P918" s="121"/>
      <c r="Q918" s="3144"/>
      <c r="R918" s="3144"/>
      <c r="S918" s="3144"/>
      <c r="T918" s="3144"/>
      <c r="U918" s="3144"/>
      <c r="V918" s="3144"/>
      <c r="W918" s="3144"/>
      <c r="X918" s="3144"/>
      <c r="Y918" s="3144"/>
      <c r="Z918" s="3144"/>
      <c r="AA918" s="3144"/>
      <c r="AB918" s="3144"/>
      <c r="AC918" s="3144"/>
      <c r="AD918" s="3144"/>
      <c r="AE918" s="3144"/>
      <c r="AF918" s="3144"/>
      <c r="AG918" s="3144"/>
      <c r="AH918" s="3144"/>
      <c r="AI918" s="3144"/>
      <c r="AJ918" s="3144"/>
      <c r="AK918" s="3144"/>
      <c r="AL918" s="3144"/>
      <c r="AM918" s="3144"/>
      <c r="AN918" s="3144"/>
      <c r="AO918" s="3144"/>
      <c r="AP918" s="3144"/>
      <c r="AQ918" s="3144"/>
      <c r="AR918" s="3144"/>
      <c r="AS918" s="3144"/>
      <c r="AT918" s="3144"/>
    </row>
    <row r="919" spans="12:46">
      <c r="L919" s="121"/>
      <c r="M919" s="121"/>
      <c r="N919" s="121"/>
      <c r="O919" s="121"/>
      <c r="P919" s="121"/>
      <c r="Q919" s="3144"/>
      <c r="R919" s="3144"/>
      <c r="S919" s="3144"/>
      <c r="T919" s="3144"/>
      <c r="U919" s="3144"/>
      <c r="V919" s="3144"/>
      <c r="W919" s="3144"/>
      <c r="X919" s="3144"/>
      <c r="Y919" s="3144"/>
      <c r="Z919" s="3144"/>
      <c r="AA919" s="3144"/>
      <c r="AB919" s="3144"/>
      <c r="AC919" s="3144"/>
      <c r="AD919" s="3144"/>
      <c r="AE919" s="3144"/>
      <c r="AF919" s="3144"/>
      <c r="AG919" s="3144"/>
      <c r="AH919" s="3144"/>
      <c r="AI919" s="3144"/>
      <c r="AJ919" s="3144"/>
      <c r="AK919" s="3144"/>
      <c r="AL919" s="3144"/>
      <c r="AM919" s="3144"/>
      <c r="AN919" s="3144"/>
      <c r="AO919" s="3144"/>
      <c r="AP919" s="3144"/>
      <c r="AQ919" s="3144"/>
      <c r="AR919" s="3144"/>
      <c r="AS919" s="3144"/>
      <c r="AT919" s="3144"/>
    </row>
    <row r="920" spans="12:46">
      <c r="L920" s="121"/>
      <c r="M920" s="121"/>
      <c r="N920" s="121"/>
      <c r="O920" s="121"/>
      <c r="P920" s="121"/>
      <c r="Q920" s="3144"/>
      <c r="R920" s="3144"/>
      <c r="S920" s="3144"/>
      <c r="T920" s="3144"/>
      <c r="U920" s="3144"/>
      <c r="V920" s="3144"/>
      <c r="W920" s="3144"/>
      <c r="X920" s="3144"/>
      <c r="Y920" s="3144"/>
      <c r="Z920" s="3144"/>
      <c r="AA920" s="3144"/>
      <c r="AB920" s="3144"/>
      <c r="AC920" s="3144"/>
      <c r="AD920" s="3144"/>
      <c r="AE920" s="3144"/>
      <c r="AF920" s="3144"/>
      <c r="AG920" s="3144"/>
      <c r="AH920" s="3144"/>
      <c r="AI920" s="3144"/>
      <c r="AJ920" s="3144"/>
      <c r="AK920" s="3144"/>
      <c r="AL920" s="3144"/>
      <c r="AM920" s="3144"/>
      <c r="AN920" s="3144"/>
      <c r="AO920" s="3144"/>
      <c r="AP920" s="3144"/>
      <c r="AQ920" s="3144"/>
      <c r="AR920" s="3144"/>
      <c r="AS920" s="3144"/>
      <c r="AT920" s="3144"/>
    </row>
    <row r="921" spans="12:46">
      <c r="L921" s="121"/>
      <c r="M921" s="121"/>
      <c r="N921" s="121"/>
      <c r="O921" s="121"/>
      <c r="P921" s="121"/>
      <c r="Q921" s="3144"/>
      <c r="R921" s="3144"/>
      <c r="S921" s="3144"/>
      <c r="T921" s="3144"/>
      <c r="U921" s="3144"/>
      <c r="V921" s="3144"/>
      <c r="W921" s="3144"/>
      <c r="X921" s="3144"/>
      <c r="Y921" s="3144"/>
      <c r="Z921" s="3144"/>
      <c r="AA921" s="3144"/>
      <c r="AB921" s="3144"/>
      <c r="AC921" s="3144"/>
      <c r="AD921" s="3144"/>
      <c r="AE921" s="3144"/>
      <c r="AF921" s="3144"/>
      <c r="AG921" s="3144"/>
      <c r="AH921" s="3144"/>
      <c r="AI921" s="3144"/>
      <c r="AJ921" s="3144"/>
      <c r="AK921" s="3144"/>
      <c r="AL921" s="3144"/>
      <c r="AM921" s="3144"/>
      <c r="AN921" s="3144"/>
      <c r="AO921" s="3144"/>
      <c r="AP921" s="3144"/>
      <c r="AQ921" s="3144"/>
      <c r="AR921" s="3144"/>
      <c r="AS921" s="3144"/>
      <c r="AT921" s="3144"/>
    </row>
    <row r="922" spans="12:46">
      <c r="L922" s="121"/>
      <c r="M922" s="121"/>
      <c r="N922" s="121"/>
      <c r="O922" s="121"/>
      <c r="P922" s="121"/>
      <c r="Q922" s="3144"/>
      <c r="R922" s="3144"/>
      <c r="S922" s="3144"/>
      <c r="T922" s="3144"/>
      <c r="U922" s="3144"/>
      <c r="V922" s="3144"/>
      <c r="W922" s="3144"/>
      <c r="X922" s="3144"/>
      <c r="Y922" s="3144"/>
      <c r="Z922" s="3144"/>
      <c r="AA922" s="3144"/>
      <c r="AB922" s="3144"/>
      <c r="AC922" s="3144"/>
      <c r="AD922" s="3144"/>
      <c r="AE922" s="3144"/>
      <c r="AF922" s="3144"/>
      <c r="AG922" s="3144"/>
      <c r="AH922" s="3144"/>
      <c r="AI922" s="3144"/>
      <c r="AJ922" s="3144"/>
      <c r="AK922" s="3144"/>
      <c r="AL922" s="3144"/>
      <c r="AM922" s="3144"/>
      <c r="AN922" s="3144"/>
      <c r="AO922" s="3144"/>
      <c r="AP922" s="3144"/>
      <c r="AQ922" s="3144"/>
      <c r="AR922" s="3144"/>
      <c r="AS922" s="3144"/>
      <c r="AT922" s="3144"/>
    </row>
    <row r="923" spans="12:46">
      <c r="L923" s="121"/>
      <c r="M923" s="121"/>
      <c r="N923" s="121"/>
      <c r="O923" s="121"/>
      <c r="P923" s="121"/>
      <c r="Q923" s="3144"/>
      <c r="R923" s="3144"/>
      <c r="S923" s="3144"/>
      <c r="T923" s="3144"/>
      <c r="U923" s="3144"/>
      <c r="V923" s="3144"/>
      <c r="W923" s="3144"/>
      <c r="X923" s="3144"/>
      <c r="Y923" s="3144"/>
      <c r="Z923" s="3144"/>
      <c r="AA923" s="3144"/>
      <c r="AB923" s="3144"/>
      <c r="AC923" s="3144"/>
      <c r="AD923" s="3144"/>
      <c r="AE923" s="3144"/>
      <c r="AF923" s="3144"/>
      <c r="AG923" s="3144"/>
      <c r="AH923" s="3144"/>
      <c r="AI923" s="3144"/>
      <c r="AJ923" s="3144"/>
      <c r="AK923" s="3144"/>
      <c r="AL923" s="3144"/>
      <c r="AM923" s="3144"/>
      <c r="AN923" s="3144"/>
      <c r="AO923" s="3144"/>
      <c r="AP923" s="3144"/>
      <c r="AQ923" s="3144"/>
      <c r="AR923" s="3144"/>
      <c r="AS923" s="3144"/>
      <c r="AT923" s="3144"/>
    </row>
    <row r="924" spans="12:46">
      <c r="L924" s="121"/>
      <c r="M924" s="121"/>
      <c r="N924" s="121"/>
      <c r="O924" s="121"/>
      <c r="P924" s="121"/>
      <c r="Q924" s="3144"/>
      <c r="R924" s="3144"/>
      <c r="S924" s="3144"/>
      <c r="T924" s="3144"/>
      <c r="U924" s="3144"/>
      <c r="V924" s="3144"/>
      <c r="W924" s="3144"/>
      <c r="X924" s="3144"/>
      <c r="Y924" s="3144"/>
      <c r="Z924" s="3144"/>
      <c r="AA924" s="3144"/>
      <c r="AB924" s="3144"/>
      <c r="AC924" s="3144"/>
      <c r="AD924" s="3144"/>
      <c r="AE924" s="3144"/>
      <c r="AF924" s="3144"/>
      <c r="AG924" s="3144"/>
      <c r="AH924" s="3144"/>
      <c r="AI924" s="3144"/>
      <c r="AJ924" s="3144"/>
      <c r="AK924" s="3144"/>
      <c r="AL924" s="3144"/>
      <c r="AM924" s="3144"/>
      <c r="AN924" s="3144"/>
      <c r="AO924" s="3144"/>
      <c r="AP924" s="3144"/>
      <c r="AQ924" s="3144"/>
      <c r="AR924" s="3144"/>
      <c r="AS924" s="3144"/>
      <c r="AT924" s="3144"/>
    </row>
    <row r="925" spans="12:46">
      <c r="L925" s="121"/>
      <c r="M925" s="121"/>
      <c r="N925" s="121"/>
      <c r="O925" s="121"/>
      <c r="P925" s="121"/>
      <c r="Q925" s="3144"/>
      <c r="R925" s="3144"/>
      <c r="S925" s="3144"/>
      <c r="T925" s="3144"/>
      <c r="U925" s="3144"/>
      <c r="V925" s="3144"/>
      <c r="W925" s="3144"/>
      <c r="X925" s="3144"/>
      <c r="Y925" s="3144"/>
      <c r="Z925" s="3144"/>
      <c r="AA925" s="3144"/>
      <c r="AB925" s="3144"/>
      <c r="AC925" s="3144"/>
      <c r="AD925" s="3144"/>
      <c r="AE925" s="3144"/>
      <c r="AF925" s="3144"/>
      <c r="AG925" s="3144"/>
      <c r="AH925" s="3144"/>
      <c r="AI925" s="3144"/>
      <c r="AJ925" s="3144"/>
      <c r="AK925" s="3144"/>
      <c r="AL925" s="3144"/>
      <c r="AM925" s="3144"/>
      <c r="AN925" s="3144"/>
      <c r="AO925" s="3144"/>
      <c r="AP925" s="3144"/>
      <c r="AQ925" s="3144"/>
      <c r="AR925" s="3144"/>
      <c r="AS925" s="3144"/>
      <c r="AT925" s="3144"/>
    </row>
    <row r="926" spans="12:46">
      <c r="L926" s="121"/>
      <c r="M926" s="121"/>
      <c r="N926" s="121"/>
      <c r="O926" s="121"/>
      <c r="P926" s="121"/>
      <c r="Q926" s="3144"/>
      <c r="R926" s="3144"/>
      <c r="S926" s="3144"/>
      <c r="T926" s="3144"/>
      <c r="U926" s="3144"/>
      <c r="V926" s="3144"/>
      <c r="W926" s="3144"/>
      <c r="X926" s="3144"/>
      <c r="Y926" s="3144"/>
      <c r="Z926" s="3144"/>
      <c r="AA926" s="3144"/>
      <c r="AB926" s="3144"/>
      <c r="AC926" s="3144"/>
      <c r="AD926" s="3144"/>
      <c r="AE926" s="3144"/>
      <c r="AF926" s="3144"/>
      <c r="AG926" s="3144"/>
      <c r="AH926" s="3144"/>
      <c r="AI926" s="3144"/>
      <c r="AJ926" s="3144"/>
      <c r="AK926" s="3144"/>
      <c r="AL926" s="3144"/>
      <c r="AM926" s="3144"/>
      <c r="AN926" s="3144"/>
      <c r="AO926" s="3144"/>
      <c r="AP926" s="3144"/>
      <c r="AQ926" s="3144"/>
      <c r="AR926" s="3144"/>
      <c r="AS926" s="3144"/>
      <c r="AT926" s="3144"/>
    </row>
    <row r="927" spans="12:46">
      <c r="L927" s="121"/>
      <c r="M927" s="121"/>
      <c r="N927" s="121"/>
      <c r="O927" s="121"/>
      <c r="P927" s="121"/>
      <c r="Q927" s="3144"/>
      <c r="R927" s="3144"/>
      <c r="S927" s="3144"/>
      <c r="T927" s="3144"/>
      <c r="U927" s="3144"/>
      <c r="V927" s="3144"/>
      <c r="W927" s="3144"/>
      <c r="X927" s="3144"/>
      <c r="Y927" s="3144"/>
      <c r="Z927" s="3144"/>
      <c r="AA927" s="3144"/>
      <c r="AB927" s="3144"/>
      <c r="AC927" s="3144"/>
      <c r="AD927" s="3144"/>
      <c r="AE927" s="3144"/>
      <c r="AF927" s="3144"/>
      <c r="AG927" s="3144"/>
      <c r="AH927" s="3144"/>
      <c r="AI927" s="3144"/>
      <c r="AJ927" s="3144"/>
      <c r="AK927" s="3144"/>
      <c r="AL927" s="3144"/>
      <c r="AM927" s="3144"/>
      <c r="AN927" s="3144"/>
      <c r="AO927" s="3144"/>
      <c r="AP927" s="3144"/>
      <c r="AQ927" s="3144"/>
      <c r="AR927" s="3144"/>
      <c r="AS927" s="3144"/>
      <c r="AT927" s="3144"/>
    </row>
    <row r="928" spans="12:46">
      <c r="L928" s="121"/>
      <c r="M928" s="121"/>
      <c r="N928" s="121"/>
      <c r="O928" s="121"/>
      <c r="P928" s="121"/>
      <c r="Q928" s="3144"/>
      <c r="R928" s="3144"/>
      <c r="S928" s="3144"/>
      <c r="T928" s="3144"/>
      <c r="U928" s="3144"/>
      <c r="V928" s="3144"/>
      <c r="W928" s="3144"/>
      <c r="X928" s="3144"/>
      <c r="Y928" s="3144"/>
      <c r="Z928" s="3144"/>
      <c r="AA928" s="3144"/>
      <c r="AB928" s="3144"/>
      <c r="AC928" s="3144"/>
      <c r="AD928" s="3144"/>
      <c r="AE928" s="3144"/>
      <c r="AF928" s="3144"/>
      <c r="AG928" s="3144"/>
      <c r="AH928" s="3144"/>
      <c r="AI928" s="3144"/>
      <c r="AJ928" s="3144"/>
      <c r="AK928" s="3144"/>
      <c r="AL928" s="3144"/>
      <c r="AM928" s="3144"/>
      <c r="AN928" s="3144"/>
      <c r="AO928" s="3144"/>
      <c r="AP928" s="3144"/>
      <c r="AQ928" s="3144"/>
      <c r="AR928" s="3144"/>
      <c r="AS928" s="3144"/>
      <c r="AT928" s="3144"/>
    </row>
    <row r="929" spans="11:46">
      <c r="L929" s="121"/>
      <c r="M929" s="121"/>
      <c r="N929" s="121"/>
      <c r="O929" s="121"/>
      <c r="P929" s="121"/>
      <c r="Q929" s="3144"/>
      <c r="R929" s="3144"/>
      <c r="S929" s="3144"/>
      <c r="T929" s="3144"/>
      <c r="U929" s="3144"/>
      <c r="V929" s="3144"/>
      <c r="W929" s="3144"/>
      <c r="X929" s="3144"/>
      <c r="Y929" s="3144"/>
      <c r="Z929" s="3144"/>
      <c r="AA929" s="3144"/>
      <c r="AB929" s="3144"/>
      <c r="AC929" s="3144"/>
      <c r="AD929" s="3144"/>
      <c r="AE929" s="3144"/>
      <c r="AF929" s="3144"/>
      <c r="AG929" s="3144"/>
      <c r="AH929" s="3144"/>
      <c r="AI929" s="3144"/>
      <c r="AJ929" s="3144"/>
      <c r="AK929" s="3144"/>
      <c r="AL929" s="3144"/>
      <c r="AM929" s="3144"/>
      <c r="AN929" s="3144"/>
      <c r="AO929" s="3144"/>
      <c r="AP929" s="3144"/>
      <c r="AQ929" s="3144"/>
      <c r="AR929" s="3144"/>
      <c r="AS929" s="3144"/>
      <c r="AT929" s="3144"/>
    </row>
    <row r="930" spans="11:46">
      <c r="L930" s="121"/>
      <c r="M930" s="121"/>
      <c r="N930" s="121"/>
      <c r="O930" s="121"/>
      <c r="P930" s="121"/>
      <c r="Q930" s="3144"/>
      <c r="R930" s="3144"/>
      <c r="S930" s="3144"/>
      <c r="T930" s="3144"/>
      <c r="U930" s="3144"/>
      <c r="V930" s="3144"/>
      <c r="W930" s="3144"/>
      <c r="X930" s="3144"/>
      <c r="Y930" s="3144"/>
      <c r="Z930" s="3144"/>
      <c r="AA930" s="3144"/>
      <c r="AB930" s="3144"/>
      <c r="AC930" s="3144"/>
      <c r="AD930" s="3144"/>
      <c r="AE930" s="3144"/>
      <c r="AF930" s="3144"/>
      <c r="AG930" s="3144"/>
      <c r="AH930" s="3144"/>
      <c r="AI930" s="3144"/>
      <c r="AJ930" s="3144"/>
      <c r="AK930" s="3144"/>
      <c r="AL930" s="3144"/>
      <c r="AM930" s="3144"/>
      <c r="AN930" s="3144"/>
      <c r="AO930" s="3144"/>
      <c r="AP930" s="3144"/>
      <c r="AQ930" s="3144"/>
      <c r="AR930" s="3144"/>
      <c r="AS930" s="3144"/>
      <c r="AT930" s="3144"/>
    </row>
    <row r="931" spans="11:46">
      <c r="L931" s="121"/>
      <c r="M931" s="121"/>
      <c r="N931" s="121"/>
      <c r="O931" s="121"/>
      <c r="P931" s="121"/>
      <c r="Q931" s="3144"/>
      <c r="R931" s="3144"/>
      <c r="S931" s="3144"/>
      <c r="T931" s="3144"/>
      <c r="U931" s="3144"/>
      <c r="V931" s="3144"/>
      <c r="W931" s="3144"/>
      <c r="X931" s="3144"/>
      <c r="Y931" s="3144"/>
      <c r="Z931" s="3144"/>
      <c r="AA931" s="3144"/>
      <c r="AB931" s="3144"/>
      <c r="AC931" s="3144"/>
      <c r="AD931" s="3144"/>
      <c r="AE931" s="3144"/>
      <c r="AF931" s="3144"/>
      <c r="AG931" s="3144"/>
      <c r="AH931" s="3144"/>
      <c r="AI931" s="3144"/>
      <c r="AJ931" s="3144"/>
      <c r="AK931" s="3144"/>
      <c r="AL931" s="3144"/>
      <c r="AM931" s="3144"/>
      <c r="AN931" s="3144"/>
      <c r="AO931" s="3144"/>
      <c r="AP931" s="3144"/>
      <c r="AQ931" s="3144"/>
      <c r="AR931" s="3144"/>
      <c r="AS931" s="3144"/>
      <c r="AT931" s="3144"/>
    </row>
    <row r="932" spans="11:46">
      <c r="L932" s="121"/>
      <c r="M932" s="121"/>
      <c r="N932" s="121"/>
      <c r="O932" s="121"/>
      <c r="P932" s="121"/>
      <c r="Q932" s="3144"/>
      <c r="R932" s="3144"/>
      <c r="S932" s="3144"/>
      <c r="T932" s="3144"/>
      <c r="U932" s="3144"/>
      <c r="V932" s="3144"/>
      <c r="W932" s="3144"/>
      <c r="X932" s="3144"/>
      <c r="Y932" s="3144"/>
      <c r="Z932" s="3144"/>
      <c r="AA932" s="3144"/>
      <c r="AB932" s="3144"/>
      <c r="AC932" s="3144"/>
      <c r="AD932" s="3144"/>
      <c r="AE932" s="3144"/>
      <c r="AF932" s="3144"/>
      <c r="AG932" s="3144"/>
      <c r="AH932" s="3144"/>
      <c r="AI932" s="3144"/>
      <c r="AJ932" s="3144"/>
      <c r="AK932" s="3144"/>
      <c r="AL932" s="3144"/>
      <c r="AM932" s="3144"/>
      <c r="AN932" s="3144"/>
      <c r="AO932" s="3144"/>
      <c r="AP932" s="3144"/>
      <c r="AQ932" s="3144"/>
      <c r="AR932" s="3144"/>
      <c r="AS932" s="3144"/>
      <c r="AT932" s="3144"/>
    </row>
    <row r="933" spans="11:46">
      <c r="L933" s="121"/>
      <c r="M933" s="121"/>
      <c r="N933" s="121"/>
      <c r="O933" s="121"/>
      <c r="P933" s="121"/>
      <c r="Q933" s="3144"/>
      <c r="R933" s="3144"/>
      <c r="S933" s="3144"/>
      <c r="T933" s="3144"/>
      <c r="U933" s="3144"/>
      <c r="V933" s="3144"/>
      <c r="W933" s="3144"/>
      <c r="X933" s="3144"/>
      <c r="Y933" s="3144"/>
      <c r="Z933" s="3144"/>
      <c r="AA933" s="3144"/>
      <c r="AB933" s="3144"/>
      <c r="AC933" s="3144"/>
      <c r="AD933" s="3144"/>
      <c r="AE933" s="3144"/>
      <c r="AF933" s="3144"/>
      <c r="AG933" s="3144"/>
      <c r="AH933" s="3144"/>
      <c r="AI933" s="3144"/>
      <c r="AJ933" s="3144"/>
      <c r="AK933" s="3144"/>
      <c r="AL933" s="3144"/>
      <c r="AM933" s="3144"/>
      <c r="AN933" s="3144"/>
      <c r="AO933" s="3144"/>
      <c r="AP933" s="3144"/>
      <c r="AQ933" s="3144"/>
      <c r="AR933" s="3144"/>
      <c r="AS933" s="3144"/>
      <c r="AT933" s="3144"/>
    </row>
    <row r="934" spans="11:46">
      <c r="L934" s="121"/>
      <c r="M934" s="121"/>
      <c r="N934" s="121"/>
      <c r="O934" s="121"/>
      <c r="P934" s="121"/>
      <c r="Q934" s="3144"/>
      <c r="R934" s="3144"/>
      <c r="S934" s="3144"/>
      <c r="T934" s="3144"/>
      <c r="U934" s="3144"/>
      <c r="V934" s="3144"/>
      <c r="W934" s="3144"/>
      <c r="X934" s="3144"/>
      <c r="Y934" s="3144"/>
      <c r="Z934" s="3144"/>
      <c r="AA934" s="3144"/>
      <c r="AB934" s="3144"/>
      <c r="AC934" s="3144"/>
      <c r="AD934" s="3144"/>
      <c r="AE934" s="3144"/>
      <c r="AF934" s="3144"/>
      <c r="AG934" s="3144"/>
      <c r="AH934" s="3144"/>
      <c r="AI934" s="3144"/>
      <c r="AJ934" s="3144"/>
      <c r="AK934" s="3144"/>
      <c r="AL934" s="3144"/>
      <c r="AM934" s="3144"/>
      <c r="AN934" s="3144"/>
      <c r="AO934" s="3144"/>
      <c r="AP934" s="3144"/>
      <c r="AQ934" s="3144"/>
      <c r="AR934" s="3144"/>
      <c r="AS934" s="3144"/>
      <c r="AT934" s="3144"/>
    </row>
    <row r="935" spans="11:46">
      <c r="L935" s="121"/>
      <c r="M935" s="121"/>
      <c r="N935" s="121"/>
      <c r="O935" s="121"/>
      <c r="P935" s="121"/>
      <c r="Q935" s="3144"/>
      <c r="R935" s="3144"/>
      <c r="S935" s="3144"/>
      <c r="T935" s="3144"/>
      <c r="U935" s="3144"/>
      <c r="V935" s="3144"/>
      <c r="W935" s="3144"/>
      <c r="X935" s="3144"/>
      <c r="Y935" s="3144"/>
      <c r="Z935" s="3144"/>
      <c r="AA935" s="3144"/>
      <c r="AB935" s="3144"/>
      <c r="AC935" s="3144"/>
      <c r="AD935" s="3144"/>
      <c r="AE935" s="3144"/>
      <c r="AF935" s="3144"/>
      <c r="AG935" s="3144"/>
      <c r="AH935" s="3144"/>
      <c r="AI935" s="3144"/>
      <c r="AJ935" s="3144"/>
      <c r="AK935" s="3144"/>
      <c r="AL935" s="3144"/>
      <c r="AM935" s="3144"/>
      <c r="AN935" s="3144"/>
      <c r="AO935" s="3144"/>
      <c r="AP935" s="3144"/>
      <c r="AQ935" s="3144"/>
      <c r="AR935" s="3144"/>
      <c r="AS935" s="3144"/>
      <c r="AT935" s="3144"/>
    </row>
    <row r="936" spans="11:46">
      <c r="L936" s="121"/>
      <c r="M936" s="121"/>
      <c r="N936" s="121"/>
      <c r="O936" s="121"/>
      <c r="P936" s="121"/>
      <c r="Q936" s="3144"/>
      <c r="R936" s="3144"/>
      <c r="S936" s="3144"/>
      <c r="T936" s="3144"/>
      <c r="U936" s="3144"/>
      <c r="V936" s="3144"/>
      <c r="W936" s="3144"/>
      <c r="X936" s="3144"/>
      <c r="Y936" s="3144"/>
      <c r="Z936" s="3144"/>
      <c r="AA936" s="3144"/>
      <c r="AB936" s="3144"/>
      <c r="AC936" s="3144"/>
      <c r="AD936" s="3144"/>
      <c r="AE936" s="3144"/>
      <c r="AF936" s="3144"/>
      <c r="AG936" s="3144"/>
      <c r="AH936" s="3144"/>
      <c r="AI936" s="3144"/>
      <c r="AJ936" s="3144"/>
      <c r="AK936" s="3144"/>
      <c r="AL936" s="3144"/>
      <c r="AM936" s="3144"/>
      <c r="AN936" s="3144"/>
      <c r="AO936" s="3144"/>
      <c r="AP936" s="3144"/>
      <c r="AQ936" s="3144"/>
      <c r="AR936" s="3144"/>
      <c r="AS936" s="3144"/>
      <c r="AT936" s="3144"/>
    </row>
    <row r="937" spans="11:46">
      <c r="L937" s="121"/>
      <c r="M937" s="121"/>
      <c r="N937" s="121"/>
      <c r="O937" s="121"/>
      <c r="P937" s="121"/>
      <c r="Q937" s="3144"/>
      <c r="R937" s="3144"/>
      <c r="S937" s="3144"/>
      <c r="T937" s="3144"/>
      <c r="U937" s="3144"/>
      <c r="V937" s="3144"/>
      <c r="W937" s="3144"/>
      <c r="X937" s="3144"/>
      <c r="Y937" s="3144"/>
      <c r="Z937" s="3144"/>
      <c r="AA937" s="3144"/>
      <c r="AB937" s="3144"/>
      <c r="AC937" s="3144"/>
      <c r="AD937" s="3144"/>
      <c r="AE937" s="3144"/>
      <c r="AF937" s="3144"/>
      <c r="AG937" s="3144"/>
      <c r="AH937" s="3144"/>
      <c r="AI937" s="3144"/>
      <c r="AJ937" s="3144"/>
      <c r="AK937" s="3144"/>
      <c r="AL937" s="3144"/>
      <c r="AM937" s="3144"/>
      <c r="AN937" s="3144"/>
      <c r="AO937" s="3144"/>
      <c r="AP937" s="3144"/>
      <c r="AQ937" s="3144"/>
      <c r="AR937" s="3144"/>
      <c r="AS937" s="3144"/>
      <c r="AT937" s="3144"/>
    </row>
    <row r="938" spans="11:46">
      <c r="L938" s="121"/>
      <c r="M938" s="121"/>
      <c r="N938" s="121"/>
      <c r="O938" s="121"/>
      <c r="P938" s="121"/>
      <c r="Q938" s="3144"/>
      <c r="R938" s="3144"/>
      <c r="S938" s="3144"/>
      <c r="T938" s="3144"/>
      <c r="U938" s="3144"/>
      <c r="V938" s="3144"/>
      <c r="W938" s="3144"/>
      <c r="X938" s="3144"/>
      <c r="Y938" s="3144"/>
      <c r="Z938" s="3144"/>
      <c r="AA938" s="3144"/>
      <c r="AB938" s="3144"/>
      <c r="AC938" s="3144"/>
      <c r="AD938" s="3144"/>
      <c r="AE938" s="3144"/>
      <c r="AF938" s="3144"/>
      <c r="AG938" s="3144"/>
      <c r="AH938" s="3144"/>
      <c r="AI938" s="3144"/>
      <c r="AJ938" s="3144"/>
      <c r="AK938" s="3144"/>
      <c r="AL938" s="3144"/>
      <c r="AM938" s="3144"/>
      <c r="AN938" s="3144"/>
      <c r="AO938" s="3144"/>
      <c r="AP938" s="3144"/>
      <c r="AQ938" s="3144"/>
      <c r="AR938" s="3144"/>
      <c r="AS938" s="3144"/>
      <c r="AT938" s="3144"/>
    </row>
    <row r="939" spans="11:46">
      <c r="L939" s="121"/>
      <c r="M939" s="121"/>
      <c r="N939" s="121"/>
      <c r="O939" s="121"/>
      <c r="P939" s="121"/>
      <c r="Q939" s="3144"/>
      <c r="R939" s="3144"/>
      <c r="S939" s="3144"/>
      <c r="T939" s="3144"/>
      <c r="U939" s="3144"/>
      <c r="V939" s="3144"/>
      <c r="W939" s="3144"/>
      <c r="X939" s="3144"/>
      <c r="Y939" s="3144"/>
      <c r="Z939" s="3144"/>
      <c r="AA939" s="3144"/>
      <c r="AB939" s="3144"/>
      <c r="AC939" s="3144"/>
      <c r="AD939" s="3144"/>
      <c r="AE939" s="3144"/>
      <c r="AF939" s="3144"/>
      <c r="AG939" s="3144"/>
      <c r="AH939" s="3144"/>
      <c r="AI939" s="3144"/>
      <c r="AJ939" s="3144"/>
      <c r="AK939" s="3144"/>
      <c r="AL939" s="3144"/>
      <c r="AM939" s="3144"/>
      <c r="AN939" s="3144"/>
      <c r="AO939" s="3144"/>
      <c r="AP939" s="3144"/>
      <c r="AQ939" s="3144"/>
      <c r="AR939" s="3144"/>
      <c r="AS939" s="3144"/>
      <c r="AT939" s="3144"/>
    </row>
    <row r="940" spans="11:46">
      <c r="K940" s="4"/>
      <c r="L940" s="121"/>
      <c r="M940" s="121"/>
      <c r="N940" s="121"/>
      <c r="O940" s="121"/>
      <c r="P940" s="121"/>
      <c r="Q940" s="3144"/>
      <c r="R940" s="3144"/>
      <c r="S940" s="3144"/>
      <c r="T940" s="3144"/>
      <c r="U940" s="3144"/>
      <c r="V940" s="3144"/>
      <c r="W940" s="3144"/>
      <c r="X940" s="3144"/>
      <c r="Y940" s="3144"/>
      <c r="Z940" s="3144"/>
      <c r="AA940" s="3144"/>
      <c r="AB940" s="3144"/>
      <c r="AC940" s="3144"/>
      <c r="AD940" s="3144"/>
      <c r="AE940" s="3144"/>
      <c r="AF940" s="3144"/>
      <c r="AG940" s="3144"/>
      <c r="AH940" s="3144"/>
      <c r="AI940" s="3144"/>
      <c r="AJ940" s="3144"/>
      <c r="AK940" s="3144"/>
      <c r="AL940" s="3144"/>
      <c r="AM940" s="3144"/>
      <c r="AN940" s="3144"/>
      <c r="AO940" s="3144"/>
      <c r="AP940" s="3144"/>
      <c r="AQ940" s="3144"/>
      <c r="AR940" s="3144"/>
      <c r="AS940" s="3144"/>
      <c r="AT940" s="3144"/>
    </row>
    <row r="941" spans="11:46">
      <c r="K941" s="4"/>
      <c r="L941" s="121"/>
      <c r="M941" s="121"/>
      <c r="N941" s="121"/>
      <c r="O941" s="121"/>
      <c r="P941" s="121"/>
      <c r="Q941" s="3144"/>
      <c r="R941" s="3144"/>
      <c r="S941" s="3144"/>
      <c r="T941" s="3144"/>
      <c r="U941" s="3144"/>
      <c r="V941" s="3144"/>
      <c r="W941" s="3144"/>
      <c r="X941" s="3144"/>
      <c r="Y941" s="3144"/>
      <c r="Z941" s="3144"/>
      <c r="AA941" s="3144"/>
      <c r="AB941" s="3144"/>
      <c r="AC941" s="3144"/>
      <c r="AD941" s="3144"/>
      <c r="AE941" s="3144"/>
      <c r="AF941" s="3144"/>
      <c r="AG941" s="3144"/>
      <c r="AH941" s="3144"/>
      <c r="AI941" s="3144"/>
      <c r="AJ941" s="3144"/>
      <c r="AK941" s="3144"/>
      <c r="AL941" s="3144"/>
      <c r="AM941" s="3144"/>
      <c r="AN941" s="3144"/>
      <c r="AO941" s="3144"/>
      <c r="AP941" s="3144"/>
      <c r="AQ941" s="3144"/>
      <c r="AR941" s="3144"/>
      <c r="AS941" s="3144"/>
      <c r="AT941" s="3144"/>
    </row>
    <row r="942" spans="11:46">
      <c r="K942" s="4"/>
      <c r="L942" s="121"/>
      <c r="M942" s="121"/>
      <c r="N942" s="121"/>
      <c r="O942" s="121"/>
      <c r="P942" s="121"/>
      <c r="Q942" s="3144"/>
      <c r="R942" s="3144"/>
      <c r="S942" s="3144"/>
      <c r="T942" s="3144"/>
      <c r="U942" s="3144"/>
      <c r="V942" s="3144"/>
      <c r="W942" s="3144"/>
      <c r="X942" s="3144"/>
      <c r="Y942" s="3144"/>
      <c r="Z942" s="3144"/>
      <c r="AA942" s="3144"/>
      <c r="AB942" s="3144"/>
      <c r="AC942" s="3144"/>
      <c r="AD942" s="3144"/>
      <c r="AE942" s="3144"/>
      <c r="AF942" s="3144"/>
      <c r="AG942" s="3144"/>
      <c r="AH942" s="3144"/>
      <c r="AI942" s="3144"/>
      <c r="AJ942" s="3144"/>
      <c r="AK942" s="3144"/>
      <c r="AL942" s="3144"/>
      <c r="AM942" s="3144"/>
      <c r="AN942" s="3144"/>
      <c r="AO942" s="3144"/>
      <c r="AP942" s="3144"/>
      <c r="AQ942" s="3144"/>
      <c r="AR942" s="3144"/>
      <c r="AS942" s="3144"/>
      <c r="AT942" s="3144"/>
    </row>
    <row r="943" spans="11:46">
      <c r="K943" s="4"/>
      <c r="L943" s="121"/>
      <c r="M943" s="121"/>
      <c r="N943" s="121"/>
      <c r="O943" s="121"/>
      <c r="P943" s="121"/>
      <c r="Q943" s="3144"/>
      <c r="R943" s="3144"/>
      <c r="S943" s="3144"/>
      <c r="T943" s="3144"/>
      <c r="U943" s="3144"/>
      <c r="V943" s="3144"/>
      <c r="W943" s="3144"/>
      <c r="X943" s="3144"/>
      <c r="Y943" s="3144"/>
      <c r="Z943" s="3144"/>
      <c r="AA943" s="3144"/>
      <c r="AB943" s="3144"/>
      <c r="AC943" s="3144"/>
      <c r="AD943" s="3144"/>
      <c r="AE943" s="3144"/>
      <c r="AF943" s="3144"/>
      <c r="AG943" s="3144"/>
      <c r="AH943" s="3144"/>
      <c r="AI943" s="3144"/>
      <c r="AJ943" s="3144"/>
      <c r="AK943" s="3144"/>
      <c r="AL943" s="3144"/>
      <c r="AM943" s="3144"/>
      <c r="AN943" s="3144"/>
      <c r="AO943" s="3144"/>
      <c r="AP943" s="3144"/>
      <c r="AQ943" s="3144"/>
      <c r="AR943" s="3144"/>
      <c r="AS943" s="3144"/>
      <c r="AT943" s="3144"/>
    </row>
    <row r="944" spans="11:46">
      <c r="K944" s="4"/>
      <c r="L944" s="121"/>
      <c r="M944" s="121"/>
      <c r="N944" s="121"/>
      <c r="O944" s="121"/>
      <c r="P944" s="121"/>
      <c r="Q944" s="3144"/>
      <c r="R944" s="3144"/>
      <c r="S944" s="3144"/>
      <c r="T944" s="3144"/>
      <c r="U944" s="3144"/>
      <c r="V944" s="3144"/>
      <c r="W944" s="3144"/>
      <c r="X944" s="3144"/>
      <c r="Y944" s="3144"/>
      <c r="Z944" s="3144"/>
      <c r="AA944" s="3144"/>
      <c r="AB944" s="3144"/>
      <c r="AC944" s="3144"/>
      <c r="AD944" s="3144"/>
      <c r="AE944" s="3144"/>
      <c r="AF944" s="3144"/>
      <c r="AG944" s="3144"/>
      <c r="AH944" s="3144"/>
      <c r="AI944" s="3144"/>
      <c r="AJ944" s="3144"/>
      <c r="AK944" s="3144"/>
      <c r="AL944" s="3144"/>
      <c r="AM944" s="3144"/>
      <c r="AN944" s="3144"/>
      <c r="AO944" s="3144"/>
      <c r="AP944" s="3144"/>
      <c r="AQ944" s="3144"/>
      <c r="AR944" s="3144"/>
      <c r="AS944" s="3144"/>
      <c r="AT944" s="3144"/>
    </row>
    <row r="945" spans="11:46">
      <c r="K945" s="4"/>
      <c r="L945" s="121"/>
      <c r="M945" s="121"/>
      <c r="N945" s="121"/>
      <c r="O945" s="121"/>
      <c r="P945" s="121"/>
      <c r="Q945" s="3144"/>
      <c r="R945" s="3144"/>
      <c r="S945" s="3144"/>
      <c r="T945" s="3144"/>
      <c r="U945" s="3144"/>
      <c r="V945" s="3144"/>
      <c r="W945" s="3144"/>
      <c r="X945" s="3144"/>
      <c r="Y945" s="3144"/>
      <c r="Z945" s="3144"/>
      <c r="AA945" s="3144"/>
      <c r="AB945" s="3144"/>
      <c r="AC945" s="3144"/>
      <c r="AD945" s="3144"/>
      <c r="AE945" s="3144"/>
      <c r="AF945" s="3144"/>
      <c r="AG945" s="3144"/>
      <c r="AH945" s="3144"/>
      <c r="AI945" s="3144"/>
      <c r="AJ945" s="3144"/>
      <c r="AK945" s="3144"/>
      <c r="AL945" s="3144"/>
      <c r="AM945" s="3144"/>
      <c r="AN945" s="3144"/>
      <c r="AO945" s="3144"/>
      <c r="AP945" s="3144"/>
      <c r="AQ945" s="3144"/>
      <c r="AR945" s="3144"/>
      <c r="AS945" s="3144"/>
      <c r="AT945" s="3144"/>
    </row>
    <row r="946" spans="11:46">
      <c r="K946" s="4"/>
      <c r="L946" s="121"/>
      <c r="M946" s="121"/>
      <c r="N946" s="121"/>
      <c r="O946" s="121"/>
      <c r="P946" s="121"/>
      <c r="Q946" s="3144"/>
      <c r="R946" s="3144"/>
      <c r="S946" s="3144"/>
      <c r="T946" s="3144"/>
      <c r="U946" s="3144"/>
      <c r="V946" s="3144"/>
      <c r="W946" s="3144"/>
      <c r="X946" s="3144"/>
      <c r="Y946" s="3144"/>
      <c r="Z946" s="3144"/>
      <c r="AA946" s="3144"/>
      <c r="AB946" s="3144"/>
      <c r="AC946" s="3144"/>
      <c r="AD946" s="3144"/>
      <c r="AE946" s="3144"/>
      <c r="AF946" s="3144"/>
      <c r="AG946" s="3144"/>
      <c r="AH946" s="3144"/>
      <c r="AI946" s="3144"/>
      <c r="AJ946" s="3144"/>
      <c r="AK946" s="3144"/>
      <c r="AL946" s="3144"/>
      <c r="AM946" s="3144"/>
      <c r="AN946" s="3144"/>
      <c r="AO946" s="3144"/>
      <c r="AP946" s="3144"/>
      <c r="AQ946" s="3144"/>
      <c r="AR946" s="3144"/>
      <c r="AS946" s="3144"/>
      <c r="AT946" s="3144"/>
    </row>
    <row r="947" spans="11:46">
      <c r="K947" s="4"/>
      <c r="L947" s="121"/>
      <c r="M947" s="121"/>
      <c r="N947" s="121"/>
      <c r="O947" s="121"/>
      <c r="P947" s="121"/>
      <c r="Q947" s="3144"/>
      <c r="R947" s="3144"/>
      <c r="S947" s="3144"/>
      <c r="T947" s="3144"/>
      <c r="U947" s="3144"/>
      <c r="V947" s="3144"/>
      <c r="W947" s="3144"/>
      <c r="X947" s="3144"/>
      <c r="Y947" s="3144"/>
      <c r="Z947" s="3144"/>
      <c r="AA947" s="3144"/>
      <c r="AB947" s="3144"/>
      <c r="AC947" s="3144"/>
      <c r="AD947" s="3144"/>
      <c r="AE947" s="3144"/>
      <c r="AF947" s="3144"/>
      <c r="AG947" s="3144"/>
      <c r="AH947" s="3144"/>
      <c r="AI947" s="3144"/>
      <c r="AJ947" s="3144"/>
      <c r="AK947" s="3144"/>
      <c r="AL947" s="3144"/>
      <c r="AM947" s="3144"/>
      <c r="AN947" s="3144"/>
      <c r="AO947" s="3144"/>
      <c r="AP947" s="3144"/>
      <c r="AQ947" s="3144"/>
      <c r="AR947" s="3144"/>
      <c r="AS947" s="3144"/>
      <c r="AT947" s="3144"/>
    </row>
    <row r="948" spans="11:46">
      <c r="K948" s="4"/>
      <c r="L948" s="121"/>
      <c r="M948" s="121"/>
      <c r="N948" s="121"/>
      <c r="O948" s="121"/>
      <c r="P948" s="121"/>
      <c r="Q948" s="3144"/>
      <c r="R948" s="3144"/>
      <c r="S948" s="3144"/>
      <c r="T948" s="3144"/>
      <c r="U948" s="3144"/>
      <c r="V948" s="3144"/>
      <c r="W948" s="3144"/>
      <c r="X948" s="3144"/>
      <c r="Y948" s="3144"/>
      <c r="Z948" s="3144"/>
      <c r="AA948" s="3144"/>
      <c r="AB948" s="3144"/>
      <c r="AC948" s="3144"/>
      <c r="AD948" s="3144"/>
      <c r="AE948" s="3144"/>
      <c r="AF948" s="3144"/>
      <c r="AG948" s="3144"/>
      <c r="AH948" s="3144"/>
      <c r="AI948" s="3144"/>
      <c r="AJ948" s="3144"/>
      <c r="AK948" s="3144"/>
      <c r="AL948" s="3144"/>
      <c r="AM948" s="3144"/>
      <c r="AN948" s="3144"/>
      <c r="AO948" s="3144"/>
      <c r="AP948" s="3144"/>
      <c r="AQ948" s="3144"/>
      <c r="AR948" s="3144"/>
      <c r="AS948" s="3144"/>
      <c r="AT948" s="3144"/>
    </row>
    <row r="949" spans="11:46">
      <c r="K949" s="4"/>
      <c r="L949" s="121"/>
      <c r="M949" s="121"/>
      <c r="N949" s="121"/>
      <c r="O949" s="121"/>
      <c r="P949" s="121"/>
      <c r="Q949" s="3144"/>
      <c r="R949" s="3144"/>
      <c r="S949" s="3144"/>
      <c r="T949" s="3144"/>
      <c r="U949" s="3144"/>
      <c r="V949" s="3144"/>
      <c r="W949" s="3144"/>
      <c r="X949" s="3144"/>
      <c r="Y949" s="3144"/>
      <c r="Z949" s="3144"/>
      <c r="AA949" s="3144"/>
      <c r="AB949" s="3144"/>
      <c r="AC949" s="3144"/>
      <c r="AD949" s="3144"/>
      <c r="AE949" s="3144"/>
      <c r="AF949" s="3144"/>
      <c r="AG949" s="3144"/>
      <c r="AH949" s="3144"/>
      <c r="AI949" s="3144"/>
      <c r="AJ949" s="3144"/>
      <c r="AK949" s="3144"/>
      <c r="AL949" s="3144"/>
      <c r="AM949" s="3144"/>
      <c r="AN949" s="3144"/>
      <c r="AO949" s="3144"/>
      <c r="AP949" s="3144"/>
      <c r="AQ949" s="3144"/>
      <c r="AR949" s="3144"/>
      <c r="AS949" s="3144"/>
      <c r="AT949" s="3144"/>
    </row>
    <row r="950" spans="11:46">
      <c r="K950" s="4"/>
      <c r="L950" s="121"/>
      <c r="M950" s="121"/>
      <c r="N950" s="121"/>
      <c r="O950" s="121"/>
      <c r="P950" s="121"/>
      <c r="Q950" s="3144"/>
      <c r="R950" s="3144"/>
      <c r="S950" s="3144"/>
      <c r="T950" s="3144"/>
      <c r="U950" s="3144"/>
      <c r="V950" s="3144"/>
      <c r="W950" s="3144"/>
      <c r="X950" s="3144"/>
      <c r="Y950" s="3144"/>
      <c r="Z950" s="3144"/>
      <c r="AA950" s="3144"/>
      <c r="AB950" s="3144"/>
      <c r="AC950" s="3144"/>
      <c r="AD950" s="3144"/>
      <c r="AE950" s="3144"/>
      <c r="AF950" s="3144"/>
      <c r="AG950" s="3144"/>
      <c r="AH950" s="3144"/>
      <c r="AI950" s="3144"/>
      <c r="AJ950" s="3144"/>
      <c r="AK950" s="3144"/>
      <c r="AL950" s="3144"/>
      <c r="AM950" s="3144"/>
      <c r="AN950" s="3144"/>
      <c r="AO950" s="3144"/>
      <c r="AP950" s="3144"/>
      <c r="AQ950" s="3144"/>
      <c r="AR950" s="3144"/>
      <c r="AS950" s="3144"/>
      <c r="AT950" s="3144"/>
    </row>
    <row r="951" spans="11:46">
      <c r="K951" s="4"/>
      <c r="L951" s="121"/>
      <c r="M951" s="121"/>
      <c r="N951" s="121"/>
      <c r="O951" s="121"/>
      <c r="P951" s="121"/>
      <c r="Q951" s="3144"/>
      <c r="R951" s="3144"/>
      <c r="S951" s="3144"/>
      <c r="T951" s="3144"/>
      <c r="U951" s="3144"/>
      <c r="V951" s="3144"/>
      <c r="W951" s="3144"/>
      <c r="X951" s="3144"/>
      <c r="Y951" s="3144"/>
      <c r="Z951" s="3144"/>
      <c r="AA951" s="3144"/>
      <c r="AB951" s="3144"/>
      <c r="AC951" s="3144"/>
      <c r="AD951" s="3144"/>
      <c r="AE951" s="3144"/>
      <c r="AF951" s="3144"/>
      <c r="AG951" s="3144"/>
      <c r="AH951" s="3144"/>
      <c r="AI951" s="3144"/>
      <c r="AJ951" s="3144"/>
      <c r="AK951" s="3144"/>
      <c r="AL951" s="3144"/>
      <c r="AM951" s="3144"/>
      <c r="AN951" s="3144"/>
      <c r="AO951" s="3144"/>
      <c r="AP951" s="3144"/>
      <c r="AQ951" s="3144"/>
      <c r="AR951" s="3144"/>
      <c r="AS951" s="3144"/>
      <c r="AT951" s="3144"/>
    </row>
    <row r="952" spans="11:46">
      <c r="K952" s="4"/>
      <c r="L952" s="121"/>
      <c r="M952" s="121"/>
      <c r="N952" s="121"/>
      <c r="O952" s="121"/>
      <c r="P952" s="121"/>
      <c r="Q952" s="3144"/>
      <c r="R952" s="3144"/>
      <c r="S952" s="3144"/>
      <c r="T952" s="3144"/>
      <c r="U952" s="3144"/>
      <c r="V952" s="3144"/>
      <c r="W952" s="3144"/>
      <c r="X952" s="3144"/>
      <c r="Y952" s="3144"/>
      <c r="Z952" s="3144"/>
      <c r="AA952" s="3144"/>
      <c r="AB952" s="3144"/>
      <c r="AC952" s="3144"/>
      <c r="AD952" s="3144"/>
      <c r="AE952" s="3144"/>
      <c r="AF952" s="3144"/>
      <c r="AG952" s="3144"/>
      <c r="AH952" s="3144"/>
      <c r="AI952" s="3144"/>
      <c r="AJ952" s="3144"/>
      <c r="AK952" s="3144"/>
      <c r="AL952" s="3144"/>
      <c r="AM952" s="3144"/>
      <c r="AN952" s="3144"/>
      <c r="AO952" s="3144"/>
      <c r="AP952" s="3144"/>
      <c r="AQ952" s="3144"/>
      <c r="AR952" s="3144"/>
      <c r="AS952" s="3144"/>
      <c r="AT952" s="3144"/>
    </row>
    <row r="953" spans="11:46">
      <c r="K953" s="6"/>
      <c r="L953" s="121"/>
      <c r="M953" s="121"/>
      <c r="N953" s="121"/>
      <c r="O953" s="121"/>
      <c r="P953" s="121"/>
      <c r="Q953" s="3144"/>
      <c r="R953" s="3144"/>
      <c r="S953" s="3144"/>
      <c r="T953" s="3144"/>
      <c r="U953" s="3144"/>
      <c r="V953" s="3144"/>
      <c r="W953" s="3144"/>
      <c r="X953" s="3144"/>
      <c r="Y953" s="3144"/>
      <c r="Z953" s="3144"/>
      <c r="AA953" s="3144"/>
      <c r="AB953" s="3144"/>
      <c r="AC953" s="3144"/>
      <c r="AD953" s="3144"/>
      <c r="AE953" s="3144"/>
      <c r="AF953" s="3144"/>
      <c r="AG953" s="3144"/>
      <c r="AH953" s="3144"/>
      <c r="AI953" s="3144"/>
      <c r="AJ953" s="3144"/>
      <c r="AK953" s="3144"/>
      <c r="AL953" s="3144"/>
      <c r="AM953" s="3144"/>
      <c r="AN953" s="3144"/>
      <c r="AO953" s="3144"/>
      <c r="AP953" s="3144"/>
      <c r="AQ953" s="3144"/>
      <c r="AR953" s="3144"/>
      <c r="AS953" s="3144"/>
      <c r="AT953" s="3144"/>
    </row>
    <row r="954" spans="11:46">
      <c r="K954" s="6"/>
      <c r="L954" s="121"/>
      <c r="M954" s="121"/>
      <c r="N954" s="121"/>
      <c r="O954" s="121"/>
      <c r="P954" s="121"/>
      <c r="Q954" s="3144"/>
      <c r="R954" s="3144"/>
      <c r="S954" s="3144"/>
      <c r="T954" s="3144"/>
      <c r="U954" s="3144"/>
      <c r="V954" s="3144"/>
      <c r="W954" s="3144"/>
      <c r="X954" s="3144"/>
      <c r="Y954" s="3144"/>
      <c r="Z954" s="3144"/>
      <c r="AA954" s="3144"/>
      <c r="AB954" s="3144"/>
      <c r="AC954" s="3144"/>
      <c r="AD954" s="3144"/>
      <c r="AE954" s="3144"/>
      <c r="AF954" s="3144"/>
      <c r="AG954" s="3144"/>
      <c r="AH954" s="3144"/>
      <c r="AI954" s="3144"/>
      <c r="AJ954" s="3144"/>
      <c r="AK954" s="3144"/>
      <c r="AL954" s="3144"/>
      <c r="AM954" s="3144"/>
      <c r="AN954" s="3144"/>
      <c r="AO954" s="3144"/>
      <c r="AP954" s="3144"/>
      <c r="AQ954" s="3144"/>
      <c r="AR954" s="3144"/>
      <c r="AS954" s="3144"/>
      <c r="AT954" s="3144"/>
    </row>
    <row r="955" spans="11:46">
      <c r="K955" s="6"/>
      <c r="L955" s="121"/>
      <c r="M955" s="121"/>
      <c r="N955" s="121"/>
      <c r="O955" s="121"/>
      <c r="P955" s="121"/>
      <c r="Q955" s="3144"/>
      <c r="R955" s="3144"/>
      <c r="S955" s="3144"/>
      <c r="T955" s="3144"/>
      <c r="U955" s="3144"/>
      <c r="V955" s="3144"/>
      <c r="W955" s="3144"/>
      <c r="X955" s="3144"/>
      <c r="Y955" s="3144"/>
      <c r="Z955" s="3144"/>
      <c r="AA955" s="3144"/>
      <c r="AB955" s="3144"/>
      <c r="AC955" s="3144"/>
      <c r="AD955" s="3144"/>
      <c r="AE955" s="3144"/>
      <c r="AF955" s="3144"/>
      <c r="AG955" s="3144"/>
      <c r="AH955" s="3144"/>
      <c r="AI955" s="3144"/>
      <c r="AJ955" s="3144"/>
      <c r="AK955" s="3144"/>
      <c r="AL955" s="3144"/>
      <c r="AM955" s="3144"/>
      <c r="AN955" s="3144"/>
      <c r="AO955" s="3144"/>
      <c r="AP955" s="3144"/>
      <c r="AQ955" s="3144"/>
      <c r="AR955" s="3144"/>
      <c r="AS955" s="3144"/>
      <c r="AT955" s="3144"/>
    </row>
    <row r="956" spans="11:46">
      <c r="K956" s="6"/>
      <c r="L956" s="121"/>
      <c r="M956" s="121"/>
      <c r="N956" s="121"/>
      <c r="O956" s="121"/>
      <c r="P956" s="121"/>
      <c r="Q956" s="3144"/>
      <c r="R956" s="3144"/>
      <c r="S956" s="3144"/>
      <c r="T956" s="3144"/>
      <c r="U956" s="3144"/>
      <c r="V956" s="3144"/>
      <c r="W956" s="3144"/>
      <c r="X956" s="3144"/>
      <c r="Y956" s="3144"/>
      <c r="Z956" s="3144"/>
      <c r="AA956" s="3144"/>
      <c r="AB956" s="3144"/>
      <c r="AC956" s="3144"/>
      <c r="AD956" s="3144"/>
      <c r="AE956" s="3144"/>
      <c r="AF956" s="3144"/>
      <c r="AG956" s="3144"/>
      <c r="AH956" s="3144"/>
      <c r="AI956" s="3144"/>
      <c r="AJ956" s="3144"/>
      <c r="AK956" s="3144"/>
      <c r="AL956" s="3144"/>
      <c r="AM956" s="3144"/>
      <c r="AN956" s="3144"/>
      <c r="AO956" s="3144"/>
      <c r="AP956" s="3144"/>
      <c r="AQ956" s="3144"/>
      <c r="AR956" s="3144"/>
      <c r="AS956" s="3144"/>
      <c r="AT956" s="3144"/>
    </row>
    <row r="957" spans="11:46">
      <c r="K957" s="6"/>
      <c r="L957" s="121"/>
      <c r="M957" s="121"/>
      <c r="N957" s="121"/>
      <c r="O957" s="121"/>
      <c r="P957" s="121"/>
      <c r="Q957" s="3144"/>
      <c r="R957" s="3144"/>
      <c r="S957" s="3144"/>
      <c r="T957" s="3144"/>
      <c r="U957" s="3144"/>
      <c r="V957" s="3144"/>
      <c r="W957" s="3144"/>
      <c r="X957" s="3144"/>
      <c r="Y957" s="3144"/>
      <c r="Z957" s="3144"/>
      <c r="AA957" s="3144"/>
      <c r="AB957" s="3144"/>
      <c r="AC957" s="3144"/>
      <c r="AD957" s="3144"/>
      <c r="AE957" s="3144"/>
      <c r="AF957" s="3144"/>
      <c r="AG957" s="3144"/>
      <c r="AH957" s="3144"/>
      <c r="AI957" s="3144"/>
      <c r="AJ957" s="3144"/>
      <c r="AK957" s="3144"/>
      <c r="AL957" s="3144"/>
      <c r="AM957" s="3144"/>
      <c r="AN957" s="3144"/>
      <c r="AO957" s="3144"/>
      <c r="AP957" s="3144"/>
      <c r="AQ957" s="3144"/>
      <c r="AR957" s="3144"/>
      <c r="AS957" s="3144"/>
      <c r="AT957" s="3144"/>
    </row>
    <row r="958" spans="11:46">
      <c r="K958" s="6"/>
      <c r="L958" s="121"/>
      <c r="M958" s="121"/>
      <c r="N958" s="121"/>
      <c r="O958" s="121"/>
      <c r="P958" s="121"/>
      <c r="Q958" s="3144"/>
      <c r="R958" s="3144"/>
      <c r="S958" s="3144"/>
      <c r="T958" s="3144"/>
      <c r="U958" s="3144"/>
      <c r="V958" s="3144"/>
      <c r="W958" s="3144"/>
      <c r="X958" s="3144"/>
      <c r="Y958" s="3144"/>
      <c r="Z958" s="3144"/>
      <c r="AA958" s="3144"/>
      <c r="AB958" s="3144"/>
      <c r="AC958" s="3144"/>
      <c r="AD958" s="3144"/>
      <c r="AE958" s="3144"/>
      <c r="AF958" s="3144"/>
      <c r="AG958" s="3144"/>
      <c r="AH958" s="3144"/>
      <c r="AI958" s="3144"/>
      <c r="AJ958" s="3144"/>
      <c r="AK958" s="3144"/>
      <c r="AL958" s="3144"/>
      <c r="AM958" s="3144"/>
      <c r="AN958" s="3144"/>
      <c r="AO958" s="3144"/>
      <c r="AP958" s="3144"/>
      <c r="AQ958" s="3144"/>
      <c r="AR958" s="3144"/>
      <c r="AS958" s="3144"/>
      <c r="AT958" s="3144"/>
    </row>
    <row r="959" spans="11:46">
      <c r="K959" s="6"/>
      <c r="L959" s="121"/>
      <c r="M959" s="121"/>
      <c r="N959" s="121"/>
      <c r="O959" s="121"/>
      <c r="P959" s="121"/>
      <c r="Q959" s="3144"/>
      <c r="R959" s="3144"/>
      <c r="S959" s="3144"/>
      <c r="T959" s="3144"/>
      <c r="U959" s="3144"/>
      <c r="V959" s="3144"/>
      <c r="W959" s="3144"/>
      <c r="X959" s="3144"/>
      <c r="Y959" s="3144"/>
      <c r="Z959" s="3144"/>
      <c r="AA959" s="3144"/>
      <c r="AB959" s="3144"/>
      <c r="AC959" s="3144"/>
      <c r="AD959" s="3144"/>
      <c r="AE959" s="3144"/>
      <c r="AF959" s="3144"/>
      <c r="AG959" s="3144"/>
      <c r="AH959" s="3144"/>
      <c r="AI959" s="3144"/>
      <c r="AJ959" s="3144"/>
      <c r="AK959" s="3144"/>
      <c r="AL959" s="3144"/>
      <c r="AM959" s="3144"/>
      <c r="AN959" s="3144"/>
      <c r="AO959" s="3144"/>
      <c r="AP959" s="3144"/>
      <c r="AQ959" s="3144"/>
      <c r="AR959" s="3144"/>
      <c r="AS959" s="3144"/>
      <c r="AT959" s="3144"/>
    </row>
    <row r="960" spans="11:46">
      <c r="K960" s="6"/>
      <c r="L960" s="121"/>
      <c r="M960" s="121"/>
      <c r="N960" s="121"/>
      <c r="O960" s="121"/>
      <c r="P960" s="121"/>
      <c r="Q960" s="3144"/>
      <c r="R960" s="3144"/>
      <c r="S960" s="3144"/>
      <c r="T960" s="3144"/>
      <c r="U960" s="3144"/>
      <c r="V960" s="3144"/>
      <c r="W960" s="3144"/>
      <c r="X960" s="3144"/>
      <c r="Y960" s="3144"/>
      <c r="Z960" s="3144"/>
      <c r="AA960" s="3144"/>
      <c r="AB960" s="3144"/>
      <c r="AC960" s="3144"/>
      <c r="AD960" s="3144"/>
      <c r="AE960" s="3144"/>
      <c r="AF960" s="3144"/>
      <c r="AG960" s="3144"/>
      <c r="AH960" s="3144"/>
      <c r="AI960" s="3144"/>
      <c r="AJ960" s="3144"/>
      <c r="AK960" s="3144"/>
      <c r="AL960" s="3144"/>
      <c r="AM960" s="3144"/>
      <c r="AN960" s="3144"/>
      <c r="AO960" s="3144"/>
      <c r="AP960" s="3144"/>
      <c r="AQ960" s="3144"/>
      <c r="AR960" s="3144"/>
      <c r="AS960" s="3144"/>
      <c r="AT960" s="3144"/>
    </row>
    <row r="961" spans="11:46">
      <c r="K961" s="6"/>
      <c r="L961" s="121"/>
      <c r="M961" s="121"/>
      <c r="N961" s="121"/>
      <c r="O961" s="121"/>
      <c r="P961" s="121"/>
      <c r="Q961" s="3144"/>
      <c r="R961" s="3144"/>
      <c r="S961" s="3144"/>
      <c r="T961" s="3144"/>
      <c r="U961" s="3144"/>
      <c r="V961" s="3144"/>
      <c r="W961" s="3144"/>
      <c r="X961" s="3144"/>
      <c r="Y961" s="3144"/>
      <c r="Z961" s="3144"/>
      <c r="AA961" s="3144"/>
      <c r="AB961" s="3144"/>
      <c r="AC961" s="3144"/>
      <c r="AD961" s="3144"/>
      <c r="AE961" s="3144"/>
      <c r="AF961" s="3144"/>
      <c r="AG961" s="3144"/>
      <c r="AH961" s="3144"/>
      <c r="AI961" s="3144"/>
      <c r="AJ961" s="3144"/>
      <c r="AK961" s="3144"/>
      <c r="AL961" s="3144"/>
      <c r="AM961" s="3144"/>
      <c r="AN961" s="3144"/>
      <c r="AO961" s="3144"/>
      <c r="AP961" s="3144"/>
      <c r="AQ961" s="3144"/>
      <c r="AR961" s="3144"/>
      <c r="AS961" s="3144"/>
      <c r="AT961" s="3144"/>
    </row>
    <row r="962" spans="11:46">
      <c r="K962" s="6"/>
      <c r="L962" s="121"/>
      <c r="M962" s="121"/>
      <c r="N962" s="121"/>
      <c r="O962" s="121"/>
      <c r="P962" s="121"/>
      <c r="Q962" s="3144"/>
      <c r="R962" s="3144"/>
      <c r="S962" s="3144"/>
      <c r="T962" s="3144"/>
      <c r="U962" s="3144"/>
      <c r="V962" s="3144"/>
      <c r="W962" s="3144"/>
      <c r="X962" s="3144"/>
      <c r="Y962" s="3144"/>
      <c r="Z962" s="3144"/>
      <c r="AA962" s="3144"/>
      <c r="AB962" s="3144"/>
      <c r="AC962" s="3144"/>
      <c r="AD962" s="3144"/>
      <c r="AE962" s="3144"/>
      <c r="AF962" s="3144"/>
      <c r="AG962" s="3144"/>
      <c r="AH962" s="3144"/>
      <c r="AI962" s="3144"/>
      <c r="AJ962" s="3144"/>
      <c r="AK962" s="3144"/>
      <c r="AL962" s="3144"/>
      <c r="AM962" s="3144"/>
      <c r="AN962" s="3144"/>
      <c r="AO962" s="3144"/>
      <c r="AP962" s="3144"/>
      <c r="AQ962" s="3144"/>
      <c r="AR962" s="3144"/>
      <c r="AS962" s="3144"/>
      <c r="AT962" s="3144"/>
    </row>
    <row r="963" spans="11:46">
      <c r="K963" s="6"/>
      <c r="L963" s="121"/>
      <c r="M963" s="121"/>
      <c r="N963" s="121"/>
      <c r="O963" s="121"/>
      <c r="P963" s="121"/>
      <c r="Q963" s="3144"/>
      <c r="R963" s="3144"/>
      <c r="S963" s="3144"/>
      <c r="T963" s="3144"/>
      <c r="U963" s="3144"/>
      <c r="V963" s="3144"/>
      <c r="W963" s="3144"/>
      <c r="X963" s="3144"/>
      <c r="Y963" s="3144"/>
      <c r="Z963" s="3144"/>
      <c r="AA963" s="3144"/>
      <c r="AB963" s="3144"/>
      <c r="AC963" s="3144"/>
      <c r="AD963" s="3144"/>
      <c r="AE963" s="3144"/>
      <c r="AF963" s="3144"/>
      <c r="AG963" s="3144"/>
      <c r="AH963" s="3144"/>
      <c r="AI963" s="3144"/>
      <c r="AJ963" s="3144"/>
      <c r="AK963" s="3144"/>
      <c r="AL963" s="3144"/>
      <c r="AM963" s="3144"/>
      <c r="AN963" s="3144"/>
      <c r="AO963" s="3144"/>
      <c r="AP963" s="3144"/>
      <c r="AQ963" s="3144"/>
      <c r="AR963" s="3144"/>
      <c r="AS963" s="3144"/>
      <c r="AT963" s="3144"/>
    </row>
    <row r="964" spans="11:46">
      <c r="K964" s="6"/>
      <c r="L964" s="121"/>
      <c r="M964" s="121"/>
      <c r="N964" s="121"/>
      <c r="O964" s="121"/>
      <c r="P964" s="121"/>
      <c r="Q964" s="3144"/>
      <c r="R964" s="3144"/>
      <c r="S964" s="3144"/>
      <c r="T964" s="3144"/>
      <c r="U964" s="3144"/>
      <c r="V964" s="3144"/>
      <c r="W964" s="3144"/>
      <c r="X964" s="3144"/>
      <c r="Y964" s="3144"/>
      <c r="Z964" s="3144"/>
      <c r="AA964" s="3144"/>
      <c r="AB964" s="3144"/>
      <c r="AC964" s="3144"/>
      <c r="AD964" s="3144"/>
      <c r="AE964" s="3144"/>
      <c r="AF964" s="3144"/>
      <c r="AG964" s="3144"/>
      <c r="AH964" s="3144"/>
      <c r="AI964" s="3144"/>
      <c r="AJ964" s="3144"/>
      <c r="AK964" s="3144"/>
      <c r="AL964" s="3144"/>
      <c r="AM964" s="3144"/>
      <c r="AN964" s="3144"/>
      <c r="AO964" s="3144"/>
      <c r="AP964" s="3144"/>
      <c r="AQ964" s="3144"/>
      <c r="AR964" s="3144"/>
      <c r="AS964" s="3144"/>
      <c r="AT964" s="3144"/>
    </row>
    <row r="965" spans="11:46">
      <c r="K965" s="6"/>
      <c r="L965" s="121"/>
      <c r="M965" s="121"/>
      <c r="N965" s="121"/>
      <c r="O965" s="121"/>
      <c r="P965" s="121"/>
      <c r="Q965" s="3144"/>
      <c r="R965" s="3144"/>
      <c r="S965" s="3144"/>
      <c r="T965" s="3144"/>
      <c r="U965" s="3144"/>
      <c r="V965" s="3144"/>
      <c r="W965" s="3144"/>
      <c r="X965" s="3144"/>
      <c r="Y965" s="3144"/>
      <c r="Z965" s="3144"/>
      <c r="AA965" s="3144"/>
      <c r="AB965" s="3144"/>
      <c r="AC965" s="3144"/>
      <c r="AD965" s="3144"/>
      <c r="AE965" s="3144"/>
      <c r="AF965" s="3144"/>
      <c r="AG965" s="3144"/>
      <c r="AH965" s="3144"/>
      <c r="AI965" s="3144"/>
      <c r="AJ965" s="3144"/>
      <c r="AK965" s="3144"/>
      <c r="AL965" s="3144"/>
      <c r="AM965" s="3144"/>
      <c r="AN965" s="3144"/>
      <c r="AO965" s="3144"/>
      <c r="AP965" s="3144"/>
      <c r="AQ965" s="3144"/>
      <c r="AR965" s="3144"/>
      <c r="AS965" s="3144"/>
      <c r="AT965" s="3144"/>
    </row>
    <row r="966" spans="11:46">
      <c r="K966" s="6"/>
      <c r="L966" s="121"/>
      <c r="M966" s="121"/>
      <c r="N966" s="121"/>
      <c r="O966" s="121"/>
      <c r="P966" s="121"/>
      <c r="Q966" s="3144"/>
      <c r="R966" s="3144"/>
      <c r="S966" s="3144"/>
      <c r="T966" s="3144"/>
      <c r="U966" s="3144"/>
      <c r="V966" s="3144"/>
      <c r="W966" s="3144"/>
      <c r="X966" s="3144"/>
      <c r="Y966" s="3144"/>
      <c r="Z966" s="3144"/>
      <c r="AA966" s="3144"/>
      <c r="AB966" s="3144"/>
      <c r="AC966" s="3144"/>
      <c r="AD966" s="3144"/>
      <c r="AE966" s="3144"/>
      <c r="AF966" s="3144"/>
      <c r="AG966" s="3144"/>
      <c r="AH966" s="3144"/>
      <c r="AI966" s="3144"/>
      <c r="AJ966" s="3144"/>
      <c r="AK966" s="3144"/>
      <c r="AL966" s="3144"/>
      <c r="AM966" s="3144"/>
      <c r="AN966" s="3144"/>
      <c r="AO966" s="3144"/>
      <c r="AP966" s="3144"/>
      <c r="AQ966" s="3144"/>
      <c r="AR966" s="3144"/>
      <c r="AS966" s="3144"/>
      <c r="AT966" s="3144"/>
    </row>
    <row r="967" spans="11:46">
      <c r="K967" s="6"/>
      <c r="L967" s="121"/>
      <c r="M967" s="121"/>
      <c r="N967" s="121"/>
      <c r="O967" s="121"/>
      <c r="P967" s="121"/>
      <c r="Q967" s="3144"/>
      <c r="R967" s="3144"/>
      <c r="S967" s="3144"/>
      <c r="T967" s="3144"/>
      <c r="U967" s="3144"/>
      <c r="V967" s="3144"/>
      <c r="W967" s="3144"/>
      <c r="X967" s="3144"/>
      <c r="Y967" s="3144"/>
      <c r="Z967" s="3144"/>
      <c r="AA967" s="3144"/>
      <c r="AB967" s="3144"/>
      <c r="AC967" s="3144"/>
      <c r="AD967" s="3144"/>
      <c r="AE967" s="3144"/>
      <c r="AF967" s="3144"/>
      <c r="AG967" s="3144"/>
      <c r="AH967" s="3144"/>
      <c r="AI967" s="3144"/>
      <c r="AJ967" s="3144"/>
      <c r="AK967" s="3144"/>
      <c r="AL967" s="3144"/>
      <c r="AM967" s="3144"/>
      <c r="AN967" s="3144"/>
      <c r="AO967" s="3144"/>
      <c r="AP967" s="3144"/>
      <c r="AQ967" s="3144"/>
      <c r="AR967" s="3144"/>
      <c r="AS967" s="3144"/>
      <c r="AT967" s="3144"/>
    </row>
    <row r="968" spans="11:46">
      <c r="K968" s="6"/>
      <c r="L968" s="121"/>
      <c r="M968" s="121"/>
      <c r="N968" s="121"/>
      <c r="O968" s="121"/>
      <c r="P968" s="121"/>
      <c r="Q968" s="3144"/>
      <c r="R968" s="3144"/>
      <c r="S968" s="3144"/>
      <c r="T968" s="3144"/>
      <c r="U968" s="3144"/>
      <c r="V968" s="3144"/>
      <c r="W968" s="3144"/>
      <c r="X968" s="3144"/>
      <c r="Y968" s="3144"/>
      <c r="Z968" s="3144"/>
      <c r="AA968" s="3144"/>
      <c r="AB968" s="3144"/>
      <c r="AC968" s="3144"/>
      <c r="AD968" s="3144"/>
      <c r="AE968" s="3144"/>
      <c r="AF968" s="3144"/>
      <c r="AG968" s="3144"/>
      <c r="AH968" s="3144"/>
      <c r="AI968" s="3144"/>
      <c r="AJ968" s="3144"/>
      <c r="AK968" s="3144"/>
      <c r="AL968" s="3144"/>
      <c r="AM968" s="3144"/>
      <c r="AN968" s="3144"/>
      <c r="AO968" s="3144"/>
      <c r="AP968" s="3144"/>
      <c r="AQ968" s="3144"/>
      <c r="AR968" s="3144"/>
      <c r="AS968" s="3144"/>
      <c r="AT968" s="3144"/>
    </row>
    <row r="969" spans="11:46">
      <c r="K969" s="6"/>
      <c r="L969" s="121"/>
      <c r="M969" s="121"/>
      <c r="N969" s="121"/>
      <c r="O969" s="121"/>
      <c r="P969" s="121"/>
      <c r="Q969" s="3144"/>
      <c r="R969" s="3144"/>
      <c r="S969" s="3144"/>
      <c r="T969" s="3144"/>
      <c r="U969" s="3144"/>
      <c r="V969" s="3144"/>
      <c r="W969" s="3144"/>
      <c r="X969" s="3144"/>
      <c r="Y969" s="3144"/>
      <c r="Z969" s="3144"/>
      <c r="AA969" s="3144"/>
      <c r="AB969" s="3144"/>
      <c r="AC969" s="3144"/>
      <c r="AD969" s="3144"/>
      <c r="AE969" s="3144"/>
      <c r="AF969" s="3144"/>
      <c r="AG969" s="3144"/>
      <c r="AH969" s="3144"/>
      <c r="AI969" s="3144"/>
      <c r="AJ969" s="3144"/>
      <c r="AK969" s="3144"/>
      <c r="AL969" s="3144"/>
      <c r="AM969" s="3144"/>
      <c r="AN969" s="3144"/>
      <c r="AO969" s="3144"/>
      <c r="AP969" s="3144"/>
      <c r="AQ969" s="3144"/>
      <c r="AR969" s="3144"/>
      <c r="AS969" s="3144"/>
      <c r="AT969" s="3144"/>
    </row>
    <row r="970" spans="11:46">
      <c r="K970" s="6"/>
      <c r="L970" s="121"/>
      <c r="M970" s="121"/>
      <c r="N970" s="121"/>
      <c r="O970" s="121"/>
      <c r="P970" s="121"/>
      <c r="Q970" s="3144"/>
      <c r="R970" s="3144"/>
      <c r="S970" s="3144"/>
      <c r="T970" s="3144"/>
      <c r="U970" s="3144"/>
      <c r="V970" s="3144"/>
      <c r="W970" s="3144"/>
      <c r="X970" s="3144"/>
      <c r="Y970" s="3144"/>
      <c r="Z970" s="3144"/>
      <c r="AA970" s="3144"/>
      <c r="AB970" s="3144"/>
      <c r="AC970" s="3144"/>
      <c r="AD970" s="3144"/>
      <c r="AE970" s="3144"/>
      <c r="AF970" s="3144"/>
      <c r="AG970" s="3144"/>
      <c r="AH970" s="3144"/>
      <c r="AI970" s="3144"/>
      <c r="AJ970" s="3144"/>
      <c r="AK970" s="3144"/>
      <c r="AL970" s="3144"/>
      <c r="AM970" s="3144"/>
      <c r="AN970" s="3144"/>
      <c r="AO970" s="3144"/>
      <c r="AP970" s="3144"/>
      <c r="AQ970" s="3144"/>
      <c r="AR970" s="3144"/>
      <c r="AS970" s="3144"/>
      <c r="AT970" s="3144"/>
    </row>
    <row r="971" spans="11:46">
      <c r="K971" s="6"/>
      <c r="L971" s="121"/>
      <c r="M971" s="121"/>
      <c r="N971" s="121"/>
      <c r="O971" s="121"/>
      <c r="P971" s="121"/>
      <c r="Q971" s="3144"/>
      <c r="R971" s="3144"/>
      <c r="S971" s="3144"/>
      <c r="T971" s="3144"/>
      <c r="U971" s="3144"/>
      <c r="V971" s="3144"/>
      <c r="W971" s="3144"/>
      <c r="X971" s="3144"/>
      <c r="Y971" s="3144"/>
      <c r="Z971" s="3144"/>
      <c r="AA971" s="3144"/>
      <c r="AB971" s="3144"/>
      <c r="AC971" s="3144"/>
      <c r="AD971" s="3144"/>
      <c r="AE971" s="3144"/>
      <c r="AF971" s="3144"/>
      <c r="AG971" s="3144"/>
      <c r="AH971" s="3144"/>
      <c r="AI971" s="3144"/>
      <c r="AJ971" s="3144"/>
      <c r="AK971" s="3144"/>
      <c r="AL971" s="3144"/>
      <c r="AM971" s="3144"/>
      <c r="AN971" s="3144"/>
      <c r="AO971" s="3144"/>
      <c r="AP971" s="3144"/>
      <c r="AQ971" s="3144"/>
      <c r="AR971" s="3144"/>
      <c r="AS971" s="3144"/>
      <c r="AT971" s="3144"/>
    </row>
    <row r="972" spans="11:46">
      <c r="K972" s="6"/>
      <c r="L972" s="121"/>
      <c r="M972" s="121"/>
      <c r="N972" s="121"/>
      <c r="O972" s="121"/>
      <c r="P972" s="121"/>
      <c r="Q972" s="3144"/>
      <c r="R972" s="3144"/>
      <c r="S972" s="3144"/>
      <c r="T972" s="3144"/>
      <c r="U972" s="3144"/>
      <c r="V972" s="3144"/>
      <c r="W972" s="3144"/>
      <c r="X972" s="3144"/>
      <c r="Y972" s="3144"/>
      <c r="Z972" s="3144"/>
      <c r="AA972" s="3144"/>
      <c r="AB972" s="3144"/>
      <c r="AC972" s="3144"/>
      <c r="AD972" s="3144"/>
      <c r="AE972" s="3144"/>
      <c r="AF972" s="3144"/>
      <c r="AG972" s="3144"/>
      <c r="AH972" s="3144"/>
      <c r="AI972" s="3144"/>
      <c r="AJ972" s="3144"/>
      <c r="AK972" s="3144"/>
      <c r="AL972" s="3144"/>
      <c r="AM972" s="3144"/>
      <c r="AN972" s="3144"/>
      <c r="AO972" s="3144"/>
      <c r="AP972" s="3144"/>
      <c r="AQ972" s="3144"/>
      <c r="AR972" s="3144"/>
      <c r="AS972" s="3144"/>
      <c r="AT972" s="3144"/>
    </row>
    <row r="973" spans="11:46">
      <c r="K973" s="6"/>
      <c r="L973" s="121"/>
      <c r="M973" s="121"/>
      <c r="N973" s="121"/>
      <c r="O973" s="121"/>
      <c r="P973" s="121"/>
      <c r="Q973" s="3144"/>
      <c r="R973" s="3144"/>
      <c r="S973" s="3144"/>
      <c r="T973" s="3144"/>
      <c r="U973" s="3144"/>
      <c r="V973" s="3144"/>
      <c r="W973" s="3144"/>
      <c r="X973" s="3144"/>
      <c r="Y973" s="3144"/>
      <c r="Z973" s="3144"/>
      <c r="AA973" s="3144"/>
      <c r="AB973" s="3144"/>
      <c r="AC973" s="3144"/>
      <c r="AD973" s="3144"/>
      <c r="AE973" s="3144"/>
      <c r="AF973" s="3144"/>
      <c r="AG973" s="3144"/>
      <c r="AH973" s="3144"/>
      <c r="AI973" s="3144"/>
      <c r="AJ973" s="3144"/>
      <c r="AK973" s="3144"/>
      <c r="AL973" s="3144"/>
      <c r="AM973" s="3144"/>
      <c r="AN973" s="3144"/>
      <c r="AO973" s="3144"/>
      <c r="AP973" s="3144"/>
      <c r="AQ973" s="3144"/>
      <c r="AR973" s="3144"/>
      <c r="AS973" s="3144"/>
      <c r="AT973" s="3144"/>
    </row>
    <row r="974" spans="11:46">
      <c r="K974" s="6"/>
      <c r="L974" s="121"/>
      <c r="M974" s="121"/>
      <c r="N974" s="121"/>
      <c r="O974" s="121"/>
      <c r="P974" s="121"/>
      <c r="Q974" s="3144"/>
      <c r="R974" s="3144"/>
      <c r="S974" s="3144"/>
      <c r="T974" s="3144"/>
      <c r="U974" s="3144"/>
      <c r="V974" s="3144"/>
      <c r="W974" s="3144"/>
      <c r="X974" s="3144"/>
      <c r="Y974" s="3144"/>
      <c r="Z974" s="3144"/>
      <c r="AA974" s="3144"/>
      <c r="AB974" s="3144"/>
      <c r="AC974" s="3144"/>
      <c r="AD974" s="3144"/>
      <c r="AE974" s="3144"/>
      <c r="AF974" s="3144"/>
      <c r="AG974" s="3144"/>
      <c r="AH974" s="3144"/>
      <c r="AI974" s="3144"/>
      <c r="AJ974" s="3144"/>
      <c r="AK974" s="3144"/>
      <c r="AL974" s="3144"/>
      <c r="AM974" s="3144"/>
      <c r="AN974" s="3144"/>
      <c r="AO974" s="3144"/>
      <c r="AP974" s="3144"/>
      <c r="AQ974" s="3144"/>
      <c r="AR974" s="3144"/>
      <c r="AS974" s="3144"/>
      <c r="AT974" s="3144"/>
    </row>
    <row r="975" spans="11:46">
      <c r="K975" s="6"/>
      <c r="L975" s="121"/>
      <c r="M975" s="121"/>
      <c r="N975" s="121"/>
      <c r="O975" s="121"/>
      <c r="P975" s="121"/>
      <c r="Q975" s="3144"/>
      <c r="R975" s="3144"/>
      <c r="S975" s="3144"/>
      <c r="T975" s="3144"/>
      <c r="U975" s="3144"/>
      <c r="V975" s="3144"/>
      <c r="W975" s="3144"/>
      <c r="X975" s="3144"/>
      <c r="Y975" s="3144"/>
      <c r="Z975" s="3144"/>
      <c r="AA975" s="3144"/>
      <c r="AB975" s="3144"/>
      <c r="AC975" s="3144"/>
      <c r="AD975" s="3144"/>
      <c r="AE975" s="3144"/>
      <c r="AF975" s="3144"/>
      <c r="AG975" s="3144"/>
      <c r="AH975" s="3144"/>
      <c r="AI975" s="3144"/>
      <c r="AJ975" s="3144"/>
      <c r="AK975" s="3144"/>
      <c r="AL975" s="3144"/>
      <c r="AM975" s="3144"/>
      <c r="AN975" s="3144"/>
      <c r="AO975" s="3144"/>
      <c r="AP975" s="3144"/>
      <c r="AQ975" s="3144"/>
      <c r="AR975" s="3144"/>
      <c r="AS975" s="3144"/>
      <c r="AT975" s="3144"/>
    </row>
    <row r="976" spans="11:46">
      <c r="K976" s="6"/>
      <c r="L976" s="121"/>
      <c r="M976" s="121"/>
      <c r="N976" s="121"/>
      <c r="O976" s="121"/>
      <c r="P976" s="121"/>
      <c r="Q976" s="3144"/>
      <c r="R976" s="3144"/>
      <c r="S976" s="3144"/>
      <c r="T976" s="3144"/>
      <c r="U976" s="3144"/>
      <c r="V976" s="3144"/>
      <c r="W976" s="3144"/>
      <c r="X976" s="3144"/>
      <c r="Y976" s="3144"/>
      <c r="Z976" s="3144"/>
      <c r="AA976" s="3144"/>
      <c r="AB976" s="3144"/>
      <c r="AC976" s="3144"/>
      <c r="AD976" s="3144"/>
      <c r="AE976" s="3144"/>
      <c r="AF976" s="3144"/>
      <c r="AG976" s="3144"/>
      <c r="AH976" s="3144"/>
      <c r="AI976" s="3144"/>
      <c r="AJ976" s="3144"/>
      <c r="AK976" s="3144"/>
      <c r="AL976" s="3144"/>
      <c r="AM976" s="3144"/>
      <c r="AN976" s="3144"/>
      <c r="AO976" s="3144"/>
      <c r="AP976" s="3144"/>
      <c r="AQ976" s="3144"/>
      <c r="AR976" s="3144"/>
      <c r="AS976" s="3144"/>
      <c r="AT976" s="3144"/>
    </row>
    <row r="977" spans="11:46">
      <c r="K977" s="6"/>
      <c r="L977" s="121"/>
      <c r="M977" s="121"/>
      <c r="N977" s="121"/>
      <c r="O977" s="121"/>
      <c r="P977" s="121"/>
      <c r="Q977" s="3144"/>
      <c r="R977" s="3144"/>
      <c r="S977" s="3144"/>
      <c r="T977" s="3144"/>
      <c r="U977" s="3144"/>
      <c r="V977" s="3144"/>
      <c r="W977" s="3144"/>
      <c r="X977" s="3144"/>
      <c r="Y977" s="3144"/>
      <c r="Z977" s="3144"/>
      <c r="AA977" s="3144"/>
      <c r="AB977" s="3144"/>
      <c r="AC977" s="3144"/>
      <c r="AD977" s="3144"/>
      <c r="AE977" s="3144"/>
      <c r="AF977" s="3144"/>
      <c r="AG977" s="3144"/>
      <c r="AH977" s="3144"/>
      <c r="AI977" s="3144"/>
      <c r="AJ977" s="3144"/>
      <c r="AK977" s="3144"/>
      <c r="AL977" s="3144"/>
      <c r="AM977" s="3144"/>
      <c r="AN977" s="3144"/>
      <c r="AO977" s="3144"/>
      <c r="AP977" s="3144"/>
      <c r="AQ977" s="3144"/>
      <c r="AR977" s="3144"/>
      <c r="AS977" s="3144"/>
      <c r="AT977" s="3144"/>
    </row>
    <row r="978" spans="11:46">
      <c r="K978" s="6"/>
      <c r="L978" s="121"/>
      <c r="M978" s="121"/>
      <c r="N978" s="121"/>
      <c r="O978" s="121"/>
      <c r="P978" s="121"/>
      <c r="Q978" s="3144"/>
      <c r="R978" s="3144"/>
      <c r="S978" s="3144"/>
      <c r="T978" s="3144"/>
      <c r="U978" s="3144"/>
      <c r="V978" s="3144"/>
      <c r="W978" s="3144"/>
      <c r="X978" s="3144"/>
      <c r="Y978" s="3144"/>
      <c r="Z978" s="3144"/>
      <c r="AA978" s="3144"/>
      <c r="AB978" s="3144"/>
      <c r="AC978" s="3144"/>
      <c r="AD978" s="3144"/>
      <c r="AE978" s="3144"/>
      <c r="AF978" s="3144"/>
      <c r="AG978" s="3144"/>
      <c r="AH978" s="3144"/>
      <c r="AI978" s="3144"/>
      <c r="AJ978" s="3144"/>
      <c r="AK978" s="3144"/>
      <c r="AL978" s="3144"/>
      <c r="AM978" s="3144"/>
      <c r="AN978" s="3144"/>
      <c r="AO978" s="3144"/>
      <c r="AP978" s="3144"/>
      <c r="AQ978" s="3144"/>
      <c r="AR978" s="3144"/>
      <c r="AS978" s="3144"/>
      <c r="AT978" s="3144"/>
    </row>
    <row r="979" spans="11:46">
      <c r="K979" s="6"/>
      <c r="L979" s="121"/>
      <c r="M979" s="121"/>
      <c r="N979" s="121"/>
      <c r="O979" s="121"/>
      <c r="P979" s="121"/>
      <c r="Q979" s="3144"/>
      <c r="R979" s="3144"/>
      <c r="S979" s="3144"/>
      <c r="T979" s="3144"/>
      <c r="U979" s="3144"/>
      <c r="V979" s="3144"/>
      <c r="W979" s="3144"/>
      <c r="X979" s="3144"/>
      <c r="Y979" s="3144"/>
      <c r="Z979" s="3144"/>
      <c r="AA979" s="3144"/>
      <c r="AB979" s="3144"/>
      <c r="AC979" s="3144"/>
      <c r="AD979" s="3144"/>
      <c r="AE979" s="3144"/>
      <c r="AF979" s="3144"/>
      <c r="AG979" s="3144"/>
      <c r="AH979" s="3144"/>
      <c r="AI979" s="3144"/>
      <c r="AJ979" s="3144"/>
      <c r="AK979" s="3144"/>
      <c r="AL979" s="3144"/>
      <c r="AM979" s="3144"/>
      <c r="AN979" s="3144"/>
      <c r="AO979" s="3144"/>
      <c r="AP979" s="3144"/>
      <c r="AQ979" s="3144"/>
      <c r="AR979" s="3144"/>
      <c r="AS979" s="3144"/>
      <c r="AT979" s="3144"/>
    </row>
    <row r="980" spans="11:46">
      <c r="K980" s="6"/>
      <c r="L980" s="121"/>
      <c r="M980" s="121"/>
      <c r="N980" s="121"/>
      <c r="O980" s="121"/>
      <c r="P980" s="121"/>
      <c r="Q980" s="3144"/>
      <c r="R980" s="3144"/>
      <c r="S980" s="3144"/>
      <c r="T980" s="3144"/>
      <c r="U980" s="3144"/>
      <c r="V980" s="3144"/>
      <c r="W980" s="3144"/>
      <c r="X980" s="3144"/>
      <c r="Y980" s="3144"/>
      <c r="Z980" s="3144"/>
      <c r="AA980" s="3144"/>
      <c r="AB980" s="3144"/>
      <c r="AC980" s="3144"/>
      <c r="AD980" s="3144"/>
      <c r="AE980" s="3144"/>
      <c r="AF980" s="3144"/>
      <c r="AG980" s="3144"/>
      <c r="AH980" s="3144"/>
      <c r="AI980" s="3144"/>
      <c r="AJ980" s="3144"/>
      <c r="AK980" s="3144"/>
      <c r="AL980" s="3144"/>
      <c r="AM980" s="3144"/>
      <c r="AN980" s="3144"/>
      <c r="AO980" s="3144"/>
      <c r="AP980" s="3144"/>
      <c r="AQ980" s="3144"/>
      <c r="AR980" s="3144"/>
      <c r="AS980" s="3144"/>
      <c r="AT980" s="3144"/>
    </row>
    <row r="981" spans="11:46">
      <c r="K981" s="6"/>
      <c r="L981" s="121"/>
      <c r="M981" s="121"/>
      <c r="N981" s="121"/>
      <c r="O981" s="121"/>
      <c r="P981" s="121"/>
      <c r="Q981" s="3144"/>
      <c r="R981" s="3144"/>
      <c r="S981" s="3144"/>
      <c r="T981" s="3144"/>
      <c r="U981" s="3144"/>
      <c r="V981" s="3144"/>
      <c r="W981" s="3144"/>
      <c r="X981" s="3144"/>
      <c r="Y981" s="3144"/>
      <c r="Z981" s="3144"/>
      <c r="AA981" s="3144"/>
      <c r="AB981" s="3144"/>
      <c r="AC981" s="3144"/>
      <c r="AD981" s="3144"/>
      <c r="AE981" s="3144"/>
      <c r="AF981" s="3144"/>
      <c r="AG981" s="3144"/>
      <c r="AH981" s="3144"/>
      <c r="AI981" s="3144"/>
      <c r="AJ981" s="3144"/>
      <c r="AK981" s="3144"/>
      <c r="AL981" s="3144"/>
      <c r="AM981" s="3144"/>
      <c r="AN981" s="3144"/>
      <c r="AO981" s="3144"/>
      <c r="AP981" s="3144"/>
      <c r="AQ981" s="3144"/>
      <c r="AR981" s="3144"/>
      <c r="AS981" s="3144"/>
      <c r="AT981" s="3144"/>
    </row>
    <row r="982" spans="11:46">
      <c r="K982" s="6"/>
      <c r="L982" s="121"/>
      <c r="M982" s="121"/>
      <c r="N982" s="121"/>
      <c r="O982" s="121"/>
      <c r="P982" s="121"/>
      <c r="Q982" s="3144"/>
      <c r="R982" s="3144"/>
      <c r="S982" s="3144"/>
      <c r="T982" s="3144"/>
      <c r="U982" s="3144"/>
      <c r="V982" s="3144"/>
      <c r="W982" s="3144"/>
      <c r="X982" s="3144"/>
      <c r="Y982" s="3144"/>
      <c r="Z982" s="3144"/>
      <c r="AA982" s="3144"/>
      <c r="AB982" s="3144"/>
      <c r="AC982" s="3144"/>
      <c r="AD982" s="3144"/>
      <c r="AE982" s="3144"/>
      <c r="AF982" s="3144"/>
      <c r="AG982" s="3144"/>
      <c r="AH982" s="3144"/>
      <c r="AI982" s="3144"/>
      <c r="AJ982" s="3144"/>
      <c r="AK982" s="3144"/>
      <c r="AL982" s="3144"/>
      <c r="AM982" s="3144"/>
      <c r="AN982" s="3144"/>
      <c r="AO982" s="3144"/>
      <c r="AP982" s="3144"/>
      <c r="AQ982" s="3144"/>
      <c r="AR982" s="3144"/>
      <c r="AS982" s="3144"/>
      <c r="AT982" s="3144"/>
    </row>
    <row r="983" spans="11:46">
      <c r="K983" s="6"/>
      <c r="L983" s="121"/>
      <c r="M983" s="121"/>
      <c r="N983" s="121"/>
      <c r="O983" s="121"/>
      <c r="P983" s="121"/>
      <c r="Q983" s="3144"/>
      <c r="R983" s="3144"/>
      <c r="S983" s="3144"/>
      <c r="T983" s="3144"/>
      <c r="U983" s="3144"/>
      <c r="V983" s="3144"/>
      <c r="W983" s="3144"/>
      <c r="X983" s="3144"/>
      <c r="Y983" s="3144"/>
      <c r="Z983" s="3144"/>
      <c r="AA983" s="3144"/>
      <c r="AB983" s="3144"/>
      <c r="AC983" s="3144"/>
      <c r="AD983" s="3144"/>
      <c r="AE983" s="3144"/>
      <c r="AF983" s="3144"/>
      <c r="AG983" s="3144"/>
      <c r="AH983" s="3144"/>
      <c r="AI983" s="3144"/>
      <c r="AJ983" s="3144"/>
      <c r="AK983" s="3144"/>
      <c r="AL983" s="3144"/>
      <c r="AM983" s="3144"/>
      <c r="AN983" s="3144"/>
      <c r="AO983" s="3144"/>
      <c r="AP983" s="3144"/>
      <c r="AQ983" s="3144"/>
      <c r="AR983" s="3144"/>
      <c r="AS983" s="3144"/>
      <c r="AT983" s="3144"/>
    </row>
    <row r="984" spans="11:46">
      <c r="K984" s="6"/>
      <c r="L984" s="121"/>
      <c r="M984" s="121"/>
      <c r="N984" s="121"/>
      <c r="O984" s="121"/>
      <c r="P984" s="121"/>
      <c r="Q984" s="3144"/>
      <c r="R984" s="3144"/>
      <c r="S984" s="3144"/>
      <c r="T984" s="3144"/>
      <c r="U984" s="3144"/>
      <c r="V984" s="3144"/>
      <c r="W984" s="3144"/>
      <c r="X984" s="3144"/>
      <c r="Y984" s="3144"/>
      <c r="Z984" s="3144"/>
      <c r="AA984" s="3144"/>
      <c r="AB984" s="3144"/>
      <c r="AC984" s="3144"/>
      <c r="AD984" s="3144"/>
      <c r="AE984" s="3144"/>
      <c r="AF984" s="3144"/>
      <c r="AG984" s="3144"/>
      <c r="AH984" s="3144"/>
      <c r="AI984" s="3144"/>
      <c r="AJ984" s="3144"/>
      <c r="AK984" s="3144"/>
      <c r="AL984" s="3144"/>
      <c r="AM984" s="3144"/>
      <c r="AN984" s="3144"/>
      <c r="AO984" s="3144"/>
      <c r="AP984" s="3144"/>
      <c r="AQ984" s="3144"/>
      <c r="AR984" s="3144"/>
      <c r="AS984" s="3144"/>
      <c r="AT984" s="3144"/>
    </row>
    <row r="985" spans="11:46">
      <c r="K985" s="6"/>
      <c r="L985" s="121"/>
      <c r="M985" s="121"/>
      <c r="N985" s="121"/>
      <c r="O985" s="121"/>
      <c r="P985" s="121"/>
      <c r="Q985" s="3144"/>
      <c r="R985" s="3144"/>
      <c r="S985" s="3144"/>
      <c r="T985" s="3144"/>
      <c r="U985" s="3144"/>
      <c r="V985" s="3144"/>
      <c r="W985" s="3144"/>
      <c r="X985" s="3144"/>
      <c r="Y985" s="3144"/>
      <c r="Z985" s="3144"/>
      <c r="AA985" s="3144"/>
      <c r="AB985" s="3144"/>
      <c r="AC985" s="3144"/>
      <c r="AD985" s="3144"/>
      <c r="AE985" s="3144"/>
      <c r="AF985" s="3144"/>
      <c r="AG985" s="3144"/>
      <c r="AH985" s="3144"/>
      <c r="AI985" s="3144"/>
      <c r="AJ985" s="3144"/>
      <c r="AK985" s="3144"/>
      <c r="AL985" s="3144"/>
      <c r="AM985" s="3144"/>
      <c r="AN985" s="3144"/>
      <c r="AO985" s="3144"/>
      <c r="AP985" s="3144"/>
      <c r="AQ985" s="3144"/>
      <c r="AR985" s="3144"/>
      <c r="AS985" s="3144"/>
      <c r="AT985" s="3144"/>
    </row>
    <row r="986" spans="11:46">
      <c r="K986" s="6"/>
      <c r="L986" s="121"/>
      <c r="M986" s="121"/>
      <c r="N986" s="121"/>
      <c r="O986" s="121"/>
      <c r="P986" s="121"/>
      <c r="Q986" s="3144"/>
      <c r="R986" s="3144"/>
      <c r="S986" s="3144"/>
      <c r="T986" s="3144"/>
      <c r="U986" s="3144"/>
      <c r="V986" s="3144"/>
      <c r="W986" s="3144"/>
      <c r="X986" s="3144"/>
      <c r="Y986" s="3144"/>
      <c r="Z986" s="3144"/>
      <c r="AA986" s="3144"/>
      <c r="AB986" s="3144"/>
      <c r="AC986" s="3144"/>
      <c r="AD986" s="3144"/>
      <c r="AE986" s="3144"/>
      <c r="AF986" s="3144"/>
      <c r="AG986" s="3144"/>
      <c r="AH986" s="3144"/>
      <c r="AI986" s="3144"/>
      <c r="AJ986" s="3144"/>
      <c r="AK986" s="3144"/>
      <c r="AL986" s="3144"/>
      <c r="AM986" s="3144"/>
      <c r="AN986" s="3144"/>
      <c r="AO986" s="3144"/>
      <c r="AP986" s="3144"/>
      <c r="AQ986" s="3144"/>
      <c r="AR986" s="3144"/>
      <c r="AS986" s="3144"/>
      <c r="AT986" s="3144"/>
    </row>
    <row r="987" spans="11:46">
      <c r="K987" s="6"/>
      <c r="L987" s="121"/>
      <c r="M987" s="121"/>
      <c r="N987" s="121"/>
      <c r="O987" s="121"/>
      <c r="P987" s="121"/>
      <c r="Q987" s="3144"/>
      <c r="R987" s="3144"/>
      <c r="S987" s="3144"/>
      <c r="T987" s="3144"/>
      <c r="U987" s="3144"/>
      <c r="V987" s="3144"/>
      <c r="W987" s="3144"/>
      <c r="X987" s="3144"/>
      <c r="Y987" s="3144"/>
      <c r="Z987" s="3144"/>
      <c r="AA987" s="3144"/>
      <c r="AB987" s="3144"/>
      <c r="AC987" s="3144"/>
      <c r="AD987" s="3144"/>
      <c r="AE987" s="3144"/>
      <c r="AF987" s="3144"/>
      <c r="AG987" s="3144"/>
      <c r="AH987" s="3144"/>
      <c r="AI987" s="3144"/>
      <c r="AJ987" s="3144"/>
      <c r="AK987" s="3144"/>
      <c r="AL987" s="3144"/>
      <c r="AM987" s="3144"/>
      <c r="AN987" s="3144"/>
      <c r="AO987" s="3144"/>
      <c r="AP987" s="3144"/>
      <c r="AQ987" s="3144"/>
      <c r="AR987" s="3144"/>
      <c r="AS987" s="3144"/>
      <c r="AT987" s="3144"/>
    </row>
    <row r="988" spans="11:46">
      <c r="K988" s="6"/>
      <c r="L988" s="121"/>
      <c r="M988" s="121"/>
      <c r="N988" s="121"/>
      <c r="O988" s="121"/>
      <c r="P988" s="121"/>
      <c r="Q988" s="3144"/>
      <c r="R988" s="3144"/>
      <c r="S988" s="3144"/>
      <c r="T988" s="3144"/>
      <c r="U988" s="3144"/>
      <c r="V988" s="3144"/>
      <c r="W988" s="3144"/>
      <c r="X988" s="3144"/>
      <c r="Y988" s="3144"/>
      <c r="Z988" s="3144"/>
      <c r="AA988" s="3144"/>
      <c r="AB988" s="3144"/>
      <c r="AC988" s="3144"/>
      <c r="AD988" s="3144"/>
      <c r="AE988" s="3144"/>
      <c r="AF988" s="3144"/>
      <c r="AG988" s="3144"/>
      <c r="AH988" s="3144"/>
      <c r="AI988" s="3144"/>
      <c r="AJ988" s="3144"/>
      <c r="AK988" s="3144"/>
      <c r="AL988" s="3144"/>
      <c r="AM988" s="3144"/>
      <c r="AN988" s="3144"/>
      <c r="AO988" s="3144"/>
      <c r="AP988" s="3144"/>
      <c r="AQ988" s="3144"/>
      <c r="AR988" s="3144"/>
      <c r="AS988" s="3144"/>
      <c r="AT988" s="3144"/>
    </row>
    <row r="989" spans="11:46">
      <c r="K989" s="6"/>
      <c r="L989" s="121"/>
      <c r="M989" s="121"/>
      <c r="N989" s="121"/>
      <c r="O989" s="121"/>
      <c r="P989" s="121"/>
      <c r="Q989" s="3144"/>
      <c r="R989" s="3144"/>
      <c r="S989" s="3144"/>
      <c r="T989" s="3144"/>
      <c r="U989" s="3144"/>
      <c r="V989" s="3144"/>
      <c r="W989" s="3144"/>
      <c r="X989" s="3144"/>
      <c r="Y989" s="3144"/>
      <c r="Z989" s="3144"/>
      <c r="AA989" s="3144"/>
      <c r="AB989" s="3144"/>
      <c r="AC989" s="3144"/>
      <c r="AD989" s="3144"/>
      <c r="AE989" s="3144"/>
      <c r="AF989" s="3144"/>
      <c r="AG989" s="3144"/>
      <c r="AH989" s="3144"/>
      <c r="AI989" s="3144"/>
      <c r="AJ989" s="3144"/>
      <c r="AK989" s="3144"/>
      <c r="AL989" s="3144"/>
      <c r="AM989" s="3144"/>
      <c r="AN989" s="3144"/>
      <c r="AO989" s="3144"/>
      <c r="AP989" s="3144"/>
      <c r="AQ989" s="3144"/>
      <c r="AR989" s="3144"/>
      <c r="AS989" s="3144"/>
      <c r="AT989" s="3144"/>
    </row>
    <row r="990" spans="11:46">
      <c r="K990" s="6"/>
      <c r="L990" s="121"/>
      <c r="M990" s="121"/>
      <c r="N990" s="121"/>
      <c r="O990" s="121"/>
      <c r="P990" s="121"/>
      <c r="Q990" s="3144"/>
      <c r="R990" s="3144"/>
      <c r="S990" s="3144"/>
      <c r="T990" s="3144"/>
      <c r="U990" s="3144"/>
      <c r="V990" s="3144"/>
      <c r="W990" s="3144"/>
      <c r="X990" s="3144"/>
      <c r="Y990" s="3144"/>
      <c r="Z990" s="3144"/>
      <c r="AA990" s="3144"/>
      <c r="AB990" s="3144"/>
      <c r="AC990" s="3144"/>
      <c r="AD990" s="3144"/>
      <c r="AE990" s="3144"/>
      <c r="AF990" s="3144"/>
      <c r="AG990" s="3144"/>
      <c r="AH990" s="3144"/>
      <c r="AI990" s="3144"/>
      <c r="AJ990" s="3144"/>
      <c r="AK990" s="3144"/>
      <c r="AL990" s="3144"/>
      <c r="AM990" s="3144"/>
      <c r="AN990" s="3144"/>
      <c r="AO990" s="3144"/>
      <c r="AP990" s="3144"/>
      <c r="AQ990" s="3144"/>
      <c r="AR990" s="3144"/>
      <c r="AS990" s="3144"/>
      <c r="AT990" s="3144"/>
    </row>
    <row r="991" spans="11:46">
      <c r="K991" s="6"/>
      <c r="L991" s="121"/>
      <c r="M991" s="121"/>
      <c r="N991" s="121"/>
      <c r="O991" s="121"/>
      <c r="P991" s="121"/>
      <c r="Q991" s="3144"/>
      <c r="R991" s="3144"/>
      <c r="S991" s="3144"/>
      <c r="T991" s="3144"/>
      <c r="U991" s="3144"/>
      <c r="V991" s="3144"/>
      <c r="W991" s="3144"/>
      <c r="X991" s="3144"/>
      <c r="Y991" s="3144"/>
      <c r="Z991" s="3144"/>
      <c r="AA991" s="3144"/>
      <c r="AB991" s="3144"/>
      <c r="AC991" s="3144"/>
      <c r="AD991" s="3144"/>
      <c r="AE991" s="3144"/>
      <c r="AF991" s="3144"/>
      <c r="AG991" s="3144"/>
      <c r="AH991" s="3144"/>
      <c r="AI991" s="3144"/>
      <c r="AJ991" s="3144"/>
      <c r="AK991" s="3144"/>
      <c r="AL991" s="3144"/>
      <c r="AM991" s="3144"/>
      <c r="AN991" s="3144"/>
      <c r="AO991" s="3144"/>
      <c r="AP991" s="3144"/>
      <c r="AQ991" s="3144"/>
      <c r="AR991" s="3144"/>
      <c r="AS991" s="3144"/>
      <c r="AT991" s="3144"/>
    </row>
    <row r="992" spans="11:46">
      <c r="K992" s="6"/>
      <c r="L992" s="121"/>
      <c r="M992" s="121"/>
      <c r="N992" s="121"/>
      <c r="O992" s="121"/>
      <c r="P992" s="121"/>
      <c r="Q992" s="3144"/>
      <c r="R992" s="3144"/>
      <c r="S992" s="3144"/>
      <c r="T992" s="3144"/>
      <c r="U992" s="3144"/>
      <c r="V992" s="3144"/>
      <c r="W992" s="3144"/>
      <c r="X992" s="3144"/>
      <c r="Y992" s="3144"/>
      <c r="Z992" s="3144"/>
      <c r="AA992" s="3144"/>
      <c r="AB992" s="3144"/>
      <c r="AC992" s="3144"/>
      <c r="AD992" s="3144"/>
      <c r="AE992" s="3144"/>
      <c r="AF992" s="3144"/>
      <c r="AG992" s="3144"/>
      <c r="AH992" s="3144"/>
      <c r="AI992" s="3144"/>
      <c r="AJ992" s="3144"/>
      <c r="AK992" s="3144"/>
      <c r="AL992" s="3144"/>
      <c r="AM992" s="3144"/>
      <c r="AN992" s="3144"/>
      <c r="AO992" s="3144"/>
      <c r="AP992" s="3144"/>
      <c r="AQ992" s="3144"/>
      <c r="AR992" s="3144"/>
      <c r="AS992" s="3144"/>
      <c r="AT992" s="3144"/>
    </row>
    <row r="993" spans="11:46">
      <c r="K993" s="6"/>
      <c r="L993" s="121"/>
      <c r="M993" s="121"/>
      <c r="N993" s="121"/>
      <c r="O993" s="121"/>
      <c r="P993" s="121"/>
      <c r="Q993" s="3144"/>
      <c r="R993" s="3144"/>
      <c r="S993" s="3144"/>
      <c r="T993" s="3144"/>
      <c r="U993" s="3144"/>
      <c r="V993" s="3144"/>
      <c r="W993" s="3144"/>
      <c r="X993" s="3144"/>
      <c r="Y993" s="3144"/>
      <c r="Z993" s="3144"/>
      <c r="AA993" s="3144"/>
      <c r="AB993" s="3144"/>
      <c r="AC993" s="3144"/>
      <c r="AD993" s="3144"/>
      <c r="AE993" s="3144"/>
      <c r="AF993" s="3144"/>
      <c r="AG993" s="3144"/>
      <c r="AH993" s="3144"/>
      <c r="AI993" s="3144"/>
      <c r="AJ993" s="3144"/>
      <c r="AK993" s="3144"/>
      <c r="AL993" s="3144"/>
      <c r="AM993" s="3144"/>
      <c r="AN993" s="3144"/>
      <c r="AO993" s="3144"/>
      <c r="AP993" s="3144"/>
      <c r="AQ993" s="3144"/>
      <c r="AR993" s="3144"/>
      <c r="AS993" s="3144"/>
      <c r="AT993" s="3144"/>
    </row>
    <row r="994" spans="11:46">
      <c r="K994" s="6"/>
      <c r="L994" s="121"/>
      <c r="M994" s="121"/>
      <c r="N994" s="121"/>
      <c r="O994" s="121"/>
      <c r="P994" s="121"/>
      <c r="Q994" s="3144"/>
      <c r="R994" s="3144"/>
      <c r="S994" s="3144"/>
      <c r="T994" s="3144"/>
      <c r="U994" s="3144"/>
      <c r="V994" s="3144"/>
      <c r="W994" s="3144"/>
      <c r="X994" s="3144"/>
      <c r="Y994" s="3144"/>
      <c r="Z994" s="3144"/>
      <c r="AA994" s="3144"/>
      <c r="AB994" s="3144"/>
      <c r="AC994" s="3144"/>
      <c r="AD994" s="3144"/>
      <c r="AE994" s="3144"/>
      <c r="AF994" s="3144"/>
      <c r="AG994" s="3144"/>
      <c r="AH994" s="3144"/>
      <c r="AI994" s="3144"/>
      <c r="AJ994" s="3144"/>
      <c r="AK994" s="3144"/>
      <c r="AL994" s="3144"/>
      <c r="AM994" s="3144"/>
      <c r="AN994" s="3144"/>
      <c r="AO994" s="3144"/>
      <c r="AP994" s="3144"/>
      <c r="AQ994" s="3144"/>
      <c r="AR994" s="3144"/>
      <c r="AS994" s="3144"/>
      <c r="AT994" s="3144"/>
    </row>
    <row r="995" spans="11:46">
      <c r="K995" s="6"/>
      <c r="L995" s="121"/>
      <c r="M995" s="121"/>
      <c r="N995" s="121"/>
      <c r="O995" s="121"/>
      <c r="P995" s="121"/>
      <c r="Q995" s="3144"/>
      <c r="R995" s="3144"/>
      <c r="S995" s="3144"/>
      <c r="T995" s="3144"/>
      <c r="U995" s="3144"/>
      <c r="V995" s="3144"/>
      <c r="W995" s="3144"/>
      <c r="X995" s="3144"/>
      <c r="Y995" s="3144"/>
      <c r="Z995" s="3144"/>
      <c r="AA995" s="3144"/>
      <c r="AB995" s="3144"/>
      <c r="AC995" s="3144"/>
      <c r="AD995" s="3144"/>
      <c r="AE995" s="3144"/>
      <c r="AF995" s="3144"/>
      <c r="AG995" s="3144"/>
      <c r="AH995" s="3144"/>
      <c r="AI995" s="3144"/>
      <c r="AJ995" s="3144"/>
      <c r="AK995" s="3144"/>
      <c r="AL995" s="3144"/>
      <c r="AM995" s="3144"/>
      <c r="AN995" s="3144"/>
      <c r="AO995" s="3144"/>
      <c r="AP995" s="3144"/>
      <c r="AQ995" s="3144"/>
      <c r="AR995" s="3144"/>
      <c r="AS995" s="3144"/>
      <c r="AT995" s="3144"/>
    </row>
    <row r="996" spans="11:46">
      <c r="K996" s="6"/>
      <c r="L996" s="121"/>
      <c r="M996" s="121"/>
      <c r="N996" s="121"/>
      <c r="O996" s="121"/>
      <c r="P996" s="121"/>
      <c r="Q996" s="3144"/>
      <c r="R996" s="3144"/>
      <c r="S996" s="3144"/>
      <c r="T996" s="3144"/>
      <c r="U996" s="3144"/>
      <c r="V996" s="3144"/>
      <c r="W996" s="3144"/>
      <c r="X996" s="3144"/>
      <c r="Y996" s="3144"/>
      <c r="Z996" s="3144"/>
      <c r="AA996" s="3144"/>
      <c r="AB996" s="3144"/>
      <c r="AC996" s="3144"/>
      <c r="AD996" s="3144"/>
      <c r="AE996" s="3144"/>
      <c r="AF996" s="3144"/>
      <c r="AG996" s="3144"/>
      <c r="AH996" s="3144"/>
      <c r="AI996" s="3144"/>
      <c r="AJ996" s="3144"/>
      <c r="AK996" s="3144"/>
      <c r="AL996" s="3144"/>
      <c r="AM996" s="3144"/>
      <c r="AN996" s="3144"/>
      <c r="AO996" s="3144"/>
      <c r="AP996" s="3144"/>
      <c r="AQ996" s="3144"/>
      <c r="AR996" s="3144"/>
      <c r="AS996" s="3144"/>
      <c r="AT996" s="3144"/>
    </row>
    <row r="997" spans="11:46">
      <c r="K997" s="6"/>
      <c r="L997" s="121"/>
      <c r="M997" s="121"/>
      <c r="N997" s="121"/>
      <c r="O997" s="121"/>
      <c r="P997" s="121"/>
      <c r="Q997" s="3144"/>
      <c r="R997" s="3144"/>
      <c r="S997" s="3144"/>
      <c r="T997" s="3144"/>
      <c r="U997" s="3144"/>
      <c r="V997" s="3144"/>
      <c r="W997" s="3144"/>
      <c r="X997" s="3144"/>
      <c r="Y997" s="3144"/>
      <c r="Z997" s="3144"/>
      <c r="AA997" s="3144"/>
      <c r="AB997" s="3144"/>
      <c r="AC997" s="3144"/>
      <c r="AD997" s="3144"/>
      <c r="AE997" s="3144"/>
      <c r="AF997" s="3144"/>
      <c r="AG997" s="3144"/>
      <c r="AH997" s="3144"/>
      <c r="AI997" s="3144"/>
      <c r="AJ997" s="3144"/>
      <c r="AK997" s="3144"/>
      <c r="AL997" s="3144"/>
      <c r="AM997" s="3144"/>
      <c r="AN997" s="3144"/>
      <c r="AO997" s="3144"/>
      <c r="AP997" s="3144"/>
      <c r="AQ997" s="3144"/>
      <c r="AR997" s="3144"/>
      <c r="AS997" s="3144"/>
      <c r="AT997" s="3144"/>
    </row>
    <row r="998" spans="11:46">
      <c r="K998" s="6"/>
      <c r="L998" s="121"/>
      <c r="M998" s="121"/>
      <c r="N998" s="121"/>
      <c r="O998" s="121"/>
      <c r="P998" s="121"/>
      <c r="Q998" s="3144"/>
      <c r="R998" s="3144"/>
      <c r="S998" s="3144"/>
      <c r="T998" s="3144"/>
      <c r="U998" s="3144"/>
      <c r="V998" s="3144"/>
      <c r="W998" s="3144"/>
      <c r="X998" s="3144"/>
      <c r="Y998" s="3144"/>
      <c r="Z998" s="3144"/>
      <c r="AA998" s="3144"/>
      <c r="AB998" s="3144"/>
      <c r="AC998" s="3144"/>
      <c r="AD998" s="3144"/>
      <c r="AE998" s="3144"/>
      <c r="AF998" s="3144"/>
      <c r="AG998" s="3144"/>
      <c r="AH998" s="3144"/>
      <c r="AI998" s="3144"/>
      <c r="AJ998" s="3144"/>
      <c r="AK998" s="3144"/>
      <c r="AL998" s="3144"/>
      <c r="AM998" s="3144"/>
      <c r="AN998" s="3144"/>
      <c r="AO998" s="3144"/>
      <c r="AP998" s="3144"/>
      <c r="AQ998" s="3144"/>
      <c r="AR998" s="3144"/>
      <c r="AS998" s="3144"/>
      <c r="AT998" s="3144"/>
    </row>
    <row r="999" spans="11:46">
      <c r="K999" s="6"/>
      <c r="L999" s="121"/>
      <c r="M999" s="121"/>
      <c r="N999" s="121"/>
      <c r="O999" s="121"/>
      <c r="P999" s="121"/>
      <c r="Q999" s="3144"/>
      <c r="R999" s="3144"/>
      <c r="S999" s="3144"/>
      <c r="T999" s="3144"/>
      <c r="U999" s="3144"/>
      <c r="V999" s="3144"/>
      <c r="W999" s="3144"/>
      <c r="X999" s="3144"/>
      <c r="Y999" s="3144"/>
      <c r="Z999" s="3144"/>
      <c r="AA999" s="3144"/>
      <c r="AB999" s="3144"/>
      <c r="AC999" s="3144"/>
      <c r="AD999" s="3144"/>
      <c r="AE999" s="3144"/>
      <c r="AF999" s="3144"/>
      <c r="AG999" s="3144"/>
      <c r="AH999" s="3144"/>
      <c r="AI999" s="3144"/>
      <c r="AJ999" s="3144"/>
      <c r="AK999" s="3144"/>
      <c r="AL999" s="3144"/>
      <c r="AM999" s="3144"/>
      <c r="AN999" s="3144"/>
      <c r="AO999" s="3144"/>
      <c r="AP999" s="3144"/>
      <c r="AQ999" s="3144"/>
      <c r="AR999" s="3144"/>
      <c r="AS999" s="3144"/>
      <c r="AT999" s="3144"/>
    </row>
    <row r="1000" spans="11:46">
      <c r="K1000" s="6"/>
      <c r="L1000" s="121"/>
      <c r="M1000" s="121"/>
      <c r="N1000" s="121"/>
      <c r="O1000" s="121"/>
      <c r="P1000" s="121"/>
      <c r="Q1000" s="3144"/>
      <c r="R1000" s="3144"/>
      <c r="S1000" s="3144"/>
      <c r="T1000" s="3144"/>
      <c r="U1000" s="3144"/>
      <c r="V1000" s="3144"/>
      <c r="W1000" s="3144"/>
      <c r="X1000" s="3144"/>
      <c r="Y1000" s="3144"/>
      <c r="Z1000" s="3144"/>
      <c r="AA1000" s="3144"/>
      <c r="AB1000" s="3144"/>
      <c r="AC1000" s="3144"/>
      <c r="AD1000" s="3144"/>
      <c r="AE1000" s="3144"/>
      <c r="AF1000" s="3144"/>
      <c r="AG1000" s="3144"/>
      <c r="AH1000" s="3144"/>
      <c r="AI1000" s="3144"/>
      <c r="AJ1000" s="3144"/>
      <c r="AK1000" s="3144"/>
      <c r="AL1000" s="3144"/>
      <c r="AM1000" s="3144"/>
      <c r="AN1000" s="3144"/>
      <c r="AO1000" s="3144"/>
      <c r="AP1000" s="3144"/>
      <c r="AQ1000" s="3144"/>
      <c r="AR1000" s="3144"/>
      <c r="AS1000" s="3144"/>
      <c r="AT1000" s="3144"/>
    </row>
    <row r="1001" spans="11:46">
      <c r="K1001" s="6"/>
      <c r="L1001" s="121"/>
      <c r="M1001" s="121"/>
      <c r="N1001" s="121"/>
      <c r="O1001" s="121"/>
      <c r="P1001" s="121"/>
      <c r="Q1001" s="3144"/>
      <c r="R1001" s="3144"/>
      <c r="S1001" s="3144"/>
      <c r="T1001" s="3144"/>
      <c r="U1001" s="3144"/>
      <c r="V1001" s="3144"/>
      <c r="W1001" s="3144"/>
      <c r="X1001" s="3144"/>
      <c r="Y1001" s="3144"/>
      <c r="Z1001" s="3144"/>
      <c r="AA1001" s="3144"/>
      <c r="AB1001" s="3144"/>
      <c r="AC1001" s="3144"/>
      <c r="AD1001" s="3144"/>
      <c r="AE1001" s="3144"/>
      <c r="AF1001" s="3144"/>
      <c r="AG1001" s="3144"/>
      <c r="AH1001" s="3144"/>
      <c r="AI1001" s="3144"/>
      <c r="AJ1001" s="3144"/>
      <c r="AK1001" s="3144"/>
      <c r="AL1001" s="3144"/>
      <c r="AM1001" s="3144"/>
      <c r="AN1001" s="3144"/>
      <c r="AO1001" s="3144"/>
      <c r="AP1001" s="3144"/>
      <c r="AQ1001" s="3144"/>
      <c r="AR1001" s="3144"/>
      <c r="AS1001" s="3144"/>
      <c r="AT1001" s="3144"/>
    </row>
    <row r="1002" spans="11:46">
      <c r="K1002" s="6"/>
      <c r="L1002" s="121"/>
      <c r="M1002" s="121"/>
      <c r="N1002" s="121"/>
      <c r="O1002" s="121"/>
      <c r="P1002" s="121"/>
      <c r="Q1002" s="3144"/>
      <c r="R1002" s="3144"/>
      <c r="S1002" s="3144"/>
      <c r="T1002" s="3144"/>
      <c r="U1002" s="3144"/>
      <c r="V1002" s="3144"/>
      <c r="W1002" s="3144"/>
      <c r="X1002" s="3144"/>
      <c r="Y1002" s="3144"/>
      <c r="Z1002" s="3144"/>
      <c r="AA1002" s="3144"/>
      <c r="AB1002" s="3144"/>
      <c r="AC1002" s="3144"/>
      <c r="AD1002" s="3144"/>
      <c r="AE1002" s="3144"/>
      <c r="AF1002" s="3144"/>
      <c r="AG1002" s="3144"/>
      <c r="AH1002" s="3144"/>
      <c r="AI1002" s="3144"/>
      <c r="AJ1002" s="3144"/>
      <c r="AK1002" s="3144"/>
      <c r="AL1002" s="3144"/>
      <c r="AM1002" s="3144"/>
      <c r="AN1002" s="3144"/>
      <c r="AO1002" s="3144"/>
      <c r="AP1002" s="3144"/>
      <c r="AQ1002" s="3144"/>
      <c r="AR1002" s="3144"/>
      <c r="AS1002" s="3144"/>
      <c r="AT1002" s="3144"/>
    </row>
    <row r="1003" spans="11:46">
      <c r="K1003" s="6"/>
      <c r="L1003" s="121"/>
      <c r="M1003" s="121"/>
      <c r="N1003" s="121"/>
      <c r="O1003" s="121"/>
      <c r="P1003" s="121"/>
      <c r="Q1003" s="3144"/>
      <c r="R1003" s="3144"/>
      <c r="S1003" s="3144"/>
      <c r="T1003" s="3144"/>
      <c r="U1003" s="3144"/>
      <c r="V1003" s="3144"/>
      <c r="W1003" s="3144"/>
      <c r="X1003" s="3144"/>
      <c r="Y1003" s="3144"/>
      <c r="Z1003" s="3144"/>
      <c r="AA1003" s="3144"/>
      <c r="AB1003" s="3144"/>
      <c r="AC1003" s="3144"/>
      <c r="AD1003" s="3144"/>
      <c r="AE1003" s="3144"/>
      <c r="AF1003" s="3144"/>
      <c r="AG1003" s="3144"/>
      <c r="AH1003" s="3144"/>
      <c r="AI1003" s="3144"/>
      <c r="AJ1003" s="3144"/>
      <c r="AK1003" s="3144"/>
      <c r="AL1003" s="3144"/>
      <c r="AM1003" s="3144"/>
      <c r="AN1003" s="3144"/>
      <c r="AO1003" s="3144"/>
      <c r="AP1003" s="3144"/>
      <c r="AQ1003" s="3144"/>
      <c r="AR1003" s="3144"/>
      <c r="AS1003" s="3144"/>
      <c r="AT1003" s="3144"/>
    </row>
    <row r="1004" spans="11:46">
      <c r="K1004" s="6"/>
      <c r="L1004" s="121"/>
      <c r="M1004" s="121"/>
      <c r="N1004" s="121"/>
      <c r="O1004" s="121"/>
      <c r="P1004" s="121"/>
      <c r="Q1004" s="3144"/>
      <c r="R1004" s="3144"/>
      <c r="S1004" s="3144"/>
      <c r="T1004" s="3144"/>
      <c r="U1004" s="3144"/>
      <c r="V1004" s="3144"/>
      <c r="W1004" s="3144"/>
      <c r="X1004" s="3144"/>
      <c r="Y1004" s="3144"/>
      <c r="Z1004" s="3144"/>
      <c r="AA1004" s="3144"/>
      <c r="AB1004" s="3144"/>
      <c r="AC1004" s="3144"/>
      <c r="AD1004" s="3144"/>
      <c r="AE1004" s="3144"/>
      <c r="AF1004" s="3144"/>
      <c r="AG1004" s="3144"/>
      <c r="AH1004" s="3144"/>
      <c r="AI1004" s="3144"/>
      <c r="AJ1004" s="3144"/>
      <c r="AK1004" s="3144"/>
      <c r="AL1004" s="3144"/>
      <c r="AM1004" s="3144"/>
      <c r="AN1004" s="3144"/>
      <c r="AO1004" s="3144"/>
      <c r="AP1004" s="3144"/>
      <c r="AQ1004" s="3144"/>
      <c r="AR1004" s="3144"/>
      <c r="AS1004" s="3144"/>
      <c r="AT1004" s="3144"/>
    </row>
    <row r="1005" spans="11:46">
      <c r="K1005" s="6"/>
      <c r="L1005" s="121"/>
      <c r="M1005" s="121"/>
      <c r="N1005" s="121"/>
      <c r="O1005" s="121"/>
      <c r="P1005" s="121"/>
      <c r="Q1005" s="3144"/>
      <c r="R1005" s="3144"/>
      <c r="S1005" s="3144"/>
      <c r="T1005" s="3144"/>
      <c r="U1005" s="3144"/>
      <c r="V1005" s="3144"/>
      <c r="W1005" s="3144"/>
      <c r="X1005" s="3144"/>
      <c r="Y1005" s="3144"/>
      <c r="Z1005" s="3144"/>
      <c r="AA1005" s="3144"/>
      <c r="AB1005" s="3144"/>
      <c r="AC1005" s="3144"/>
      <c r="AD1005" s="3144"/>
      <c r="AE1005" s="3144"/>
      <c r="AF1005" s="3144"/>
      <c r="AG1005" s="3144"/>
      <c r="AH1005" s="3144"/>
      <c r="AI1005" s="3144"/>
      <c r="AJ1005" s="3144"/>
      <c r="AK1005" s="3144"/>
      <c r="AL1005" s="3144"/>
      <c r="AM1005" s="3144"/>
      <c r="AN1005" s="3144"/>
      <c r="AO1005" s="3144"/>
      <c r="AP1005" s="3144"/>
      <c r="AQ1005" s="3144"/>
      <c r="AR1005" s="3144"/>
      <c r="AS1005" s="3144"/>
      <c r="AT1005" s="3144"/>
    </row>
    <row r="1006" spans="11:46">
      <c r="K1006" s="6"/>
      <c r="L1006" s="121"/>
      <c r="M1006" s="121"/>
      <c r="N1006" s="121"/>
      <c r="O1006" s="121"/>
      <c r="P1006" s="121"/>
      <c r="Q1006" s="3144"/>
      <c r="R1006" s="3144"/>
      <c r="S1006" s="3144"/>
      <c r="T1006" s="3144"/>
      <c r="U1006" s="3144"/>
      <c r="V1006" s="3144"/>
      <c r="W1006" s="3144"/>
      <c r="X1006" s="3144"/>
      <c r="Y1006" s="3144"/>
      <c r="Z1006" s="3144"/>
      <c r="AA1006" s="3144"/>
      <c r="AB1006" s="3144"/>
      <c r="AC1006" s="3144"/>
      <c r="AD1006" s="3144"/>
      <c r="AE1006" s="3144"/>
      <c r="AF1006" s="3144"/>
      <c r="AG1006" s="3144"/>
      <c r="AH1006" s="3144"/>
      <c r="AI1006" s="3144"/>
      <c r="AJ1006" s="3144"/>
      <c r="AK1006" s="3144"/>
      <c r="AL1006" s="3144"/>
      <c r="AM1006" s="3144"/>
      <c r="AN1006" s="3144"/>
      <c r="AO1006" s="3144"/>
      <c r="AP1006" s="3144"/>
      <c r="AQ1006" s="3144"/>
      <c r="AR1006" s="3144"/>
      <c r="AS1006" s="3144"/>
      <c r="AT1006" s="3144"/>
    </row>
    <row r="1007" spans="11:46">
      <c r="K1007" s="6"/>
      <c r="L1007" s="121"/>
      <c r="M1007" s="121"/>
      <c r="N1007" s="121"/>
      <c r="O1007" s="121"/>
      <c r="P1007" s="121"/>
      <c r="Q1007" s="3144"/>
      <c r="R1007" s="3144"/>
      <c r="S1007" s="3144"/>
      <c r="T1007" s="3144"/>
      <c r="U1007" s="3144"/>
      <c r="V1007" s="3144"/>
      <c r="W1007" s="3144"/>
      <c r="X1007" s="3144"/>
      <c r="Y1007" s="3144"/>
      <c r="Z1007" s="3144"/>
      <c r="AA1007" s="3144"/>
      <c r="AB1007" s="3144"/>
      <c r="AC1007" s="3144"/>
      <c r="AD1007" s="3144"/>
      <c r="AE1007" s="3144"/>
      <c r="AF1007" s="3144"/>
      <c r="AG1007" s="3144"/>
      <c r="AH1007" s="3144"/>
      <c r="AI1007" s="3144"/>
      <c r="AJ1007" s="3144"/>
      <c r="AK1007" s="3144"/>
      <c r="AL1007" s="3144"/>
      <c r="AM1007" s="3144"/>
      <c r="AN1007" s="3144"/>
      <c r="AO1007" s="3144"/>
      <c r="AP1007" s="3144"/>
      <c r="AQ1007" s="3144"/>
      <c r="AR1007" s="3144"/>
      <c r="AS1007" s="3144"/>
      <c r="AT1007" s="3144"/>
    </row>
    <row r="1008" spans="11:46">
      <c r="K1008" s="6"/>
      <c r="L1008" s="121"/>
      <c r="M1008" s="121"/>
      <c r="N1008" s="121"/>
      <c r="O1008" s="121"/>
      <c r="P1008" s="121"/>
      <c r="Q1008" s="3144"/>
      <c r="R1008" s="3144"/>
      <c r="S1008" s="3144"/>
      <c r="T1008" s="3144"/>
      <c r="U1008" s="3144"/>
      <c r="V1008" s="3144"/>
      <c r="W1008" s="3144"/>
      <c r="X1008" s="3144"/>
      <c r="Y1008" s="3144"/>
      <c r="Z1008" s="3144"/>
      <c r="AA1008" s="3144"/>
      <c r="AB1008" s="3144"/>
      <c r="AC1008" s="3144"/>
      <c r="AD1008" s="3144"/>
      <c r="AE1008" s="3144"/>
      <c r="AF1008" s="3144"/>
      <c r="AG1008" s="3144"/>
      <c r="AH1008" s="3144"/>
      <c r="AI1008" s="3144"/>
      <c r="AJ1008" s="3144"/>
      <c r="AK1008" s="3144"/>
      <c r="AL1008" s="3144"/>
      <c r="AM1008" s="3144"/>
      <c r="AN1008" s="3144"/>
      <c r="AO1008" s="3144"/>
      <c r="AP1008" s="3144"/>
      <c r="AQ1008" s="3144"/>
      <c r="AR1008" s="3144"/>
      <c r="AS1008" s="3144"/>
      <c r="AT1008" s="3144"/>
    </row>
    <row r="1009" spans="11:46">
      <c r="K1009" s="6"/>
      <c r="L1009" s="121"/>
      <c r="M1009" s="121"/>
      <c r="N1009" s="121"/>
      <c r="O1009" s="121"/>
      <c r="P1009" s="121"/>
      <c r="Q1009" s="3144"/>
      <c r="R1009" s="3144"/>
      <c r="S1009" s="3144"/>
      <c r="T1009" s="3144"/>
      <c r="U1009" s="3144"/>
      <c r="V1009" s="3144"/>
      <c r="W1009" s="3144"/>
      <c r="X1009" s="3144"/>
      <c r="Y1009" s="3144"/>
      <c r="Z1009" s="3144"/>
      <c r="AA1009" s="3144"/>
      <c r="AB1009" s="3144"/>
      <c r="AC1009" s="3144"/>
      <c r="AD1009" s="3144"/>
      <c r="AE1009" s="3144"/>
      <c r="AF1009" s="3144"/>
      <c r="AG1009" s="3144"/>
      <c r="AH1009" s="3144"/>
      <c r="AI1009" s="3144"/>
      <c r="AJ1009" s="3144"/>
      <c r="AK1009" s="3144"/>
      <c r="AL1009" s="3144"/>
      <c r="AM1009" s="3144"/>
      <c r="AN1009" s="3144"/>
      <c r="AO1009" s="3144"/>
      <c r="AP1009" s="3144"/>
      <c r="AQ1009" s="3144"/>
      <c r="AR1009" s="3144"/>
      <c r="AS1009" s="3144"/>
      <c r="AT1009" s="3144"/>
    </row>
    <row r="1010" spans="11:46">
      <c r="K1010" s="6"/>
      <c r="L1010" s="121"/>
      <c r="M1010" s="121"/>
      <c r="N1010" s="121"/>
      <c r="O1010" s="121"/>
      <c r="P1010" s="121"/>
      <c r="Q1010" s="3144"/>
      <c r="R1010" s="3144"/>
      <c r="S1010" s="3144"/>
      <c r="T1010" s="3144"/>
      <c r="U1010" s="3144"/>
      <c r="V1010" s="3144"/>
      <c r="W1010" s="3144"/>
      <c r="X1010" s="3144"/>
      <c r="Y1010" s="3144"/>
      <c r="Z1010" s="3144"/>
      <c r="AA1010" s="3144"/>
      <c r="AB1010" s="3144"/>
      <c r="AC1010" s="3144"/>
      <c r="AD1010" s="3144"/>
      <c r="AE1010" s="3144"/>
      <c r="AF1010" s="3144"/>
      <c r="AG1010" s="3144"/>
      <c r="AH1010" s="3144"/>
      <c r="AI1010" s="3144"/>
      <c r="AJ1010" s="3144"/>
      <c r="AK1010" s="3144"/>
      <c r="AL1010" s="3144"/>
      <c r="AM1010" s="3144"/>
      <c r="AN1010" s="3144"/>
      <c r="AO1010" s="3144"/>
      <c r="AP1010" s="3144"/>
      <c r="AQ1010" s="3144"/>
      <c r="AR1010" s="3144"/>
      <c r="AS1010" s="3144"/>
      <c r="AT1010" s="3144"/>
    </row>
    <row r="1011" spans="11:46">
      <c r="K1011" s="6"/>
      <c r="L1011" s="121"/>
      <c r="M1011" s="121"/>
      <c r="N1011" s="121"/>
      <c r="O1011" s="121"/>
      <c r="P1011" s="121"/>
      <c r="Q1011" s="3144"/>
      <c r="R1011" s="3144"/>
      <c r="S1011" s="3144"/>
      <c r="T1011" s="3144"/>
      <c r="U1011" s="3144"/>
      <c r="V1011" s="3144"/>
      <c r="W1011" s="3144"/>
      <c r="X1011" s="3144"/>
      <c r="Y1011" s="3144"/>
      <c r="Z1011" s="3144"/>
      <c r="AA1011" s="3144"/>
      <c r="AB1011" s="3144"/>
      <c r="AC1011" s="3144"/>
      <c r="AD1011" s="3144"/>
      <c r="AE1011" s="3144"/>
      <c r="AF1011" s="3144"/>
      <c r="AG1011" s="3144"/>
      <c r="AH1011" s="3144"/>
      <c r="AI1011" s="3144"/>
      <c r="AJ1011" s="3144"/>
      <c r="AK1011" s="3144"/>
      <c r="AL1011" s="3144"/>
      <c r="AM1011" s="3144"/>
      <c r="AN1011" s="3144"/>
      <c r="AO1011" s="3144"/>
      <c r="AP1011" s="3144"/>
      <c r="AQ1011" s="3144"/>
      <c r="AR1011" s="3144"/>
      <c r="AS1011" s="3144"/>
      <c r="AT1011" s="3144"/>
    </row>
    <row r="1012" spans="11:46">
      <c r="K1012" s="6"/>
      <c r="L1012" s="121"/>
      <c r="M1012" s="121"/>
      <c r="N1012" s="121"/>
      <c r="O1012" s="121"/>
      <c r="P1012" s="121"/>
      <c r="Q1012" s="3144"/>
      <c r="R1012" s="3144"/>
      <c r="S1012" s="3144"/>
      <c r="T1012" s="3144"/>
      <c r="U1012" s="3144"/>
      <c r="V1012" s="3144"/>
      <c r="W1012" s="3144"/>
      <c r="X1012" s="3144"/>
      <c r="Y1012" s="3144"/>
      <c r="Z1012" s="3144"/>
      <c r="AA1012" s="3144"/>
      <c r="AB1012" s="3144"/>
      <c r="AC1012" s="3144"/>
      <c r="AD1012" s="3144"/>
      <c r="AE1012" s="3144"/>
      <c r="AF1012" s="3144"/>
      <c r="AG1012" s="3144"/>
      <c r="AH1012" s="3144"/>
      <c r="AI1012" s="3144"/>
      <c r="AJ1012" s="3144"/>
      <c r="AK1012" s="3144"/>
      <c r="AL1012" s="3144"/>
      <c r="AM1012" s="3144"/>
      <c r="AN1012" s="3144"/>
      <c r="AO1012" s="3144"/>
      <c r="AP1012" s="3144"/>
      <c r="AQ1012" s="3144"/>
      <c r="AR1012" s="3144"/>
      <c r="AS1012" s="3144"/>
      <c r="AT1012" s="3144"/>
    </row>
    <row r="1013" spans="11:46">
      <c r="K1013" s="6"/>
      <c r="L1013" s="121"/>
      <c r="M1013" s="121"/>
      <c r="N1013" s="121"/>
      <c r="O1013" s="121"/>
      <c r="P1013" s="121"/>
      <c r="Q1013" s="3144"/>
      <c r="R1013" s="3144"/>
      <c r="S1013" s="3144"/>
      <c r="T1013" s="3144"/>
      <c r="U1013" s="3144"/>
      <c r="V1013" s="3144"/>
      <c r="W1013" s="3144"/>
      <c r="X1013" s="3144"/>
      <c r="Y1013" s="3144"/>
      <c r="Z1013" s="3144"/>
      <c r="AA1013" s="3144"/>
      <c r="AB1013" s="3144"/>
      <c r="AC1013" s="3144"/>
      <c r="AD1013" s="3144"/>
      <c r="AE1013" s="3144"/>
      <c r="AF1013" s="3144"/>
      <c r="AG1013" s="3144"/>
      <c r="AH1013" s="3144"/>
      <c r="AI1013" s="3144"/>
      <c r="AJ1013" s="3144"/>
      <c r="AK1013" s="3144"/>
      <c r="AL1013" s="3144"/>
      <c r="AM1013" s="3144"/>
      <c r="AN1013" s="3144"/>
      <c r="AO1013" s="3144"/>
      <c r="AP1013" s="3144"/>
      <c r="AQ1013" s="3144"/>
      <c r="AR1013" s="3144"/>
      <c r="AS1013" s="3144"/>
      <c r="AT1013" s="3144"/>
    </row>
    <row r="1014" spans="11:46">
      <c r="K1014" s="6"/>
      <c r="L1014" s="121"/>
      <c r="M1014" s="121"/>
      <c r="N1014" s="121"/>
      <c r="O1014" s="121"/>
      <c r="P1014" s="121"/>
      <c r="Q1014" s="3144"/>
      <c r="R1014" s="3144"/>
      <c r="S1014" s="3144"/>
      <c r="T1014" s="3144"/>
      <c r="U1014" s="3144"/>
      <c r="V1014" s="3144"/>
      <c r="W1014" s="3144"/>
      <c r="X1014" s="3144"/>
      <c r="Y1014" s="3144"/>
      <c r="Z1014" s="3144"/>
      <c r="AA1014" s="3144"/>
      <c r="AB1014" s="3144"/>
      <c r="AC1014" s="3144"/>
      <c r="AD1014" s="3144"/>
      <c r="AE1014" s="3144"/>
      <c r="AF1014" s="3144"/>
      <c r="AG1014" s="3144"/>
      <c r="AH1014" s="3144"/>
      <c r="AI1014" s="3144"/>
      <c r="AJ1014" s="3144"/>
      <c r="AK1014" s="3144"/>
      <c r="AL1014" s="3144"/>
      <c r="AM1014" s="3144"/>
      <c r="AN1014" s="3144"/>
      <c r="AO1014" s="3144"/>
      <c r="AP1014" s="3144"/>
      <c r="AQ1014" s="3144"/>
      <c r="AR1014" s="3144"/>
      <c r="AS1014" s="3144"/>
      <c r="AT1014" s="3144"/>
    </row>
    <row r="1015" spans="11:46">
      <c r="K1015" s="6"/>
      <c r="L1015" s="121"/>
      <c r="M1015" s="121"/>
      <c r="N1015" s="121"/>
      <c r="O1015" s="121"/>
      <c r="P1015" s="121"/>
      <c r="Q1015" s="3144"/>
      <c r="R1015" s="3144"/>
      <c r="S1015" s="3144"/>
      <c r="T1015" s="3144"/>
      <c r="U1015" s="3144"/>
      <c r="V1015" s="3144"/>
      <c r="W1015" s="3144"/>
      <c r="X1015" s="3144"/>
      <c r="Y1015" s="3144"/>
      <c r="Z1015" s="3144"/>
      <c r="AA1015" s="3144"/>
      <c r="AB1015" s="3144"/>
      <c r="AC1015" s="3144"/>
      <c r="AD1015" s="3144"/>
      <c r="AE1015" s="3144"/>
      <c r="AF1015" s="3144"/>
      <c r="AG1015" s="3144"/>
      <c r="AH1015" s="3144"/>
      <c r="AI1015" s="3144"/>
      <c r="AJ1015" s="3144"/>
      <c r="AK1015" s="3144"/>
      <c r="AL1015" s="3144"/>
      <c r="AM1015" s="3144"/>
      <c r="AN1015" s="3144"/>
      <c r="AO1015" s="3144"/>
      <c r="AP1015" s="3144"/>
      <c r="AQ1015" s="3144"/>
      <c r="AR1015" s="3144"/>
      <c r="AS1015" s="3144"/>
      <c r="AT1015" s="3144"/>
    </row>
    <row r="1016" spans="11:46">
      <c r="K1016" s="6"/>
      <c r="L1016" s="121"/>
      <c r="M1016" s="121"/>
      <c r="N1016" s="121"/>
      <c r="O1016" s="121"/>
      <c r="P1016" s="121"/>
      <c r="Q1016" s="3144"/>
      <c r="R1016" s="3144"/>
      <c r="S1016" s="3144"/>
      <c r="T1016" s="3144"/>
      <c r="U1016" s="3144"/>
      <c r="V1016" s="3144"/>
      <c r="W1016" s="3144"/>
      <c r="X1016" s="3144"/>
      <c r="Y1016" s="3144"/>
      <c r="Z1016" s="3144"/>
      <c r="AA1016" s="3144"/>
      <c r="AB1016" s="3144"/>
      <c r="AC1016" s="3144"/>
      <c r="AD1016" s="3144"/>
      <c r="AE1016" s="3144"/>
      <c r="AF1016" s="3144"/>
      <c r="AG1016" s="3144"/>
      <c r="AH1016" s="3144"/>
      <c r="AI1016" s="3144"/>
      <c r="AJ1016" s="3144"/>
      <c r="AK1016" s="3144"/>
      <c r="AL1016" s="3144"/>
      <c r="AM1016" s="3144"/>
      <c r="AN1016" s="3144"/>
      <c r="AO1016" s="3144"/>
      <c r="AP1016" s="3144"/>
      <c r="AQ1016" s="3144"/>
      <c r="AR1016" s="3144"/>
      <c r="AS1016" s="3144"/>
      <c r="AT1016" s="3144"/>
    </row>
    <row r="1017" spans="11:46">
      <c r="K1017" s="6"/>
      <c r="L1017" s="121"/>
      <c r="M1017" s="121"/>
      <c r="N1017" s="121"/>
      <c r="O1017" s="121"/>
      <c r="P1017" s="121"/>
      <c r="Q1017" s="3144"/>
      <c r="R1017" s="3144"/>
      <c r="S1017" s="3144"/>
      <c r="T1017" s="3144"/>
      <c r="U1017" s="3144"/>
      <c r="V1017" s="3144"/>
      <c r="W1017" s="3144"/>
      <c r="X1017" s="3144"/>
      <c r="Y1017" s="3144"/>
      <c r="Z1017" s="3144"/>
      <c r="AA1017" s="3144"/>
      <c r="AB1017" s="3144"/>
      <c r="AC1017" s="3144"/>
      <c r="AD1017" s="3144"/>
      <c r="AE1017" s="3144"/>
      <c r="AF1017" s="3144"/>
      <c r="AG1017" s="3144"/>
      <c r="AH1017" s="3144"/>
      <c r="AI1017" s="3144"/>
      <c r="AJ1017" s="3144"/>
      <c r="AK1017" s="3144"/>
      <c r="AL1017" s="3144"/>
      <c r="AM1017" s="3144"/>
      <c r="AN1017" s="3144"/>
      <c r="AO1017" s="3144"/>
      <c r="AP1017" s="3144"/>
      <c r="AQ1017" s="3144"/>
      <c r="AR1017" s="3144"/>
      <c r="AS1017" s="3144"/>
      <c r="AT1017" s="3144"/>
    </row>
    <row r="1018" spans="11:46">
      <c r="L1018" s="121"/>
      <c r="M1018" s="121"/>
      <c r="N1018" s="121"/>
      <c r="O1018" s="121"/>
      <c r="P1018" s="121"/>
      <c r="Q1018" s="3144"/>
      <c r="R1018" s="3144"/>
      <c r="S1018" s="3144"/>
      <c r="T1018" s="3144"/>
      <c r="U1018" s="3144"/>
      <c r="V1018" s="3144"/>
      <c r="W1018" s="3144"/>
      <c r="X1018" s="3144"/>
      <c r="Y1018" s="3144"/>
      <c r="Z1018" s="3144"/>
      <c r="AA1018" s="3144"/>
      <c r="AB1018" s="3144"/>
      <c r="AC1018" s="3144"/>
      <c r="AD1018" s="3144"/>
      <c r="AE1018" s="3144"/>
      <c r="AF1018" s="3144"/>
      <c r="AG1018" s="3144"/>
      <c r="AH1018" s="3144"/>
      <c r="AI1018" s="3144"/>
      <c r="AJ1018" s="3144"/>
      <c r="AK1018" s="3144"/>
      <c r="AL1018" s="3144"/>
      <c r="AM1018" s="3144"/>
      <c r="AN1018" s="3144"/>
      <c r="AO1018" s="3144"/>
      <c r="AP1018" s="3144"/>
      <c r="AQ1018" s="3144"/>
      <c r="AR1018" s="3144"/>
      <c r="AS1018" s="3144"/>
      <c r="AT1018" s="3144"/>
    </row>
    <row r="1019" spans="11:46">
      <c r="L1019" s="121"/>
      <c r="M1019" s="121"/>
      <c r="N1019" s="121"/>
      <c r="O1019" s="121"/>
      <c r="P1019" s="121"/>
      <c r="Q1019" s="3144"/>
      <c r="R1019" s="3144"/>
      <c r="S1019" s="3144"/>
      <c r="T1019" s="3144"/>
      <c r="U1019" s="3144"/>
      <c r="V1019" s="3144"/>
      <c r="W1019" s="3144"/>
      <c r="X1019" s="3144"/>
      <c r="Y1019" s="3144"/>
      <c r="Z1019" s="3144"/>
      <c r="AA1019" s="3144"/>
      <c r="AB1019" s="3144"/>
      <c r="AC1019" s="3144"/>
      <c r="AD1019" s="3144"/>
      <c r="AE1019" s="3144"/>
      <c r="AF1019" s="3144"/>
      <c r="AG1019" s="3144"/>
      <c r="AH1019" s="3144"/>
      <c r="AI1019" s="3144"/>
      <c r="AJ1019" s="3144"/>
      <c r="AK1019" s="3144"/>
      <c r="AL1019" s="3144"/>
      <c r="AM1019" s="3144"/>
      <c r="AN1019" s="3144"/>
      <c r="AO1019" s="3144"/>
      <c r="AP1019" s="3144"/>
      <c r="AQ1019" s="3144"/>
      <c r="AR1019" s="3144"/>
      <c r="AS1019" s="3144"/>
      <c r="AT1019" s="3144"/>
    </row>
    <row r="1020" spans="11:46">
      <c r="K1020" s="6"/>
      <c r="L1020" s="121"/>
      <c r="M1020" s="121"/>
      <c r="N1020" s="121"/>
      <c r="O1020" s="121"/>
      <c r="P1020" s="121"/>
      <c r="Q1020" s="3144"/>
      <c r="R1020" s="3144"/>
      <c r="S1020" s="3144"/>
      <c r="T1020" s="3144"/>
      <c r="U1020" s="3144"/>
      <c r="V1020" s="3144"/>
      <c r="W1020" s="3144"/>
      <c r="X1020" s="3144"/>
      <c r="Y1020" s="3144"/>
      <c r="Z1020" s="3144"/>
      <c r="AA1020" s="3144"/>
      <c r="AB1020" s="3144"/>
      <c r="AC1020" s="3144"/>
      <c r="AD1020" s="3144"/>
      <c r="AE1020" s="3144"/>
      <c r="AF1020" s="3144"/>
      <c r="AG1020" s="3144"/>
      <c r="AH1020" s="3144"/>
      <c r="AI1020" s="3144"/>
      <c r="AJ1020" s="3144"/>
      <c r="AK1020" s="3144"/>
      <c r="AL1020" s="3144"/>
      <c r="AM1020" s="3144"/>
      <c r="AN1020" s="3144"/>
      <c r="AO1020" s="3144"/>
      <c r="AP1020" s="3144"/>
      <c r="AQ1020" s="3144"/>
      <c r="AR1020" s="3144"/>
      <c r="AS1020" s="3144"/>
      <c r="AT1020" s="3144"/>
    </row>
    <row r="1021" spans="11:46">
      <c r="K1021" s="6"/>
      <c r="L1021" s="121"/>
      <c r="M1021" s="121"/>
      <c r="N1021" s="121"/>
      <c r="O1021" s="121"/>
      <c r="P1021" s="121"/>
      <c r="Q1021" s="3144"/>
      <c r="R1021" s="3144"/>
      <c r="S1021" s="3144"/>
      <c r="T1021" s="3144"/>
      <c r="U1021" s="3144"/>
      <c r="V1021" s="3144"/>
      <c r="W1021" s="3144"/>
      <c r="X1021" s="3144"/>
      <c r="Y1021" s="3144"/>
      <c r="Z1021" s="3144"/>
      <c r="AA1021" s="3144"/>
      <c r="AB1021" s="3144"/>
      <c r="AC1021" s="3144"/>
      <c r="AD1021" s="3144"/>
      <c r="AE1021" s="3144"/>
      <c r="AF1021" s="3144"/>
      <c r="AG1021" s="3144"/>
      <c r="AH1021" s="3144"/>
      <c r="AI1021" s="3144"/>
      <c r="AJ1021" s="3144"/>
      <c r="AK1021" s="3144"/>
      <c r="AL1021" s="3144"/>
      <c r="AM1021" s="3144"/>
      <c r="AN1021" s="3144"/>
      <c r="AO1021" s="3144"/>
      <c r="AP1021" s="3144"/>
      <c r="AQ1021" s="3144"/>
      <c r="AR1021" s="3144"/>
      <c r="AS1021" s="3144"/>
      <c r="AT1021" s="3144"/>
    </row>
    <row r="1022" spans="11:46">
      <c r="K1022" s="6"/>
      <c r="L1022" s="121"/>
      <c r="M1022" s="121"/>
      <c r="N1022" s="121"/>
      <c r="O1022" s="121"/>
      <c r="P1022" s="121"/>
      <c r="Q1022" s="3144"/>
      <c r="R1022" s="3144"/>
      <c r="S1022" s="3144"/>
      <c r="T1022" s="3144"/>
      <c r="U1022" s="3144"/>
      <c r="V1022" s="3144"/>
      <c r="W1022" s="3144"/>
      <c r="X1022" s="3144"/>
      <c r="Y1022" s="3144"/>
      <c r="Z1022" s="3144"/>
      <c r="AA1022" s="3144"/>
      <c r="AB1022" s="3144"/>
      <c r="AC1022" s="3144"/>
      <c r="AD1022" s="3144"/>
      <c r="AE1022" s="3144"/>
      <c r="AF1022" s="3144"/>
      <c r="AG1022" s="3144"/>
      <c r="AH1022" s="3144"/>
      <c r="AI1022" s="3144"/>
      <c r="AJ1022" s="3144"/>
      <c r="AK1022" s="3144"/>
      <c r="AL1022" s="3144"/>
      <c r="AM1022" s="3144"/>
      <c r="AN1022" s="3144"/>
      <c r="AO1022" s="3144"/>
      <c r="AP1022" s="3144"/>
      <c r="AQ1022" s="3144"/>
      <c r="AR1022" s="3144"/>
      <c r="AS1022" s="3144"/>
      <c r="AT1022" s="3144"/>
    </row>
    <row r="1023" spans="11:46">
      <c r="K1023" s="6"/>
      <c r="L1023" s="121"/>
      <c r="M1023" s="121"/>
      <c r="N1023" s="121"/>
      <c r="O1023" s="121"/>
      <c r="P1023" s="121"/>
      <c r="Q1023" s="3144"/>
      <c r="R1023" s="3144"/>
      <c r="S1023" s="3144"/>
      <c r="T1023" s="3144"/>
      <c r="U1023" s="3144"/>
      <c r="V1023" s="3144"/>
      <c r="W1023" s="3144"/>
      <c r="X1023" s="3144"/>
      <c r="Y1023" s="3144"/>
      <c r="Z1023" s="3144"/>
      <c r="AA1023" s="3144"/>
      <c r="AB1023" s="3144"/>
      <c r="AC1023" s="3144"/>
      <c r="AD1023" s="3144"/>
      <c r="AE1023" s="3144"/>
      <c r="AF1023" s="3144"/>
      <c r="AG1023" s="3144"/>
      <c r="AH1023" s="3144"/>
      <c r="AI1023" s="3144"/>
      <c r="AJ1023" s="3144"/>
      <c r="AK1023" s="3144"/>
      <c r="AL1023" s="3144"/>
      <c r="AM1023" s="3144"/>
      <c r="AN1023" s="3144"/>
      <c r="AO1023" s="3144"/>
      <c r="AP1023" s="3144"/>
      <c r="AQ1023" s="3144"/>
      <c r="AR1023" s="3144"/>
      <c r="AS1023" s="3144"/>
      <c r="AT1023" s="3144"/>
    </row>
    <row r="1024" spans="11:46">
      <c r="K1024" s="6"/>
      <c r="L1024" s="121"/>
      <c r="M1024" s="121"/>
      <c r="N1024" s="121"/>
      <c r="O1024" s="121"/>
      <c r="P1024" s="121"/>
      <c r="Q1024" s="3144"/>
      <c r="R1024" s="3144"/>
      <c r="S1024" s="3144"/>
      <c r="T1024" s="3144"/>
      <c r="U1024" s="3144"/>
      <c r="V1024" s="3144"/>
      <c r="W1024" s="3144"/>
      <c r="X1024" s="3144"/>
      <c r="Y1024" s="3144"/>
      <c r="Z1024" s="3144"/>
      <c r="AA1024" s="3144"/>
      <c r="AB1024" s="3144"/>
      <c r="AC1024" s="3144"/>
      <c r="AD1024" s="3144"/>
      <c r="AE1024" s="3144"/>
      <c r="AF1024" s="3144"/>
      <c r="AG1024" s="3144"/>
      <c r="AH1024" s="3144"/>
      <c r="AI1024" s="3144"/>
      <c r="AJ1024" s="3144"/>
      <c r="AK1024" s="3144"/>
      <c r="AL1024" s="3144"/>
      <c r="AM1024" s="3144"/>
      <c r="AN1024" s="3144"/>
      <c r="AO1024" s="3144"/>
      <c r="AP1024" s="3144"/>
      <c r="AQ1024" s="3144"/>
      <c r="AR1024" s="3144"/>
      <c r="AS1024" s="3144"/>
      <c r="AT1024" s="3144"/>
    </row>
    <row r="1025" spans="11:46">
      <c r="K1025" s="6"/>
      <c r="L1025" s="121"/>
      <c r="M1025" s="121"/>
      <c r="N1025" s="121"/>
      <c r="O1025" s="121"/>
      <c r="P1025" s="121"/>
      <c r="Q1025" s="3144"/>
      <c r="R1025" s="3144"/>
      <c r="S1025" s="3144"/>
      <c r="T1025" s="3144"/>
      <c r="U1025" s="3144"/>
      <c r="V1025" s="3144"/>
      <c r="W1025" s="3144"/>
      <c r="X1025" s="3144"/>
      <c r="Y1025" s="3144"/>
      <c r="Z1025" s="3144"/>
      <c r="AA1025" s="3144"/>
      <c r="AB1025" s="3144"/>
      <c r="AC1025" s="3144"/>
      <c r="AD1025" s="3144"/>
      <c r="AE1025" s="3144"/>
      <c r="AF1025" s="3144"/>
      <c r="AG1025" s="3144"/>
      <c r="AH1025" s="3144"/>
      <c r="AI1025" s="3144"/>
      <c r="AJ1025" s="3144"/>
      <c r="AK1025" s="3144"/>
      <c r="AL1025" s="3144"/>
      <c r="AM1025" s="3144"/>
      <c r="AN1025" s="3144"/>
      <c r="AO1025" s="3144"/>
      <c r="AP1025" s="3144"/>
      <c r="AQ1025" s="3144"/>
      <c r="AR1025" s="3144"/>
      <c r="AS1025" s="3144"/>
      <c r="AT1025" s="3144"/>
    </row>
    <row r="1026" spans="11:46">
      <c r="K1026" s="6"/>
      <c r="L1026" s="121"/>
      <c r="M1026" s="121"/>
      <c r="N1026" s="121"/>
      <c r="O1026" s="121"/>
      <c r="P1026" s="121"/>
      <c r="Q1026" s="3144"/>
      <c r="R1026" s="3144"/>
      <c r="S1026" s="3144"/>
      <c r="T1026" s="3144"/>
      <c r="U1026" s="3144"/>
      <c r="V1026" s="3144"/>
      <c r="W1026" s="3144"/>
      <c r="X1026" s="3144"/>
      <c r="Y1026" s="3144"/>
      <c r="Z1026" s="3144"/>
      <c r="AA1026" s="3144"/>
      <c r="AB1026" s="3144"/>
      <c r="AC1026" s="3144"/>
      <c r="AD1026" s="3144"/>
      <c r="AE1026" s="3144"/>
      <c r="AF1026" s="3144"/>
      <c r="AG1026" s="3144"/>
      <c r="AH1026" s="3144"/>
      <c r="AI1026" s="3144"/>
      <c r="AJ1026" s="3144"/>
      <c r="AK1026" s="3144"/>
      <c r="AL1026" s="3144"/>
      <c r="AM1026" s="3144"/>
      <c r="AN1026" s="3144"/>
      <c r="AO1026" s="3144"/>
      <c r="AP1026" s="3144"/>
      <c r="AQ1026" s="3144"/>
      <c r="AR1026" s="3144"/>
      <c r="AS1026" s="3144"/>
      <c r="AT1026" s="3144"/>
    </row>
    <row r="1027" spans="11:46">
      <c r="K1027" s="6"/>
      <c r="L1027" s="121"/>
      <c r="M1027" s="121"/>
      <c r="N1027" s="121"/>
      <c r="O1027" s="121"/>
      <c r="P1027" s="121"/>
      <c r="Q1027" s="3144"/>
      <c r="R1027" s="3144"/>
      <c r="S1027" s="3144"/>
      <c r="T1027" s="3144"/>
      <c r="U1027" s="3144"/>
      <c r="V1027" s="3144"/>
      <c r="W1027" s="3144"/>
      <c r="X1027" s="3144"/>
      <c r="Y1027" s="3144"/>
      <c r="Z1027" s="3144"/>
      <c r="AA1027" s="3144"/>
      <c r="AB1027" s="3144"/>
      <c r="AC1027" s="3144"/>
      <c r="AD1027" s="3144"/>
      <c r="AE1027" s="3144"/>
      <c r="AF1027" s="3144"/>
      <c r="AG1027" s="3144"/>
      <c r="AH1027" s="3144"/>
      <c r="AI1027" s="3144"/>
      <c r="AJ1027" s="3144"/>
      <c r="AK1027" s="3144"/>
      <c r="AL1027" s="3144"/>
      <c r="AM1027" s="3144"/>
      <c r="AN1027" s="3144"/>
      <c r="AO1027" s="3144"/>
      <c r="AP1027" s="3144"/>
      <c r="AQ1027" s="3144"/>
      <c r="AR1027" s="3144"/>
      <c r="AS1027" s="3144"/>
      <c r="AT1027" s="3144"/>
    </row>
    <row r="1028" spans="11:46">
      <c r="K1028" s="6"/>
      <c r="L1028" s="121"/>
      <c r="M1028" s="121"/>
      <c r="N1028" s="121"/>
      <c r="O1028" s="121"/>
      <c r="P1028" s="121"/>
      <c r="Q1028" s="3144"/>
      <c r="R1028" s="3144"/>
      <c r="S1028" s="3144"/>
      <c r="T1028" s="3144"/>
      <c r="U1028" s="3144"/>
      <c r="V1028" s="3144"/>
      <c r="W1028" s="3144"/>
      <c r="X1028" s="3144"/>
      <c r="Y1028" s="3144"/>
      <c r="Z1028" s="3144"/>
      <c r="AA1028" s="3144"/>
      <c r="AB1028" s="3144"/>
      <c r="AC1028" s="3144"/>
      <c r="AD1028" s="3144"/>
      <c r="AE1028" s="3144"/>
      <c r="AF1028" s="3144"/>
      <c r="AG1028" s="3144"/>
      <c r="AH1028" s="3144"/>
      <c r="AI1028" s="3144"/>
      <c r="AJ1028" s="3144"/>
      <c r="AK1028" s="3144"/>
      <c r="AL1028" s="3144"/>
      <c r="AM1028" s="3144"/>
      <c r="AN1028" s="3144"/>
      <c r="AO1028" s="3144"/>
      <c r="AP1028" s="3144"/>
      <c r="AQ1028" s="3144"/>
      <c r="AR1028" s="3144"/>
      <c r="AS1028" s="3144"/>
      <c r="AT1028" s="3144"/>
    </row>
    <row r="1029" spans="11:46">
      <c r="K1029" s="6"/>
      <c r="L1029" s="121"/>
      <c r="M1029" s="121"/>
      <c r="N1029" s="121"/>
      <c r="O1029" s="121"/>
      <c r="P1029" s="121"/>
      <c r="Q1029" s="3144"/>
      <c r="R1029" s="3144"/>
      <c r="S1029" s="3144"/>
      <c r="T1029" s="3144"/>
      <c r="U1029" s="3144"/>
      <c r="V1029" s="3144"/>
      <c r="W1029" s="3144"/>
      <c r="X1029" s="3144"/>
      <c r="Y1029" s="3144"/>
      <c r="Z1029" s="3144"/>
      <c r="AA1029" s="3144"/>
      <c r="AB1029" s="3144"/>
      <c r="AC1029" s="3144"/>
      <c r="AD1029" s="3144"/>
      <c r="AE1029" s="3144"/>
      <c r="AF1029" s="3144"/>
      <c r="AG1029" s="3144"/>
      <c r="AH1029" s="3144"/>
      <c r="AI1029" s="3144"/>
      <c r="AJ1029" s="3144"/>
      <c r="AK1029" s="3144"/>
      <c r="AL1029" s="3144"/>
      <c r="AM1029" s="3144"/>
      <c r="AN1029" s="3144"/>
      <c r="AO1029" s="3144"/>
      <c r="AP1029" s="3144"/>
      <c r="AQ1029" s="3144"/>
      <c r="AR1029" s="3144"/>
      <c r="AS1029" s="3144"/>
      <c r="AT1029" s="3144"/>
    </row>
    <row r="1030" spans="11:46">
      <c r="K1030" s="6"/>
      <c r="L1030" s="121"/>
      <c r="M1030" s="121"/>
      <c r="N1030" s="121"/>
      <c r="O1030" s="121"/>
      <c r="P1030" s="121"/>
      <c r="Q1030" s="3144"/>
      <c r="R1030" s="3144"/>
      <c r="S1030" s="3144"/>
      <c r="T1030" s="3144"/>
      <c r="U1030" s="3144"/>
      <c r="V1030" s="3144"/>
      <c r="W1030" s="3144"/>
      <c r="X1030" s="3144"/>
      <c r="Y1030" s="3144"/>
      <c r="Z1030" s="3144"/>
      <c r="AA1030" s="3144"/>
      <c r="AB1030" s="3144"/>
      <c r="AC1030" s="3144"/>
      <c r="AD1030" s="3144"/>
      <c r="AE1030" s="3144"/>
      <c r="AF1030" s="3144"/>
      <c r="AG1030" s="3144"/>
      <c r="AH1030" s="3144"/>
      <c r="AI1030" s="3144"/>
      <c r="AJ1030" s="3144"/>
      <c r="AK1030" s="3144"/>
      <c r="AL1030" s="3144"/>
      <c r="AM1030" s="3144"/>
      <c r="AN1030" s="3144"/>
      <c r="AO1030" s="3144"/>
      <c r="AP1030" s="3144"/>
      <c r="AQ1030" s="3144"/>
      <c r="AR1030" s="3144"/>
      <c r="AS1030" s="3144"/>
      <c r="AT1030" s="3144"/>
    </row>
    <row r="1031" spans="11:46">
      <c r="K1031" s="6"/>
      <c r="L1031" s="121"/>
      <c r="M1031" s="121"/>
      <c r="N1031" s="121"/>
      <c r="O1031" s="121"/>
      <c r="P1031" s="121"/>
      <c r="Q1031" s="3144"/>
      <c r="R1031" s="3144"/>
      <c r="S1031" s="3144"/>
      <c r="T1031" s="3144"/>
      <c r="U1031" s="3144"/>
      <c r="V1031" s="3144"/>
      <c r="W1031" s="3144"/>
      <c r="X1031" s="3144"/>
      <c r="Y1031" s="3144"/>
      <c r="Z1031" s="3144"/>
      <c r="AA1031" s="3144"/>
      <c r="AB1031" s="3144"/>
      <c r="AC1031" s="3144"/>
      <c r="AD1031" s="3144"/>
      <c r="AE1031" s="3144"/>
      <c r="AF1031" s="3144"/>
      <c r="AG1031" s="3144"/>
      <c r="AH1031" s="3144"/>
      <c r="AI1031" s="3144"/>
      <c r="AJ1031" s="3144"/>
      <c r="AK1031" s="3144"/>
      <c r="AL1031" s="3144"/>
      <c r="AM1031" s="3144"/>
      <c r="AN1031" s="3144"/>
      <c r="AO1031" s="3144"/>
      <c r="AP1031" s="3144"/>
      <c r="AQ1031" s="3144"/>
      <c r="AR1031" s="3144"/>
      <c r="AS1031" s="3144"/>
      <c r="AT1031" s="3144"/>
    </row>
    <row r="1032" spans="11:46">
      <c r="K1032" s="6"/>
      <c r="L1032" s="121"/>
      <c r="M1032" s="121"/>
      <c r="N1032" s="121"/>
      <c r="O1032" s="121"/>
      <c r="P1032" s="121"/>
      <c r="Q1032" s="3144"/>
      <c r="R1032" s="3144"/>
      <c r="S1032" s="3144"/>
      <c r="T1032" s="3144"/>
      <c r="U1032" s="3144"/>
      <c r="V1032" s="3144"/>
      <c r="W1032" s="3144"/>
      <c r="X1032" s="3144"/>
      <c r="Y1032" s="3144"/>
      <c r="Z1032" s="3144"/>
      <c r="AA1032" s="3144"/>
      <c r="AB1032" s="3144"/>
      <c r="AC1032" s="3144"/>
      <c r="AD1032" s="3144"/>
      <c r="AE1032" s="3144"/>
      <c r="AF1032" s="3144"/>
      <c r="AG1032" s="3144"/>
      <c r="AH1032" s="3144"/>
      <c r="AI1032" s="3144"/>
      <c r="AJ1032" s="3144"/>
      <c r="AK1032" s="3144"/>
      <c r="AL1032" s="3144"/>
      <c r="AM1032" s="3144"/>
      <c r="AN1032" s="3144"/>
      <c r="AO1032" s="3144"/>
      <c r="AP1032" s="3144"/>
      <c r="AQ1032" s="3144"/>
      <c r="AR1032" s="3144"/>
      <c r="AS1032" s="3144"/>
      <c r="AT1032" s="3144"/>
    </row>
    <row r="1033" spans="11:46">
      <c r="K1033" s="6"/>
      <c r="L1033" s="121"/>
      <c r="M1033" s="121"/>
      <c r="N1033" s="121"/>
      <c r="O1033" s="121"/>
      <c r="P1033" s="121"/>
      <c r="Q1033" s="3144"/>
      <c r="R1033" s="3144"/>
      <c r="S1033" s="3144"/>
      <c r="T1033" s="3144"/>
      <c r="U1033" s="3144"/>
      <c r="V1033" s="3144"/>
      <c r="W1033" s="3144"/>
      <c r="X1033" s="3144"/>
      <c r="Y1033" s="3144"/>
      <c r="Z1033" s="3144"/>
      <c r="AA1033" s="3144"/>
      <c r="AB1033" s="3144"/>
      <c r="AC1033" s="3144"/>
      <c r="AD1033" s="3144"/>
      <c r="AE1033" s="3144"/>
      <c r="AF1033" s="3144"/>
      <c r="AG1033" s="3144"/>
      <c r="AH1033" s="3144"/>
      <c r="AI1033" s="3144"/>
      <c r="AJ1033" s="3144"/>
      <c r="AK1033" s="3144"/>
      <c r="AL1033" s="3144"/>
      <c r="AM1033" s="3144"/>
      <c r="AN1033" s="3144"/>
      <c r="AO1033" s="3144"/>
      <c r="AP1033" s="3144"/>
      <c r="AQ1033" s="3144"/>
      <c r="AR1033" s="3144"/>
      <c r="AS1033" s="3144"/>
      <c r="AT1033" s="3144"/>
    </row>
    <row r="1034" spans="11:46">
      <c r="K1034" s="6"/>
      <c r="L1034" s="121"/>
      <c r="M1034" s="121"/>
      <c r="N1034" s="121"/>
      <c r="O1034" s="121"/>
      <c r="P1034" s="121"/>
      <c r="Q1034" s="3144"/>
      <c r="R1034" s="3144"/>
      <c r="S1034" s="3144"/>
      <c r="T1034" s="3144"/>
      <c r="U1034" s="3144"/>
      <c r="V1034" s="3144"/>
      <c r="W1034" s="3144"/>
      <c r="X1034" s="3144"/>
      <c r="Y1034" s="3144"/>
      <c r="Z1034" s="3144"/>
      <c r="AA1034" s="3144"/>
      <c r="AB1034" s="3144"/>
      <c r="AC1034" s="3144"/>
      <c r="AD1034" s="3144"/>
      <c r="AE1034" s="3144"/>
      <c r="AF1034" s="3144"/>
      <c r="AG1034" s="3144"/>
      <c r="AH1034" s="3144"/>
      <c r="AI1034" s="3144"/>
      <c r="AJ1034" s="3144"/>
      <c r="AK1034" s="3144"/>
      <c r="AL1034" s="3144"/>
      <c r="AM1034" s="3144"/>
      <c r="AN1034" s="3144"/>
      <c r="AO1034" s="3144"/>
      <c r="AP1034" s="3144"/>
      <c r="AQ1034" s="3144"/>
      <c r="AR1034" s="3144"/>
      <c r="AS1034" s="3144"/>
      <c r="AT1034" s="3144"/>
    </row>
    <row r="1035" spans="11:46">
      <c r="K1035" s="6"/>
      <c r="L1035" s="121"/>
      <c r="M1035" s="121"/>
      <c r="N1035" s="121"/>
      <c r="O1035" s="121"/>
      <c r="P1035" s="121"/>
      <c r="Q1035" s="3144"/>
      <c r="R1035" s="3144"/>
      <c r="S1035" s="3144"/>
      <c r="T1035" s="3144"/>
      <c r="U1035" s="3144"/>
      <c r="V1035" s="3144"/>
      <c r="W1035" s="3144"/>
      <c r="X1035" s="3144"/>
      <c r="Y1035" s="3144"/>
      <c r="Z1035" s="3144"/>
      <c r="AA1035" s="3144"/>
      <c r="AB1035" s="3144"/>
      <c r="AC1035" s="3144"/>
      <c r="AD1035" s="3144"/>
      <c r="AE1035" s="3144"/>
      <c r="AF1035" s="3144"/>
      <c r="AG1035" s="3144"/>
      <c r="AH1035" s="3144"/>
      <c r="AI1035" s="3144"/>
      <c r="AJ1035" s="3144"/>
      <c r="AK1035" s="3144"/>
      <c r="AL1035" s="3144"/>
      <c r="AM1035" s="3144"/>
      <c r="AN1035" s="3144"/>
      <c r="AO1035" s="3144"/>
      <c r="AP1035" s="3144"/>
      <c r="AQ1035" s="3144"/>
      <c r="AR1035" s="3144"/>
      <c r="AS1035" s="3144"/>
      <c r="AT1035" s="3144"/>
    </row>
    <row r="1036" spans="11:46">
      <c r="K1036" s="6"/>
      <c r="L1036" s="121"/>
      <c r="M1036" s="121"/>
      <c r="N1036" s="121"/>
      <c r="O1036" s="121"/>
      <c r="P1036" s="121"/>
      <c r="Q1036" s="3144"/>
      <c r="R1036" s="3144"/>
      <c r="S1036" s="3144"/>
      <c r="T1036" s="3144"/>
      <c r="U1036" s="3144"/>
      <c r="V1036" s="3144"/>
      <c r="W1036" s="3144"/>
      <c r="X1036" s="3144"/>
      <c r="Y1036" s="3144"/>
      <c r="Z1036" s="3144"/>
      <c r="AA1036" s="3144"/>
      <c r="AB1036" s="3144"/>
      <c r="AC1036" s="3144"/>
      <c r="AD1036" s="3144"/>
      <c r="AE1036" s="3144"/>
      <c r="AF1036" s="3144"/>
      <c r="AG1036" s="3144"/>
      <c r="AH1036" s="3144"/>
      <c r="AI1036" s="3144"/>
      <c r="AJ1036" s="3144"/>
      <c r="AK1036" s="3144"/>
      <c r="AL1036" s="3144"/>
      <c r="AM1036" s="3144"/>
      <c r="AN1036" s="3144"/>
      <c r="AO1036" s="3144"/>
      <c r="AP1036" s="3144"/>
      <c r="AQ1036" s="3144"/>
      <c r="AR1036" s="3144"/>
      <c r="AS1036" s="3144"/>
      <c r="AT1036" s="3144"/>
    </row>
    <row r="1037" spans="11:46">
      <c r="K1037" s="6"/>
      <c r="L1037" s="121"/>
      <c r="M1037" s="121"/>
      <c r="N1037" s="121"/>
      <c r="O1037" s="121"/>
      <c r="P1037" s="121"/>
      <c r="Q1037" s="3144"/>
      <c r="R1037" s="3144"/>
      <c r="S1037" s="3144"/>
      <c r="T1037" s="3144"/>
      <c r="U1037" s="3144"/>
      <c r="V1037" s="3144"/>
      <c r="W1037" s="3144"/>
      <c r="X1037" s="3144"/>
      <c r="Y1037" s="3144"/>
      <c r="Z1037" s="3144"/>
      <c r="AA1037" s="3144"/>
      <c r="AB1037" s="3144"/>
      <c r="AC1037" s="3144"/>
      <c r="AD1037" s="3144"/>
      <c r="AE1037" s="3144"/>
      <c r="AF1037" s="3144"/>
      <c r="AG1037" s="3144"/>
      <c r="AH1037" s="3144"/>
      <c r="AI1037" s="3144"/>
      <c r="AJ1037" s="3144"/>
      <c r="AK1037" s="3144"/>
      <c r="AL1037" s="3144"/>
      <c r="AM1037" s="3144"/>
      <c r="AN1037" s="3144"/>
      <c r="AO1037" s="3144"/>
      <c r="AP1037" s="3144"/>
      <c r="AQ1037" s="3144"/>
      <c r="AR1037" s="3144"/>
      <c r="AS1037" s="3144"/>
      <c r="AT1037" s="3144"/>
    </row>
    <row r="1038" spans="11:46">
      <c r="K1038" s="6"/>
      <c r="L1038" s="121"/>
      <c r="M1038" s="121"/>
      <c r="N1038" s="121"/>
      <c r="O1038" s="121"/>
      <c r="P1038" s="121"/>
      <c r="Q1038" s="3144"/>
      <c r="R1038" s="3144"/>
      <c r="S1038" s="3144"/>
      <c r="T1038" s="3144"/>
      <c r="U1038" s="3144"/>
      <c r="V1038" s="3144"/>
      <c r="W1038" s="3144"/>
      <c r="X1038" s="3144"/>
      <c r="Y1038" s="3144"/>
      <c r="Z1038" s="3144"/>
      <c r="AA1038" s="3144"/>
      <c r="AB1038" s="3144"/>
      <c r="AC1038" s="3144"/>
      <c r="AD1038" s="3144"/>
      <c r="AE1038" s="3144"/>
      <c r="AF1038" s="3144"/>
      <c r="AG1038" s="3144"/>
      <c r="AH1038" s="3144"/>
      <c r="AI1038" s="3144"/>
      <c r="AJ1038" s="3144"/>
      <c r="AK1038" s="3144"/>
      <c r="AL1038" s="3144"/>
      <c r="AM1038" s="3144"/>
      <c r="AN1038" s="3144"/>
      <c r="AO1038" s="3144"/>
      <c r="AP1038" s="3144"/>
      <c r="AQ1038" s="3144"/>
      <c r="AR1038" s="3144"/>
      <c r="AS1038" s="3144"/>
      <c r="AT1038" s="3144"/>
    </row>
    <row r="1039" spans="11:46">
      <c r="K1039" s="6"/>
      <c r="L1039" s="121"/>
      <c r="M1039" s="121"/>
      <c r="N1039" s="121"/>
      <c r="O1039" s="121"/>
      <c r="P1039" s="121"/>
      <c r="Q1039" s="3144"/>
      <c r="R1039" s="3144"/>
      <c r="S1039" s="3144"/>
      <c r="T1039" s="3144"/>
      <c r="U1039" s="3144"/>
      <c r="V1039" s="3144"/>
      <c r="W1039" s="3144"/>
      <c r="X1039" s="3144"/>
      <c r="Y1039" s="3144"/>
      <c r="Z1039" s="3144"/>
      <c r="AA1039" s="3144"/>
      <c r="AB1039" s="3144"/>
      <c r="AC1039" s="3144"/>
      <c r="AD1039" s="3144"/>
      <c r="AE1039" s="3144"/>
      <c r="AF1039" s="3144"/>
      <c r="AG1039" s="3144"/>
      <c r="AH1039" s="3144"/>
      <c r="AI1039" s="3144"/>
      <c r="AJ1039" s="3144"/>
      <c r="AK1039" s="3144"/>
      <c r="AL1039" s="3144"/>
      <c r="AM1039" s="3144"/>
      <c r="AN1039" s="3144"/>
      <c r="AO1039" s="3144"/>
      <c r="AP1039" s="3144"/>
      <c r="AQ1039" s="3144"/>
      <c r="AR1039" s="3144"/>
      <c r="AS1039" s="3144"/>
      <c r="AT1039" s="3144"/>
    </row>
    <row r="1040" spans="11:46">
      <c r="K1040" s="6"/>
      <c r="L1040" s="121"/>
      <c r="M1040" s="121"/>
      <c r="N1040" s="121"/>
      <c r="O1040" s="121"/>
      <c r="P1040" s="121"/>
      <c r="Q1040" s="3144"/>
      <c r="R1040" s="3144"/>
      <c r="S1040" s="3144"/>
      <c r="T1040" s="3144"/>
      <c r="U1040" s="3144"/>
      <c r="V1040" s="3144"/>
      <c r="W1040" s="3144"/>
      <c r="X1040" s="3144"/>
      <c r="Y1040" s="3144"/>
      <c r="Z1040" s="3144"/>
      <c r="AA1040" s="3144"/>
      <c r="AB1040" s="3144"/>
      <c r="AC1040" s="3144"/>
      <c r="AD1040" s="3144"/>
      <c r="AE1040" s="3144"/>
      <c r="AF1040" s="3144"/>
      <c r="AG1040" s="3144"/>
      <c r="AH1040" s="3144"/>
      <c r="AI1040" s="3144"/>
      <c r="AJ1040" s="3144"/>
      <c r="AK1040" s="3144"/>
      <c r="AL1040" s="3144"/>
      <c r="AM1040" s="3144"/>
      <c r="AN1040" s="3144"/>
      <c r="AO1040" s="3144"/>
      <c r="AP1040" s="3144"/>
      <c r="AQ1040" s="3144"/>
      <c r="AR1040" s="3144"/>
      <c r="AS1040" s="3144"/>
      <c r="AT1040" s="3144"/>
    </row>
    <row r="1041" spans="11:46">
      <c r="K1041" s="6"/>
      <c r="L1041" s="121"/>
      <c r="M1041" s="121"/>
      <c r="N1041" s="121"/>
      <c r="O1041" s="121"/>
      <c r="P1041" s="121"/>
      <c r="Q1041" s="3144"/>
      <c r="R1041" s="3144"/>
      <c r="S1041" s="3144"/>
      <c r="T1041" s="3144"/>
      <c r="U1041" s="3144"/>
      <c r="V1041" s="3144"/>
      <c r="W1041" s="3144"/>
      <c r="X1041" s="3144"/>
      <c r="Y1041" s="3144"/>
      <c r="Z1041" s="3144"/>
      <c r="AA1041" s="3144"/>
      <c r="AB1041" s="3144"/>
      <c r="AC1041" s="3144"/>
      <c r="AD1041" s="3144"/>
      <c r="AE1041" s="3144"/>
      <c r="AF1041" s="3144"/>
      <c r="AG1041" s="3144"/>
      <c r="AH1041" s="3144"/>
      <c r="AI1041" s="3144"/>
      <c r="AJ1041" s="3144"/>
      <c r="AK1041" s="3144"/>
      <c r="AL1041" s="3144"/>
      <c r="AM1041" s="3144"/>
      <c r="AN1041" s="3144"/>
      <c r="AO1041" s="3144"/>
      <c r="AP1041" s="3144"/>
      <c r="AQ1041" s="3144"/>
      <c r="AR1041" s="3144"/>
      <c r="AS1041" s="3144"/>
      <c r="AT1041" s="3144"/>
    </row>
    <row r="1042" spans="11:46">
      <c r="K1042" s="6"/>
      <c r="L1042" s="121"/>
      <c r="M1042" s="121"/>
      <c r="N1042" s="121"/>
      <c r="O1042" s="121"/>
      <c r="P1042" s="121"/>
      <c r="Q1042" s="3144"/>
      <c r="R1042" s="3144"/>
      <c r="S1042" s="3144"/>
      <c r="T1042" s="3144"/>
      <c r="U1042" s="3144"/>
      <c r="V1042" s="3144"/>
      <c r="W1042" s="3144"/>
      <c r="X1042" s="3144"/>
      <c r="Y1042" s="3144"/>
      <c r="Z1042" s="3144"/>
      <c r="AA1042" s="3144"/>
      <c r="AB1042" s="3144"/>
      <c r="AC1042" s="3144"/>
      <c r="AD1042" s="3144"/>
      <c r="AE1042" s="3144"/>
      <c r="AF1042" s="3144"/>
      <c r="AG1042" s="3144"/>
      <c r="AH1042" s="3144"/>
      <c r="AI1042" s="3144"/>
      <c r="AJ1042" s="3144"/>
      <c r="AK1042" s="3144"/>
      <c r="AL1042" s="3144"/>
      <c r="AM1042" s="3144"/>
      <c r="AN1042" s="3144"/>
      <c r="AO1042" s="3144"/>
      <c r="AP1042" s="3144"/>
      <c r="AQ1042" s="3144"/>
      <c r="AR1042" s="3144"/>
      <c r="AS1042" s="3144"/>
      <c r="AT1042" s="3144"/>
    </row>
    <row r="1043" spans="11:46">
      <c r="K1043" s="6"/>
      <c r="L1043" s="121"/>
      <c r="M1043" s="121"/>
      <c r="N1043" s="121"/>
      <c r="O1043" s="121"/>
      <c r="P1043" s="121"/>
      <c r="Q1043" s="3144"/>
      <c r="R1043" s="3144"/>
      <c r="S1043" s="3144"/>
      <c r="T1043" s="3144"/>
      <c r="U1043" s="3144"/>
      <c r="V1043" s="3144"/>
      <c r="W1043" s="3144"/>
      <c r="X1043" s="3144"/>
      <c r="Y1043" s="3144"/>
      <c r="Z1043" s="3144"/>
      <c r="AA1043" s="3144"/>
      <c r="AB1043" s="3144"/>
      <c r="AC1043" s="3144"/>
      <c r="AD1043" s="3144"/>
      <c r="AE1043" s="3144"/>
      <c r="AF1043" s="3144"/>
      <c r="AG1043" s="3144"/>
      <c r="AH1043" s="3144"/>
      <c r="AI1043" s="3144"/>
      <c r="AJ1043" s="3144"/>
      <c r="AK1043" s="3144"/>
      <c r="AL1043" s="3144"/>
      <c r="AM1043" s="3144"/>
      <c r="AN1043" s="3144"/>
      <c r="AO1043" s="3144"/>
      <c r="AP1043" s="3144"/>
      <c r="AQ1043" s="3144"/>
      <c r="AR1043" s="3144"/>
      <c r="AS1043" s="3144"/>
      <c r="AT1043" s="3144"/>
    </row>
    <row r="1044" spans="11:46">
      <c r="M1044" s="121"/>
      <c r="N1044" s="121"/>
      <c r="O1044" s="121"/>
      <c r="P1044" s="121"/>
      <c r="Q1044" s="3144"/>
      <c r="R1044" s="3144"/>
      <c r="S1044" s="3144"/>
      <c r="T1044" s="3144"/>
      <c r="U1044" s="3144"/>
      <c r="V1044" s="3144"/>
      <c r="W1044" s="3144"/>
      <c r="X1044" s="3144"/>
      <c r="Y1044" s="3144"/>
      <c r="Z1044" s="3144"/>
      <c r="AA1044" s="3144"/>
      <c r="AB1044" s="3144"/>
      <c r="AC1044" s="3144"/>
      <c r="AD1044" s="3144"/>
      <c r="AE1044" s="3144"/>
      <c r="AF1044" s="3144"/>
      <c r="AG1044" s="3144"/>
      <c r="AH1044" s="3144"/>
      <c r="AI1044" s="3144"/>
      <c r="AJ1044" s="3144"/>
      <c r="AK1044" s="3144"/>
      <c r="AL1044" s="3144"/>
      <c r="AM1044" s="3144"/>
      <c r="AN1044" s="3144"/>
      <c r="AO1044" s="3144"/>
      <c r="AP1044" s="3144"/>
      <c r="AQ1044" s="3144"/>
      <c r="AR1044" s="3144"/>
      <c r="AS1044" s="3144"/>
      <c r="AT1044" s="3144"/>
    </row>
    <row r="1045" spans="11:46">
      <c r="M1045" s="121"/>
      <c r="N1045" s="121"/>
      <c r="O1045" s="121"/>
      <c r="P1045" s="121"/>
      <c r="Q1045" s="3144"/>
      <c r="R1045" s="3144"/>
      <c r="S1045" s="3144"/>
      <c r="T1045" s="3144"/>
      <c r="U1045" s="3144"/>
      <c r="V1045" s="3144"/>
      <c r="W1045" s="3144"/>
      <c r="X1045" s="3144"/>
      <c r="Y1045" s="3144"/>
      <c r="Z1045" s="3144"/>
      <c r="AA1045" s="3144"/>
      <c r="AB1045" s="3144"/>
      <c r="AC1045" s="3144"/>
      <c r="AD1045" s="3144"/>
      <c r="AE1045" s="3144"/>
      <c r="AF1045" s="3144"/>
      <c r="AG1045" s="3144"/>
      <c r="AH1045" s="3144"/>
      <c r="AI1045" s="3144"/>
      <c r="AJ1045" s="3144"/>
      <c r="AK1045" s="3144"/>
      <c r="AL1045" s="3144"/>
      <c r="AM1045" s="3144"/>
      <c r="AN1045" s="3144"/>
      <c r="AO1045" s="3144"/>
      <c r="AP1045" s="3144"/>
      <c r="AQ1045" s="3144"/>
      <c r="AR1045" s="3144"/>
      <c r="AS1045" s="3144"/>
      <c r="AT1045" s="3144"/>
    </row>
    <row r="1046" spans="11:46">
      <c r="M1046" s="121"/>
      <c r="N1046" s="121"/>
      <c r="O1046" s="121"/>
      <c r="P1046" s="121"/>
      <c r="Q1046" s="3144"/>
      <c r="R1046" s="3144"/>
      <c r="S1046" s="3144"/>
      <c r="T1046" s="3144"/>
      <c r="U1046" s="3144"/>
      <c r="V1046" s="3144"/>
      <c r="W1046" s="3144"/>
      <c r="X1046" s="3144"/>
      <c r="Y1046" s="3144"/>
      <c r="Z1046" s="3144"/>
      <c r="AA1046" s="3144"/>
      <c r="AB1046" s="3144"/>
      <c r="AC1046" s="3144"/>
      <c r="AD1046" s="3144"/>
      <c r="AE1046" s="3144"/>
      <c r="AF1046" s="3144"/>
      <c r="AG1046" s="3144"/>
      <c r="AH1046" s="3144"/>
      <c r="AI1046" s="3144"/>
      <c r="AJ1046" s="3144"/>
      <c r="AK1046" s="3144"/>
      <c r="AL1046" s="3144"/>
      <c r="AM1046" s="3144"/>
      <c r="AN1046" s="3144"/>
      <c r="AO1046" s="3144"/>
      <c r="AP1046" s="3144"/>
      <c r="AQ1046" s="3144"/>
      <c r="AR1046" s="3144"/>
      <c r="AS1046" s="3144"/>
      <c r="AT1046" s="3144"/>
    </row>
    <row r="1047" spans="11:46">
      <c r="M1047" s="121"/>
      <c r="N1047" s="121"/>
      <c r="O1047" s="121"/>
      <c r="P1047" s="121"/>
      <c r="Q1047" s="3144"/>
      <c r="R1047" s="3144"/>
      <c r="S1047" s="3144"/>
      <c r="T1047" s="3144"/>
      <c r="U1047" s="3144"/>
      <c r="V1047" s="3144"/>
      <c r="W1047" s="3144"/>
      <c r="X1047" s="3144"/>
      <c r="Y1047" s="3144"/>
      <c r="Z1047" s="3144"/>
      <c r="AA1047" s="3144"/>
      <c r="AB1047" s="3144"/>
      <c r="AC1047" s="3144"/>
      <c r="AD1047" s="3144"/>
      <c r="AE1047" s="3144"/>
      <c r="AF1047" s="3144"/>
      <c r="AG1047" s="3144"/>
      <c r="AH1047" s="3144"/>
      <c r="AI1047" s="3144"/>
      <c r="AJ1047" s="3144"/>
      <c r="AK1047" s="3144"/>
      <c r="AL1047" s="3144"/>
      <c r="AM1047" s="3144"/>
      <c r="AN1047" s="3144"/>
      <c r="AO1047" s="3144"/>
      <c r="AP1047" s="3144"/>
      <c r="AQ1047" s="3144"/>
      <c r="AR1047" s="3144"/>
      <c r="AS1047" s="3144"/>
      <c r="AT1047" s="3144"/>
    </row>
    <row r="1048" spans="11:46">
      <c r="K1048" s="6"/>
      <c r="L1048" s="121"/>
      <c r="M1048" s="121"/>
      <c r="N1048" s="121"/>
      <c r="O1048" s="121"/>
      <c r="P1048" s="121"/>
      <c r="Q1048" s="3144"/>
      <c r="R1048" s="3144"/>
      <c r="S1048" s="3144"/>
      <c r="T1048" s="3144"/>
      <c r="U1048" s="3144"/>
      <c r="V1048" s="3144"/>
      <c r="W1048" s="3144"/>
      <c r="X1048" s="3144"/>
      <c r="Y1048" s="3144"/>
      <c r="Z1048" s="3144"/>
      <c r="AA1048" s="3144"/>
      <c r="AB1048" s="3144"/>
      <c r="AC1048" s="3144"/>
      <c r="AD1048" s="3144"/>
      <c r="AE1048" s="3144"/>
      <c r="AF1048" s="3144"/>
      <c r="AG1048" s="3144"/>
      <c r="AH1048" s="3144"/>
      <c r="AI1048" s="3144"/>
      <c r="AJ1048" s="3144"/>
      <c r="AK1048" s="3144"/>
      <c r="AL1048" s="3144"/>
      <c r="AM1048" s="3144"/>
      <c r="AN1048" s="3144"/>
      <c r="AO1048" s="3144"/>
      <c r="AP1048" s="3144"/>
      <c r="AQ1048" s="3144"/>
      <c r="AR1048" s="3144"/>
      <c r="AS1048" s="3144"/>
      <c r="AT1048" s="3144"/>
    </row>
    <row r="1049" spans="11:46">
      <c r="K1049" s="6"/>
      <c r="L1049" s="121"/>
      <c r="M1049" s="121"/>
      <c r="N1049" s="121"/>
      <c r="O1049" s="121"/>
      <c r="P1049" s="121"/>
      <c r="Q1049" s="3144"/>
      <c r="R1049" s="3144"/>
      <c r="S1049" s="3144"/>
      <c r="T1049" s="3144"/>
      <c r="U1049" s="3144"/>
      <c r="V1049" s="3144"/>
      <c r="W1049" s="3144"/>
      <c r="X1049" s="3144"/>
      <c r="Y1049" s="3144"/>
      <c r="Z1049" s="3144"/>
      <c r="AA1049" s="3144"/>
      <c r="AB1049" s="3144"/>
      <c r="AC1049" s="3144"/>
      <c r="AD1049" s="3144"/>
      <c r="AE1049" s="3144"/>
      <c r="AF1049" s="3144"/>
      <c r="AG1049" s="3144"/>
      <c r="AH1049" s="3144"/>
      <c r="AI1049" s="3144"/>
      <c r="AJ1049" s="3144"/>
      <c r="AK1049" s="3144"/>
      <c r="AL1049" s="3144"/>
      <c r="AM1049" s="3144"/>
      <c r="AN1049" s="3144"/>
      <c r="AO1049" s="3144"/>
      <c r="AP1049" s="3144"/>
      <c r="AQ1049" s="3144"/>
      <c r="AR1049" s="3144"/>
      <c r="AS1049" s="3144"/>
      <c r="AT1049" s="3144"/>
    </row>
    <row r="1050" spans="11:46">
      <c r="K1050" s="6"/>
      <c r="L1050" s="121"/>
      <c r="M1050" s="121"/>
      <c r="N1050" s="121"/>
      <c r="O1050" s="121"/>
      <c r="P1050" s="121"/>
      <c r="Q1050" s="3144"/>
      <c r="R1050" s="3144"/>
      <c r="S1050" s="3144"/>
      <c r="T1050" s="3144"/>
      <c r="U1050" s="3144"/>
      <c r="V1050" s="3144"/>
      <c r="W1050" s="3144"/>
      <c r="X1050" s="3144"/>
      <c r="Y1050" s="3144"/>
      <c r="Z1050" s="3144"/>
      <c r="AA1050" s="3144"/>
      <c r="AB1050" s="3144"/>
      <c r="AC1050" s="3144"/>
      <c r="AD1050" s="3144"/>
      <c r="AE1050" s="3144"/>
      <c r="AF1050" s="3144"/>
      <c r="AG1050" s="3144"/>
      <c r="AH1050" s="3144"/>
      <c r="AI1050" s="3144"/>
      <c r="AJ1050" s="3144"/>
      <c r="AK1050" s="3144"/>
      <c r="AL1050" s="3144"/>
      <c r="AM1050" s="3144"/>
      <c r="AN1050" s="3144"/>
      <c r="AO1050" s="3144"/>
      <c r="AP1050" s="3144"/>
      <c r="AQ1050" s="3144"/>
      <c r="AR1050" s="3144"/>
      <c r="AS1050" s="3144"/>
      <c r="AT1050" s="3144"/>
    </row>
    <row r="1051" spans="11:46">
      <c r="K1051" s="6"/>
      <c r="L1051" s="121"/>
      <c r="M1051" s="121"/>
      <c r="N1051" s="121"/>
      <c r="O1051" s="121"/>
      <c r="P1051" s="121"/>
      <c r="Q1051" s="3144"/>
      <c r="R1051" s="3144"/>
      <c r="S1051" s="3144"/>
      <c r="T1051" s="3144"/>
      <c r="U1051" s="3144"/>
      <c r="V1051" s="3144"/>
      <c r="W1051" s="3144"/>
      <c r="X1051" s="3144"/>
      <c r="Y1051" s="3144"/>
      <c r="Z1051" s="3144"/>
      <c r="AA1051" s="3144"/>
      <c r="AB1051" s="3144"/>
      <c r="AC1051" s="3144"/>
      <c r="AD1051" s="3144"/>
      <c r="AE1051" s="3144"/>
      <c r="AF1051" s="3144"/>
      <c r="AG1051" s="3144"/>
      <c r="AH1051" s="3144"/>
      <c r="AI1051" s="3144"/>
      <c r="AJ1051" s="3144"/>
      <c r="AK1051" s="3144"/>
      <c r="AL1051" s="3144"/>
      <c r="AM1051" s="3144"/>
      <c r="AN1051" s="3144"/>
      <c r="AO1051" s="3144"/>
      <c r="AP1051" s="3144"/>
      <c r="AQ1051" s="3144"/>
      <c r="AR1051" s="3144"/>
      <c r="AS1051" s="3144"/>
      <c r="AT1051" s="3144"/>
    </row>
    <row r="1052" spans="11:46">
      <c r="K1052" s="6"/>
      <c r="L1052" s="121"/>
      <c r="M1052" s="121"/>
      <c r="N1052" s="121"/>
      <c r="O1052" s="121"/>
      <c r="P1052" s="121"/>
      <c r="Q1052" s="3144"/>
      <c r="R1052" s="3144"/>
      <c r="S1052" s="3144"/>
      <c r="T1052" s="3144"/>
      <c r="U1052" s="3144"/>
      <c r="V1052" s="3144"/>
      <c r="W1052" s="3144"/>
      <c r="X1052" s="3144"/>
      <c r="Y1052" s="3144"/>
      <c r="Z1052" s="3144"/>
      <c r="AA1052" s="3144"/>
      <c r="AB1052" s="3144"/>
      <c r="AC1052" s="3144"/>
      <c r="AD1052" s="3144"/>
      <c r="AE1052" s="3144"/>
      <c r="AF1052" s="3144"/>
      <c r="AG1052" s="3144"/>
      <c r="AH1052" s="3144"/>
      <c r="AI1052" s="3144"/>
      <c r="AJ1052" s="3144"/>
      <c r="AK1052" s="3144"/>
      <c r="AL1052" s="3144"/>
      <c r="AM1052" s="3144"/>
      <c r="AN1052" s="3144"/>
      <c r="AO1052" s="3144"/>
      <c r="AP1052" s="3144"/>
      <c r="AQ1052" s="3144"/>
      <c r="AR1052" s="3144"/>
      <c r="AS1052" s="3144"/>
      <c r="AT1052" s="3144"/>
    </row>
    <row r="1053" spans="11:46">
      <c r="K1053" s="6"/>
      <c r="L1053" s="121"/>
      <c r="M1053" s="121"/>
      <c r="N1053" s="121"/>
      <c r="O1053" s="121"/>
      <c r="P1053" s="121"/>
      <c r="Q1053" s="3144"/>
      <c r="R1053" s="3144"/>
      <c r="S1053" s="3144"/>
      <c r="T1053" s="3144"/>
      <c r="U1053" s="3144"/>
      <c r="V1053" s="3144"/>
      <c r="W1053" s="3144"/>
      <c r="X1053" s="3144"/>
      <c r="Y1053" s="3144"/>
      <c r="Z1053" s="3144"/>
      <c r="AA1053" s="3144"/>
      <c r="AB1053" s="3144"/>
      <c r="AC1053" s="3144"/>
      <c r="AD1053" s="3144"/>
      <c r="AE1053" s="3144"/>
      <c r="AF1053" s="3144"/>
      <c r="AG1053" s="3144"/>
      <c r="AH1053" s="3144"/>
      <c r="AI1053" s="3144"/>
      <c r="AJ1053" s="3144"/>
      <c r="AK1053" s="3144"/>
      <c r="AL1053" s="3144"/>
      <c r="AM1053" s="3144"/>
      <c r="AN1053" s="3144"/>
      <c r="AO1053" s="3144"/>
      <c r="AP1053" s="3144"/>
      <c r="AQ1053" s="3144"/>
      <c r="AR1053" s="3144"/>
      <c r="AS1053" s="3144"/>
      <c r="AT1053" s="3144"/>
    </row>
    <row r="1054" spans="11:46">
      <c r="K1054" s="6"/>
      <c r="L1054" s="121"/>
      <c r="M1054" s="121"/>
      <c r="N1054" s="121"/>
      <c r="O1054" s="121"/>
      <c r="P1054" s="121"/>
      <c r="Q1054" s="3144"/>
      <c r="R1054" s="3144"/>
      <c r="S1054" s="3144"/>
      <c r="T1054" s="3144"/>
      <c r="U1054" s="3144"/>
      <c r="V1054" s="3144"/>
      <c r="W1054" s="3144"/>
      <c r="X1054" s="3144"/>
      <c r="Y1054" s="3144"/>
      <c r="Z1054" s="3144"/>
      <c r="AA1054" s="3144"/>
      <c r="AB1054" s="3144"/>
      <c r="AC1054" s="3144"/>
      <c r="AD1054" s="3144"/>
      <c r="AE1054" s="3144"/>
      <c r="AF1054" s="3144"/>
      <c r="AG1054" s="3144"/>
      <c r="AH1054" s="3144"/>
      <c r="AI1054" s="3144"/>
      <c r="AJ1054" s="3144"/>
      <c r="AK1054" s="3144"/>
      <c r="AL1054" s="3144"/>
      <c r="AM1054" s="3144"/>
      <c r="AN1054" s="3144"/>
      <c r="AO1054" s="3144"/>
      <c r="AP1054" s="3144"/>
      <c r="AQ1054" s="3144"/>
      <c r="AR1054" s="3144"/>
      <c r="AS1054" s="3144"/>
      <c r="AT1054" s="3144"/>
    </row>
    <row r="1055" spans="11:46">
      <c r="K1055" s="6"/>
      <c r="L1055" s="121"/>
      <c r="M1055" s="121"/>
      <c r="N1055" s="121"/>
      <c r="O1055" s="121"/>
      <c r="P1055" s="121"/>
      <c r="Q1055" s="3144"/>
      <c r="R1055" s="3144"/>
      <c r="S1055" s="3144"/>
      <c r="T1055" s="3144"/>
      <c r="U1055" s="3144"/>
      <c r="V1055" s="3144"/>
      <c r="W1055" s="3144"/>
      <c r="X1055" s="3144"/>
      <c r="Y1055" s="3144"/>
      <c r="Z1055" s="3144"/>
      <c r="AA1055" s="3144"/>
      <c r="AB1055" s="3144"/>
      <c r="AC1055" s="3144"/>
      <c r="AD1055" s="3144"/>
      <c r="AE1055" s="3144"/>
      <c r="AF1055" s="3144"/>
      <c r="AG1055" s="3144"/>
      <c r="AH1055" s="3144"/>
      <c r="AI1055" s="3144"/>
      <c r="AJ1055" s="3144"/>
      <c r="AK1055" s="3144"/>
      <c r="AL1055" s="3144"/>
      <c r="AM1055" s="3144"/>
      <c r="AN1055" s="3144"/>
      <c r="AO1055" s="3144"/>
      <c r="AP1055" s="3144"/>
      <c r="AQ1055" s="3144"/>
      <c r="AR1055" s="3144"/>
      <c r="AS1055" s="3144"/>
      <c r="AT1055" s="3144"/>
    </row>
    <row r="1056" spans="11:46">
      <c r="K1056" s="6"/>
      <c r="L1056" s="121"/>
      <c r="M1056" s="121"/>
      <c r="N1056" s="121"/>
      <c r="O1056" s="121"/>
      <c r="P1056" s="121"/>
      <c r="Q1056" s="3144"/>
      <c r="R1056" s="3144"/>
      <c r="S1056" s="3144"/>
      <c r="T1056" s="3144"/>
      <c r="U1056" s="3144"/>
      <c r="V1056" s="3144"/>
      <c r="W1056" s="3144"/>
      <c r="X1056" s="3144"/>
      <c r="Y1056" s="3144"/>
      <c r="Z1056" s="3144"/>
      <c r="AA1056" s="3144"/>
      <c r="AB1056" s="3144"/>
      <c r="AC1056" s="3144"/>
      <c r="AD1056" s="3144"/>
      <c r="AE1056" s="3144"/>
      <c r="AF1056" s="3144"/>
      <c r="AG1056" s="3144"/>
      <c r="AH1056" s="3144"/>
      <c r="AI1056" s="3144"/>
      <c r="AJ1056" s="3144"/>
      <c r="AK1056" s="3144"/>
      <c r="AL1056" s="3144"/>
      <c r="AM1056" s="3144"/>
      <c r="AN1056" s="3144"/>
      <c r="AO1056" s="3144"/>
      <c r="AP1056" s="3144"/>
      <c r="AQ1056" s="3144"/>
      <c r="AR1056" s="3144"/>
      <c r="AS1056" s="3144"/>
      <c r="AT1056" s="3144"/>
    </row>
    <row r="1057" spans="11:46">
      <c r="K1057" s="6"/>
      <c r="L1057" s="121"/>
      <c r="M1057" s="121"/>
      <c r="N1057" s="121"/>
      <c r="O1057" s="121"/>
      <c r="P1057" s="121"/>
      <c r="Q1057" s="3144"/>
      <c r="R1057" s="3144"/>
      <c r="S1057" s="3144"/>
      <c r="T1057" s="3144"/>
      <c r="U1057" s="3144"/>
      <c r="V1057" s="3144"/>
      <c r="W1057" s="3144"/>
      <c r="X1057" s="3144"/>
      <c r="Y1057" s="3144"/>
      <c r="Z1057" s="3144"/>
      <c r="AA1057" s="3144"/>
      <c r="AB1057" s="3144"/>
      <c r="AC1057" s="3144"/>
      <c r="AD1057" s="3144"/>
      <c r="AE1057" s="3144"/>
      <c r="AF1057" s="3144"/>
      <c r="AG1057" s="3144"/>
      <c r="AH1057" s="3144"/>
      <c r="AI1057" s="3144"/>
      <c r="AJ1057" s="3144"/>
      <c r="AK1057" s="3144"/>
      <c r="AL1057" s="3144"/>
      <c r="AM1057" s="3144"/>
      <c r="AN1057" s="3144"/>
      <c r="AO1057" s="3144"/>
      <c r="AP1057" s="3144"/>
      <c r="AQ1057" s="3144"/>
      <c r="AR1057" s="3144"/>
      <c r="AS1057" s="3144"/>
      <c r="AT1057" s="3144"/>
    </row>
    <row r="1058" spans="11:46">
      <c r="K1058" s="6"/>
      <c r="L1058" s="121"/>
      <c r="M1058" s="121"/>
      <c r="N1058" s="121"/>
      <c r="O1058" s="121"/>
      <c r="P1058" s="121"/>
      <c r="Q1058" s="3144"/>
      <c r="R1058" s="3144"/>
      <c r="S1058" s="3144"/>
      <c r="T1058" s="3144"/>
      <c r="U1058" s="3144"/>
      <c r="V1058" s="3144"/>
      <c r="W1058" s="3144"/>
      <c r="X1058" s="3144"/>
      <c r="Y1058" s="3144"/>
      <c r="Z1058" s="3144"/>
      <c r="AA1058" s="3144"/>
      <c r="AB1058" s="3144"/>
      <c r="AC1058" s="3144"/>
      <c r="AD1058" s="3144"/>
      <c r="AE1058" s="3144"/>
      <c r="AF1058" s="3144"/>
      <c r="AG1058" s="3144"/>
      <c r="AH1058" s="3144"/>
      <c r="AI1058" s="3144"/>
      <c r="AJ1058" s="3144"/>
      <c r="AK1058" s="3144"/>
      <c r="AL1058" s="3144"/>
      <c r="AM1058" s="3144"/>
      <c r="AN1058" s="3144"/>
      <c r="AO1058" s="3144"/>
      <c r="AP1058" s="3144"/>
      <c r="AQ1058" s="3144"/>
      <c r="AR1058" s="3144"/>
      <c r="AS1058" s="3144"/>
      <c r="AT1058" s="3144"/>
    </row>
    <row r="1059" spans="11:46">
      <c r="K1059" s="6"/>
      <c r="L1059" s="121"/>
      <c r="M1059" s="121"/>
      <c r="N1059" s="121"/>
      <c r="O1059" s="121"/>
      <c r="P1059" s="121"/>
      <c r="Q1059" s="3144"/>
      <c r="R1059" s="3144"/>
      <c r="S1059" s="3144"/>
      <c r="T1059" s="3144"/>
      <c r="U1059" s="3144"/>
      <c r="V1059" s="3144"/>
      <c r="W1059" s="3144"/>
      <c r="X1059" s="3144"/>
      <c r="Y1059" s="3144"/>
      <c r="Z1059" s="3144"/>
      <c r="AA1059" s="3144"/>
      <c r="AB1059" s="3144"/>
      <c r="AC1059" s="3144"/>
      <c r="AD1059" s="3144"/>
      <c r="AE1059" s="3144"/>
      <c r="AF1059" s="3144"/>
      <c r="AG1059" s="3144"/>
      <c r="AH1059" s="3144"/>
      <c r="AI1059" s="3144"/>
      <c r="AJ1059" s="3144"/>
      <c r="AK1059" s="3144"/>
      <c r="AL1059" s="3144"/>
      <c r="AM1059" s="3144"/>
      <c r="AN1059" s="3144"/>
      <c r="AO1059" s="3144"/>
      <c r="AP1059" s="3144"/>
      <c r="AQ1059" s="3144"/>
      <c r="AR1059" s="3144"/>
      <c r="AS1059" s="3144"/>
      <c r="AT1059" s="3144"/>
    </row>
    <row r="1060" spans="11:46">
      <c r="K1060" s="6"/>
      <c r="L1060" s="121"/>
      <c r="M1060" s="121"/>
      <c r="N1060" s="121"/>
      <c r="O1060" s="121"/>
      <c r="P1060" s="121"/>
      <c r="Q1060" s="3144"/>
      <c r="R1060" s="3144"/>
      <c r="S1060" s="3144"/>
      <c r="T1060" s="3144"/>
      <c r="U1060" s="3144"/>
      <c r="V1060" s="3144"/>
      <c r="W1060" s="3144"/>
      <c r="X1060" s="3144"/>
      <c r="Y1060" s="3144"/>
      <c r="Z1060" s="3144"/>
      <c r="AA1060" s="3144"/>
      <c r="AB1060" s="3144"/>
      <c r="AC1060" s="3144"/>
      <c r="AD1060" s="3144"/>
      <c r="AE1060" s="3144"/>
      <c r="AF1060" s="3144"/>
      <c r="AG1060" s="3144"/>
      <c r="AH1060" s="3144"/>
      <c r="AI1060" s="3144"/>
      <c r="AJ1060" s="3144"/>
      <c r="AK1060" s="3144"/>
      <c r="AL1060" s="3144"/>
      <c r="AM1060" s="3144"/>
      <c r="AN1060" s="3144"/>
      <c r="AO1060" s="3144"/>
      <c r="AP1060" s="3144"/>
      <c r="AQ1060" s="3144"/>
      <c r="AR1060" s="3144"/>
      <c r="AS1060" s="3144"/>
      <c r="AT1060" s="3144"/>
    </row>
    <row r="1061" spans="11:46">
      <c r="K1061" s="6"/>
      <c r="L1061" s="121"/>
      <c r="M1061" s="121"/>
      <c r="N1061" s="121"/>
      <c r="O1061" s="121"/>
      <c r="P1061" s="121"/>
      <c r="Q1061" s="3144"/>
      <c r="R1061" s="3144"/>
      <c r="S1061" s="3144"/>
      <c r="T1061" s="3144"/>
      <c r="U1061" s="3144"/>
      <c r="V1061" s="3144"/>
      <c r="W1061" s="3144"/>
      <c r="X1061" s="3144"/>
      <c r="Y1061" s="3144"/>
      <c r="Z1061" s="3144"/>
      <c r="AA1061" s="3144"/>
      <c r="AB1061" s="3144"/>
      <c r="AC1061" s="3144"/>
      <c r="AD1061" s="3144"/>
      <c r="AE1061" s="3144"/>
      <c r="AF1061" s="3144"/>
      <c r="AG1061" s="3144"/>
      <c r="AH1061" s="3144"/>
      <c r="AI1061" s="3144"/>
      <c r="AJ1061" s="3144"/>
      <c r="AK1061" s="3144"/>
      <c r="AL1061" s="3144"/>
      <c r="AM1061" s="3144"/>
      <c r="AN1061" s="3144"/>
      <c r="AO1061" s="3144"/>
      <c r="AP1061" s="3144"/>
      <c r="AQ1061" s="3144"/>
      <c r="AR1061" s="3144"/>
      <c r="AS1061" s="3144"/>
      <c r="AT1061" s="3144"/>
    </row>
    <row r="1062" spans="11:46">
      <c r="K1062" s="6"/>
      <c r="L1062" s="121"/>
      <c r="M1062" s="121"/>
      <c r="N1062" s="121"/>
      <c r="O1062" s="121"/>
      <c r="P1062" s="121"/>
      <c r="Q1062" s="3144"/>
      <c r="R1062" s="3144"/>
      <c r="S1062" s="3144"/>
      <c r="T1062" s="3144"/>
      <c r="U1062" s="3144"/>
      <c r="V1062" s="3144"/>
      <c r="W1062" s="3144"/>
      <c r="X1062" s="3144"/>
      <c r="Y1062" s="3144"/>
      <c r="Z1062" s="3144"/>
      <c r="AA1062" s="3144"/>
      <c r="AB1062" s="3144"/>
      <c r="AC1062" s="3144"/>
      <c r="AD1062" s="3144"/>
      <c r="AE1062" s="3144"/>
      <c r="AF1062" s="3144"/>
      <c r="AG1062" s="3144"/>
      <c r="AH1062" s="3144"/>
      <c r="AI1062" s="3144"/>
      <c r="AJ1062" s="3144"/>
      <c r="AK1062" s="3144"/>
      <c r="AL1062" s="3144"/>
      <c r="AM1062" s="3144"/>
      <c r="AN1062" s="3144"/>
      <c r="AO1062" s="3144"/>
      <c r="AP1062" s="3144"/>
      <c r="AQ1062" s="3144"/>
      <c r="AR1062" s="3144"/>
      <c r="AS1062" s="3144"/>
      <c r="AT1062" s="3144"/>
    </row>
    <row r="1063" spans="11:46">
      <c r="K1063" s="6"/>
      <c r="L1063" s="121"/>
      <c r="M1063" s="121"/>
      <c r="N1063" s="121"/>
      <c r="O1063" s="121"/>
      <c r="P1063" s="121"/>
      <c r="Q1063" s="3144"/>
      <c r="R1063" s="3144"/>
      <c r="S1063" s="3144"/>
      <c r="T1063" s="3144"/>
      <c r="U1063" s="3144"/>
      <c r="V1063" s="3144"/>
      <c r="W1063" s="3144"/>
      <c r="X1063" s="3144"/>
      <c r="Y1063" s="3144"/>
      <c r="Z1063" s="3144"/>
      <c r="AA1063" s="3144"/>
      <c r="AB1063" s="3144"/>
      <c r="AC1063" s="3144"/>
      <c r="AD1063" s="3144"/>
      <c r="AE1063" s="3144"/>
      <c r="AF1063" s="3144"/>
      <c r="AG1063" s="3144"/>
      <c r="AH1063" s="3144"/>
      <c r="AI1063" s="3144"/>
      <c r="AJ1063" s="3144"/>
      <c r="AK1063" s="3144"/>
      <c r="AL1063" s="3144"/>
      <c r="AM1063" s="3144"/>
      <c r="AN1063" s="3144"/>
      <c r="AO1063" s="3144"/>
      <c r="AP1063" s="3144"/>
      <c r="AQ1063" s="3144"/>
      <c r="AR1063" s="3144"/>
      <c r="AS1063" s="3144"/>
      <c r="AT1063" s="3144"/>
    </row>
    <row r="1064" spans="11:46">
      <c r="K1064" s="6"/>
      <c r="L1064" s="121"/>
      <c r="M1064" s="121"/>
      <c r="N1064" s="121"/>
      <c r="O1064" s="121"/>
      <c r="P1064" s="121"/>
      <c r="Q1064" s="3144"/>
      <c r="R1064" s="3144"/>
      <c r="S1064" s="3144"/>
      <c r="T1064" s="3144"/>
      <c r="U1064" s="3144"/>
      <c r="V1064" s="3144"/>
      <c r="W1064" s="3144"/>
      <c r="X1064" s="3144"/>
      <c r="Y1064" s="3144"/>
      <c r="Z1064" s="3144"/>
      <c r="AA1064" s="3144"/>
      <c r="AB1064" s="3144"/>
      <c r="AC1064" s="3144"/>
      <c r="AD1064" s="3144"/>
      <c r="AE1064" s="3144"/>
      <c r="AF1064" s="3144"/>
      <c r="AG1064" s="3144"/>
      <c r="AH1064" s="3144"/>
      <c r="AI1064" s="3144"/>
      <c r="AJ1064" s="3144"/>
      <c r="AK1064" s="3144"/>
      <c r="AL1064" s="3144"/>
      <c r="AM1064" s="3144"/>
      <c r="AN1064" s="3144"/>
      <c r="AO1064" s="3144"/>
      <c r="AP1064" s="3144"/>
      <c r="AQ1064" s="3144"/>
      <c r="AR1064" s="3144"/>
      <c r="AS1064" s="3144"/>
      <c r="AT1064" s="3144"/>
    </row>
    <row r="1065" spans="11:46">
      <c r="K1065" s="6"/>
      <c r="L1065" s="121"/>
      <c r="M1065" s="121"/>
      <c r="N1065" s="121"/>
      <c r="O1065" s="121"/>
      <c r="P1065" s="121"/>
      <c r="Q1065" s="3144"/>
      <c r="R1065" s="3144"/>
      <c r="S1065" s="3144"/>
      <c r="T1065" s="3144"/>
      <c r="U1065" s="3144"/>
      <c r="V1065" s="3144"/>
      <c r="W1065" s="3144"/>
      <c r="X1065" s="3144"/>
      <c r="Y1065" s="3144"/>
      <c r="Z1065" s="3144"/>
      <c r="AA1065" s="3144"/>
      <c r="AB1065" s="3144"/>
      <c r="AC1065" s="3144"/>
      <c r="AD1065" s="3144"/>
      <c r="AE1065" s="3144"/>
      <c r="AF1065" s="3144"/>
      <c r="AG1065" s="3144"/>
      <c r="AH1065" s="3144"/>
      <c r="AI1065" s="3144"/>
      <c r="AJ1065" s="3144"/>
      <c r="AK1065" s="3144"/>
      <c r="AL1065" s="3144"/>
      <c r="AM1065" s="3144"/>
      <c r="AN1065" s="3144"/>
      <c r="AO1065" s="3144"/>
      <c r="AP1065" s="3144"/>
      <c r="AQ1065" s="3144"/>
      <c r="AR1065" s="3144"/>
      <c r="AS1065" s="3144"/>
      <c r="AT1065" s="3144"/>
    </row>
    <row r="1066" spans="11:46">
      <c r="K1066" s="6"/>
      <c r="L1066" s="121"/>
      <c r="M1066" s="121"/>
      <c r="N1066" s="121"/>
      <c r="O1066" s="121"/>
      <c r="P1066" s="121"/>
      <c r="Q1066" s="3144"/>
      <c r="R1066" s="3144"/>
      <c r="S1066" s="3144"/>
      <c r="T1066" s="3144"/>
      <c r="U1066" s="3144"/>
      <c r="V1066" s="3144"/>
      <c r="W1066" s="3144"/>
      <c r="X1066" s="3144"/>
      <c r="Y1066" s="3144"/>
      <c r="Z1066" s="3144"/>
      <c r="AA1066" s="3144"/>
      <c r="AB1066" s="3144"/>
      <c r="AC1066" s="3144"/>
      <c r="AD1066" s="3144"/>
      <c r="AE1066" s="3144"/>
      <c r="AF1066" s="3144"/>
      <c r="AG1066" s="3144"/>
      <c r="AH1066" s="3144"/>
      <c r="AI1066" s="3144"/>
      <c r="AJ1066" s="3144"/>
      <c r="AK1066" s="3144"/>
      <c r="AL1066" s="3144"/>
      <c r="AM1066" s="3144"/>
      <c r="AN1066" s="3144"/>
      <c r="AO1066" s="3144"/>
      <c r="AP1066" s="3144"/>
      <c r="AQ1066" s="3144"/>
      <c r="AR1066" s="3144"/>
      <c r="AS1066" s="3144"/>
      <c r="AT1066" s="3144"/>
    </row>
    <row r="1067" spans="11:46">
      <c r="K1067" s="6"/>
      <c r="L1067" s="121"/>
      <c r="M1067" s="121"/>
      <c r="N1067" s="121"/>
      <c r="O1067" s="121"/>
      <c r="P1067" s="121"/>
      <c r="Q1067" s="3144"/>
      <c r="R1067" s="3144"/>
      <c r="S1067" s="3144"/>
      <c r="T1067" s="3144"/>
      <c r="U1067" s="3144"/>
      <c r="V1067" s="3144"/>
      <c r="W1067" s="3144"/>
      <c r="X1067" s="3144"/>
      <c r="Y1067" s="3144"/>
      <c r="Z1067" s="3144"/>
      <c r="AA1067" s="3144"/>
      <c r="AB1067" s="3144"/>
      <c r="AC1067" s="3144"/>
      <c r="AD1067" s="3144"/>
      <c r="AE1067" s="3144"/>
      <c r="AF1067" s="3144"/>
      <c r="AG1067" s="3144"/>
      <c r="AH1067" s="3144"/>
      <c r="AI1067" s="3144"/>
      <c r="AJ1067" s="3144"/>
      <c r="AK1067" s="3144"/>
      <c r="AL1067" s="3144"/>
      <c r="AM1067" s="3144"/>
      <c r="AN1067" s="3144"/>
      <c r="AO1067" s="3144"/>
      <c r="AP1067" s="3144"/>
      <c r="AQ1067" s="3144"/>
      <c r="AR1067" s="3144"/>
      <c r="AS1067" s="3144"/>
      <c r="AT1067" s="3144"/>
    </row>
    <row r="1068" spans="11:46">
      <c r="K1068" s="6"/>
      <c r="L1068" s="121"/>
      <c r="M1068" s="121"/>
      <c r="N1068" s="121"/>
      <c r="O1068" s="121"/>
      <c r="P1068" s="121"/>
      <c r="Q1068" s="3144"/>
      <c r="R1068" s="3144"/>
      <c r="S1068" s="3144"/>
      <c r="T1068" s="3144"/>
      <c r="U1068" s="3144"/>
      <c r="V1068" s="3144"/>
      <c r="W1068" s="3144"/>
      <c r="X1068" s="3144"/>
      <c r="Y1068" s="3144"/>
      <c r="Z1068" s="3144"/>
      <c r="AA1068" s="3144"/>
      <c r="AB1068" s="3144"/>
      <c r="AC1068" s="3144"/>
      <c r="AD1068" s="3144"/>
      <c r="AE1068" s="3144"/>
      <c r="AF1068" s="3144"/>
      <c r="AG1068" s="3144"/>
      <c r="AH1068" s="3144"/>
      <c r="AI1068" s="3144"/>
      <c r="AJ1068" s="3144"/>
      <c r="AK1068" s="3144"/>
      <c r="AL1068" s="3144"/>
      <c r="AM1068" s="3144"/>
      <c r="AN1068" s="3144"/>
      <c r="AO1068" s="3144"/>
      <c r="AP1068" s="3144"/>
      <c r="AQ1068" s="3144"/>
      <c r="AR1068" s="3144"/>
      <c r="AS1068" s="3144"/>
      <c r="AT1068" s="3144"/>
    </row>
    <row r="1069" spans="11:46">
      <c r="K1069" s="6"/>
      <c r="L1069" s="121"/>
      <c r="M1069" s="121"/>
      <c r="N1069" s="121"/>
      <c r="O1069" s="121"/>
      <c r="P1069" s="121"/>
      <c r="Q1069" s="3144"/>
      <c r="R1069" s="3144"/>
      <c r="S1069" s="3144"/>
      <c r="T1069" s="3144"/>
      <c r="U1069" s="3144"/>
      <c r="V1069" s="3144"/>
      <c r="W1069" s="3144"/>
      <c r="X1069" s="3144"/>
      <c r="Y1069" s="3144"/>
      <c r="Z1069" s="3144"/>
      <c r="AA1069" s="3144"/>
      <c r="AB1069" s="3144"/>
      <c r="AC1069" s="3144"/>
      <c r="AD1069" s="3144"/>
      <c r="AE1069" s="3144"/>
      <c r="AF1069" s="3144"/>
      <c r="AG1069" s="3144"/>
      <c r="AH1069" s="3144"/>
      <c r="AI1069" s="3144"/>
      <c r="AJ1069" s="3144"/>
      <c r="AK1069" s="3144"/>
      <c r="AL1069" s="3144"/>
      <c r="AM1069" s="3144"/>
      <c r="AN1069" s="3144"/>
      <c r="AO1069" s="3144"/>
      <c r="AP1069" s="3144"/>
      <c r="AQ1069" s="3144"/>
      <c r="AR1069" s="3144"/>
      <c r="AS1069" s="3144"/>
      <c r="AT1069" s="3144"/>
    </row>
    <row r="1070" spans="11:46">
      <c r="K1070" s="6"/>
      <c r="L1070" s="121"/>
      <c r="M1070" s="121"/>
      <c r="N1070" s="121"/>
      <c r="O1070" s="121"/>
      <c r="P1070" s="121"/>
      <c r="Q1070" s="3144"/>
      <c r="R1070" s="3144"/>
      <c r="S1070" s="3144"/>
      <c r="T1070" s="3144"/>
      <c r="U1070" s="3144"/>
      <c r="V1070" s="3144"/>
      <c r="W1070" s="3144"/>
      <c r="X1070" s="3144"/>
      <c r="Y1070" s="3144"/>
      <c r="Z1070" s="3144"/>
      <c r="AA1070" s="3144"/>
      <c r="AB1070" s="3144"/>
      <c r="AC1070" s="3144"/>
      <c r="AD1070" s="3144"/>
      <c r="AE1070" s="3144"/>
      <c r="AF1070" s="3144"/>
      <c r="AG1070" s="3144"/>
      <c r="AH1070" s="3144"/>
      <c r="AI1070" s="3144"/>
      <c r="AJ1070" s="3144"/>
      <c r="AK1070" s="3144"/>
      <c r="AL1070" s="3144"/>
      <c r="AM1070" s="3144"/>
      <c r="AN1070" s="3144"/>
      <c r="AO1070" s="3144"/>
      <c r="AP1070" s="3144"/>
      <c r="AQ1070" s="3144"/>
      <c r="AR1070" s="3144"/>
      <c r="AS1070" s="3144"/>
      <c r="AT1070" s="3144"/>
    </row>
    <row r="1071" spans="11:46">
      <c r="K1071" s="6"/>
      <c r="L1071" s="121"/>
      <c r="M1071" s="121"/>
      <c r="N1071" s="121"/>
      <c r="O1071" s="121"/>
      <c r="P1071" s="121"/>
      <c r="Q1071" s="3144"/>
      <c r="R1071" s="3144"/>
      <c r="S1071" s="3144"/>
      <c r="T1071" s="3144"/>
      <c r="U1071" s="3144"/>
      <c r="V1071" s="3144"/>
      <c r="W1071" s="3144"/>
      <c r="X1071" s="3144"/>
      <c r="Y1071" s="3144"/>
      <c r="Z1071" s="3144"/>
      <c r="AA1071" s="3144"/>
      <c r="AB1071" s="3144"/>
      <c r="AC1071" s="3144"/>
      <c r="AD1071" s="3144"/>
      <c r="AE1071" s="3144"/>
      <c r="AF1071" s="3144"/>
      <c r="AG1071" s="3144"/>
      <c r="AH1071" s="3144"/>
      <c r="AI1071" s="3144"/>
      <c r="AJ1071" s="3144"/>
      <c r="AK1071" s="3144"/>
      <c r="AL1071" s="3144"/>
      <c r="AM1071" s="3144"/>
      <c r="AN1071" s="3144"/>
      <c r="AO1071" s="3144"/>
      <c r="AP1071" s="3144"/>
      <c r="AQ1071" s="3144"/>
      <c r="AR1071" s="3144"/>
      <c r="AS1071" s="3144"/>
      <c r="AT1071" s="3144"/>
    </row>
    <row r="1072" spans="11:46">
      <c r="K1072" s="6"/>
      <c r="L1072" s="121"/>
      <c r="M1072" s="121"/>
      <c r="N1072" s="121"/>
      <c r="O1072" s="121"/>
      <c r="P1072" s="121"/>
      <c r="Q1072" s="3144"/>
      <c r="R1072" s="3144"/>
      <c r="S1072" s="3144"/>
      <c r="T1072" s="3144"/>
      <c r="U1072" s="3144"/>
      <c r="V1072" s="3144"/>
      <c r="W1072" s="3144"/>
      <c r="X1072" s="3144"/>
      <c r="Y1072" s="3144"/>
      <c r="Z1072" s="3144"/>
      <c r="AA1072" s="3144"/>
      <c r="AB1072" s="3144"/>
      <c r="AC1072" s="3144"/>
      <c r="AD1072" s="3144"/>
      <c r="AE1072" s="3144"/>
      <c r="AF1072" s="3144"/>
      <c r="AG1072" s="3144"/>
      <c r="AH1072" s="3144"/>
      <c r="AI1072" s="3144"/>
      <c r="AJ1072" s="3144"/>
      <c r="AK1072" s="3144"/>
      <c r="AL1072" s="3144"/>
      <c r="AM1072" s="3144"/>
      <c r="AN1072" s="3144"/>
      <c r="AO1072" s="3144"/>
      <c r="AP1072" s="3144"/>
      <c r="AQ1072" s="3144"/>
      <c r="AR1072" s="3144"/>
      <c r="AS1072" s="3144"/>
      <c r="AT1072" s="3144"/>
    </row>
    <row r="1073" spans="11:46">
      <c r="K1073" s="6"/>
      <c r="L1073" s="121"/>
      <c r="M1073" s="121"/>
      <c r="N1073" s="121"/>
      <c r="O1073" s="121"/>
      <c r="P1073" s="121"/>
      <c r="Q1073" s="3144"/>
      <c r="R1073" s="3144"/>
      <c r="S1073" s="3144"/>
      <c r="T1073" s="3144"/>
      <c r="U1073" s="3144"/>
      <c r="V1073" s="3144"/>
      <c r="W1073" s="3144"/>
      <c r="X1073" s="3144"/>
      <c r="Y1073" s="3144"/>
      <c r="Z1073" s="3144"/>
      <c r="AA1073" s="3144"/>
      <c r="AB1073" s="3144"/>
      <c r="AC1073" s="3144"/>
      <c r="AD1073" s="3144"/>
      <c r="AE1073" s="3144"/>
      <c r="AF1073" s="3144"/>
      <c r="AG1073" s="3144"/>
      <c r="AH1073" s="3144"/>
      <c r="AI1073" s="3144"/>
      <c r="AJ1073" s="3144"/>
      <c r="AK1073" s="3144"/>
      <c r="AL1073" s="3144"/>
      <c r="AM1073" s="3144"/>
      <c r="AN1073" s="3144"/>
      <c r="AO1073" s="3144"/>
      <c r="AP1073" s="3144"/>
      <c r="AQ1073" s="3144"/>
      <c r="AR1073" s="3144"/>
      <c r="AS1073" s="3144"/>
      <c r="AT1073" s="3144"/>
    </row>
    <row r="1074" spans="11:46">
      <c r="K1074" s="6"/>
      <c r="L1074" s="121"/>
      <c r="M1074" s="121"/>
      <c r="N1074" s="121"/>
      <c r="O1074" s="121"/>
      <c r="P1074" s="121"/>
      <c r="Q1074" s="3144"/>
      <c r="R1074" s="3144"/>
      <c r="S1074" s="3144"/>
      <c r="T1074" s="3144"/>
      <c r="U1074" s="3144"/>
      <c r="V1074" s="3144"/>
      <c r="W1074" s="3144"/>
      <c r="X1074" s="3144"/>
      <c r="Y1074" s="3144"/>
      <c r="Z1074" s="3144"/>
      <c r="AA1074" s="3144"/>
      <c r="AB1074" s="3144"/>
      <c r="AC1074" s="3144"/>
      <c r="AD1074" s="3144"/>
      <c r="AE1074" s="3144"/>
      <c r="AF1074" s="3144"/>
      <c r="AG1074" s="3144"/>
      <c r="AH1074" s="3144"/>
      <c r="AI1074" s="3144"/>
      <c r="AJ1074" s="3144"/>
      <c r="AK1074" s="3144"/>
      <c r="AL1074" s="3144"/>
      <c r="AM1074" s="3144"/>
      <c r="AN1074" s="3144"/>
      <c r="AO1074" s="3144"/>
      <c r="AP1074" s="3144"/>
      <c r="AQ1074" s="3144"/>
      <c r="AR1074" s="3144"/>
      <c r="AS1074" s="3144"/>
      <c r="AT1074" s="3144"/>
    </row>
    <row r="1075" spans="11:46">
      <c r="K1075" s="6"/>
      <c r="L1075" s="121"/>
      <c r="M1075" s="121"/>
      <c r="N1075" s="121"/>
      <c r="O1075" s="121"/>
      <c r="P1075" s="121"/>
      <c r="Q1075" s="3144"/>
      <c r="R1075" s="3144"/>
      <c r="S1075" s="3144"/>
      <c r="T1075" s="3144"/>
      <c r="U1075" s="3144"/>
      <c r="V1075" s="3144"/>
      <c r="W1075" s="3144"/>
      <c r="X1075" s="3144"/>
      <c r="Y1075" s="3144"/>
      <c r="Z1075" s="3144"/>
      <c r="AA1075" s="3144"/>
      <c r="AB1075" s="3144"/>
      <c r="AC1075" s="3144"/>
      <c r="AD1075" s="3144"/>
      <c r="AE1075" s="3144"/>
      <c r="AF1075" s="3144"/>
      <c r="AG1075" s="3144"/>
      <c r="AH1075" s="3144"/>
      <c r="AI1075" s="3144"/>
      <c r="AJ1075" s="3144"/>
      <c r="AK1075" s="3144"/>
      <c r="AL1075" s="3144"/>
      <c r="AM1075" s="3144"/>
      <c r="AN1075" s="3144"/>
      <c r="AO1075" s="3144"/>
      <c r="AP1075" s="3144"/>
      <c r="AQ1075" s="3144"/>
      <c r="AR1075" s="3144"/>
      <c r="AS1075" s="3144"/>
      <c r="AT1075" s="3144"/>
    </row>
    <row r="1076" spans="11:46">
      <c r="K1076" s="6"/>
      <c r="L1076" s="121"/>
      <c r="M1076" s="121"/>
      <c r="N1076" s="121"/>
      <c r="O1076" s="121"/>
      <c r="P1076" s="121"/>
      <c r="Q1076" s="3144"/>
      <c r="R1076" s="3144"/>
      <c r="S1076" s="3144"/>
      <c r="T1076" s="3144"/>
      <c r="U1076" s="3144"/>
      <c r="V1076" s="3144"/>
      <c r="W1076" s="3144"/>
      <c r="X1076" s="3144"/>
      <c r="Y1076" s="3144"/>
      <c r="Z1076" s="3144"/>
      <c r="AA1076" s="3144"/>
      <c r="AB1076" s="3144"/>
      <c r="AC1076" s="3144"/>
      <c r="AD1076" s="3144"/>
      <c r="AE1076" s="3144"/>
      <c r="AF1076" s="3144"/>
      <c r="AG1076" s="3144"/>
      <c r="AH1076" s="3144"/>
      <c r="AI1076" s="3144"/>
      <c r="AJ1076" s="3144"/>
      <c r="AK1076" s="3144"/>
      <c r="AL1076" s="3144"/>
      <c r="AM1076" s="3144"/>
      <c r="AN1076" s="3144"/>
      <c r="AO1076" s="3144"/>
      <c r="AP1076" s="3144"/>
      <c r="AQ1076" s="3144"/>
      <c r="AR1076" s="3144"/>
      <c r="AS1076" s="3144"/>
      <c r="AT1076" s="3144"/>
    </row>
    <row r="1077" spans="11:46">
      <c r="K1077" s="6"/>
      <c r="L1077" s="121"/>
      <c r="M1077" s="121"/>
      <c r="N1077" s="121"/>
      <c r="O1077" s="121"/>
      <c r="P1077" s="121"/>
      <c r="Q1077" s="3144"/>
      <c r="R1077" s="3144"/>
      <c r="S1077" s="3144"/>
      <c r="T1077" s="3144"/>
      <c r="U1077" s="3144"/>
      <c r="V1077" s="3144"/>
      <c r="W1077" s="3144"/>
      <c r="X1077" s="3144"/>
      <c r="Y1077" s="3144"/>
      <c r="Z1077" s="3144"/>
      <c r="AA1077" s="3144"/>
      <c r="AB1077" s="3144"/>
      <c r="AC1077" s="3144"/>
      <c r="AD1077" s="3144"/>
      <c r="AE1077" s="3144"/>
      <c r="AF1077" s="3144"/>
      <c r="AG1077" s="3144"/>
      <c r="AH1077" s="3144"/>
      <c r="AI1077" s="3144"/>
      <c r="AJ1077" s="3144"/>
      <c r="AK1077" s="3144"/>
      <c r="AL1077" s="3144"/>
      <c r="AM1077" s="3144"/>
      <c r="AN1077" s="3144"/>
      <c r="AO1077" s="3144"/>
      <c r="AP1077" s="3144"/>
      <c r="AQ1077" s="3144"/>
      <c r="AR1077" s="3144"/>
      <c r="AS1077" s="3144"/>
      <c r="AT1077" s="3144"/>
    </row>
    <row r="1078" spans="11:46">
      <c r="K1078" s="6"/>
      <c r="L1078" s="121"/>
      <c r="M1078" s="121"/>
      <c r="N1078" s="121"/>
      <c r="O1078" s="121"/>
      <c r="P1078" s="121"/>
      <c r="Q1078" s="3144"/>
      <c r="R1078" s="3144"/>
      <c r="S1078" s="3144"/>
      <c r="T1078" s="3144"/>
      <c r="U1078" s="3144"/>
      <c r="V1078" s="3144"/>
      <c r="W1078" s="3144"/>
      <c r="X1078" s="3144"/>
      <c r="Y1078" s="3144"/>
      <c r="Z1078" s="3144"/>
      <c r="AA1078" s="3144"/>
      <c r="AB1078" s="3144"/>
      <c r="AC1078" s="3144"/>
      <c r="AD1078" s="3144"/>
      <c r="AE1078" s="3144"/>
      <c r="AF1078" s="3144"/>
      <c r="AG1078" s="3144"/>
      <c r="AH1078" s="3144"/>
      <c r="AI1078" s="3144"/>
      <c r="AJ1078" s="3144"/>
      <c r="AK1078" s="3144"/>
      <c r="AL1078" s="3144"/>
      <c r="AM1078" s="3144"/>
      <c r="AN1078" s="3144"/>
      <c r="AO1078" s="3144"/>
      <c r="AP1078" s="3144"/>
      <c r="AQ1078" s="3144"/>
      <c r="AR1078" s="3144"/>
      <c r="AS1078" s="3144"/>
      <c r="AT1078" s="3144"/>
    </row>
    <row r="1079" spans="11:46">
      <c r="K1079" s="6"/>
      <c r="L1079" s="121"/>
      <c r="M1079" s="121"/>
      <c r="N1079" s="121"/>
      <c r="O1079" s="121"/>
      <c r="P1079" s="121"/>
      <c r="Q1079" s="3144"/>
      <c r="R1079" s="3144"/>
      <c r="S1079" s="3144"/>
      <c r="T1079" s="3144"/>
      <c r="U1079" s="3144"/>
      <c r="V1079" s="3144"/>
      <c r="W1079" s="3144"/>
      <c r="X1079" s="3144"/>
      <c r="Y1079" s="3144"/>
      <c r="Z1079" s="3144"/>
      <c r="AA1079" s="3144"/>
      <c r="AB1079" s="3144"/>
      <c r="AC1079" s="3144"/>
      <c r="AD1079" s="3144"/>
      <c r="AE1079" s="3144"/>
      <c r="AF1079" s="3144"/>
      <c r="AG1079" s="3144"/>
      <c r="AH1079" s="3144"/>
      <c r="AI1079" s="3144"/>
      <c r="AJ1079" s="3144"/>
      <c r="AK1079" s="3144"/>
      <c r="AL1079" s="3144"/>
      <c r="AM1079" s="3144"/>
      <c r="AN1079" s="3144"/>
      <c r="AO1079" s="3144"/>
      <c r="AP1079" s="3144"/>
      <c r="AQ1079" s="3144"/>
      <c r="AR1079" s="3144"/>
      <c r="AS1079" s="3144"/>
      <c r="AT1079" s="3144"/>
    </row>
    <row r="1080" spans="11:46">
      <c r="K1080" s="6"/>
      <c r="L1080" s="121"/>
      <c r="M1080" s="121"/>
      <c r="N1080" s="121"/>
      <c r="O1080" s="121"/>
      <c r="P1080" s="121"/>
      <c r="Q1080" s="3144"/>
      <c r="R1080" s="3144"/>
      <c r="S1080" s="3144"/>
      <c r="T1080" s="3144"/>
      <c r="U1080" s="3144"/>
      <c r="V1080" s="3144"/>
      <c r="W1080" s="3144"/>
      <c r="X1080" s="3144"/>
      <c r="Y1080" s="3144"/>
      <c r="Z1080" s="3144"/>
      <c r="AA1080" s="3144"/>
      <c r="AB1080" s="3144"/>
      <c r="AC1080" s="3144"/>
      <c r="AD1080" s="3144"/>
      <c r="AE1080" s="3144"/>
      <c r="AF1080" s="3144"/>
      <c r="AG1080" s="3144"/>
      <c r="AH1080" s="3144"/>
      <c r="AI1080" s="3144"/>
      <c r="AJ1080" s="3144"/>
      <c r="AK1080" s="3144"/>
      <c r="AL1080" s="3144"/>
      <c r="AM1080" s="3144"/>
      <c r="AN1080" s="3144"/>
      <c r="AO1080" s="3144"/>
      <c r="AP1080" s="3144"/>
      <c r="AQ1080" s="3144"/>
      <c r="AR1080" s="3144"/>
      <c r="AS1080" s="3144"/>
      <c r="AT1080" s="3144"/>
    </row>
    <row r="1081" spans="11:46">
      <c r="K1081" s="6"/>
      <c r="L1081" s="121"/>
      <c r="M1081" s="121"/>
      <c r="N1081" s="121"/>
      <c r="O1081" s="121"/>
      <c r="P1081" s="121"/>
      <c r="Q1081" s="3144"/>
      <c r="R1081" s="3144"/>
      <c r="S1081" s="3144"/>
      <c r="T1081" s="3144"/>
      <c r="U1081" s="3144"/>
      <c r="V1081" s="3144"/>
      <c r="W1081" s="3144"/>
      <c r="X1081" s="3144"/>
      <c r="Y1081" s="3144"/>
      <c r="Z1081" s="3144"/>
      <c r="AA1081" s="3144"/>
      <c r="AB1081" s="3144"/>
      <c r="AC1081" s="3144"/>
      <c r="AD1081" s="3144"/>
      <c r="AE1081" s="3144"/>
      <c r="AF1081" s="3144"/>
      <c r="AG1081" s="3144"/>
      <c r="AH1081" s="3144"/>
      <c r="AI1081" s="3144"/>
      <c r="AJ1081" s="3144"/>
      <c r="AK1081" s="3144"/>
      <c r="AL1081" s="3144"/>
      <c r="AM1081" s="3144"/>
      <c r="AN1081" s="3144"/>
      <c r="AO1081" s="3144"/>
      <c r="AP1081" s="3144"/>
      <c r="AQ1081" s="3144"/>
      <c r="AR1081" s="3144"/>
      <c r="AS1081" s="3144"/>
      <c r="AT1081" s="3144"/>
    </row>
    <row r="1082" spans="11:46">
      <c r="K1082" s="6"/>
      <c r="L1082" s="121"/>
      <c r="M1082" s="121"/>
      <c r="N1082" s="121"/>
      <c r="O1082" s="121"/>
      <c r="P1082" s="121"/>
      <c r="Q1082" s="3144"/>
      <c r="R1082" s="3144"/>
      <c r="S1082" s="3144"/>
      <c r="T1082" s="3144"/>
      <c r="U1082" s="3144"/>
      <c r="V1082" s="3144"/>
      <c r="W1082" s="3144"/>
      <c r="X1082" s="3144"/>
      <c r="Y1082" s="3144"/>
      <c r="Z1082" s="3144"/>
      <c r="AA1082" s="3144"/>
      <c r="AB1082" s="3144"/>
      <c r="AC1082" s="3144"/>
      <c r="AD1082" s="3144"/>
      <c r="AE1082" s="3144"/>
      <c r="AF1082" s="3144"/>
      <c r="AG1082" s="3144"/>
      <c r="AH1082" s="3144"/>
      <c r="AI1082" s="3144"/>
      <c r="AJ1082" s="3144"/>
      <c r="AK1082" s="3144"/>
      <c r="AL1082" s="3144"/>
      <c r="AM1082" s="3144"/>
      <c r="AN1082" s="3144"/>
      <c r="AO1082" s="3144"/>
      <c r="AP1082" s="3144"/>
      <c r="AQ1082" s="3144"/>
      <c r="AR1082" s="3144"/>
      <c r="AS1082" s="3144"/>
      <c r="AT1082" s="3144"/>
    </row>
    <row r="1083" spans="11:46">
      <c r="K1083" s="6"/>
      <c r="L1083" s="121"/>
      <c r="M1083" s="121"/>
      <c r="N1083" s="121"/>
      <c r="O1083" s="121"/>
      <c r="P1083" s="121"/>
      <c r="Q1083" s="3144"/>
      <c r="R1083" s="3144"/>
      <c r="S1083" s="3144"/>
      <c r="T1083" s="3144"/>
      <c r="U1083" s="3144"/>
      <c r="V1083" s="3144"/>
      <c r="W1083" s="3144"/>
      <c r="X1083" s="3144"/>
      <c r="Y1083" s="3144"/>
      <c r="Z1083" s="3144"/>
      <c r="AA1083" s="3144"/>
      <c r="AB1083" s="3144"/>
      <c r="AC1083" s="3144"/>
      <c r="AD1083" s="3144"/>
      <c r="AE1083" s="3144"/>
      <c r="AF1083" s="3144"/>
      <c r="AG1083" s="3144"/>
      <c r="AH1083" s="3144"/>
      <c r="AI1083" s="3144"/>
      <c r="AJ1083" s="3144"/>
      <c r="AK1083" s="3144"/>
      <c r="AL1083" s="3144"/>
      <c r="AM1083" s="3144"/>
      <c r="AN1083" s="3144"/>
      <c r="AO1083" s="3144"/>
      <c r="AP1083" s="3144"/>
      <c r="AQ1083" s="3144"/>
      <c r="AR1083" s="3144"/>
      <c r="AS1083" s="3144"/>
      <c r="AT1083" s="3144"/>
    </row>
    <row r="1084" spans="11:46">
      <c r="K1084" s="6"/>
      <c r="L1084" s="121"/>
      <c r="M1084" s="121"/>
      <c r="N1084" s="121"/>
      <c r="O1084" s="121"/>
      <c r="P1084" s="121"/>
      <c r="Q1084" s="3144"/>
      <c r="R1084" s="3144"/>
      <c r="S1084" s="3144"/>
      <c r="T1084" s="3144"/>
      <c r="U1084" s="3144"/>
      <c r="V1084" s="3144"/>
      <c r="W1084" s="3144"/>
      <c r="X1084" s="3144"/>
      <c r="Y1084" s="3144"/>
      <c r="Z1084" s="3144"/>
      <c r="AA1084" s="3144"/>
      <c r="AB1084" s="3144"/>
      <c r="AC1084" s="3144"/>
      <c r="AD1084" s="3144"/>
      <c r="AE1084" s="3144"/>
      <c r="AF1084" s="3144"/>
      <c r="AG1084" s="3144"/>
      <c r="AH1084" s="3144"/>
      <c r="AI1084" s="3144"/>
      <c r="AJ1084" s="3144"/>
      <c r="AK1084" s="3144"/>
      <c r="AL1084" s="3144"/>
      <c r="AM1084" s="3144"/>
      <c r="AN1084" s="3144"/>
      <c r="AO1084" s="3144"/>
      <c r="AP1084" s="3144"/>
      <c r="AQ1084" s="3144"/>
      <c r="AR1084" s="3144"/>
      <c r="AS1084" s="3144"/>
      <c r="AT1084" s="3144"/>
    </row>
    <row r="1085" spans="11:46">
      <c r="K1085" s="6"/>
      <c r="L1085" s="121"/>
      <c r="M1085" s="121"/>
      <c r="N1085" s="121"/>
      <c r="O1085" s="121"/>
      <c r="P1085" s="121"/>
      <c r="Q1085" s="3144"/>
      <c r="R1085" s="3144"/>
      <c r="S1085" s="3144"/>
      <c r="T1085" s="3144"/>
      <c r="U1085" s="3144"/>
      <c r="V1085" s="3144"/>
      <c r="W1085" s="3144"/>
      <c r="X1085" s="3144"/>
      <c r="Y1085" s="3144"/>
      <c r="Z1085" s="3144"/>
      <c r="AA1085" s="3144"/>
      <c r="AB1085" s="3144"/>
      <c r="AC1085" s="3144"/>
      <c r="AD1085" s="3144"/>
      <c r="AE1085" s="3144"/>
      <c r="AF1085" s="3144"/>
      <c r="AG1085" s="3144"/>
      <c r="AH1085" s="3144"/>
      <c r="AI1085" s="3144"/>
      <c r="AJ1085" s="3144"/>
      <c r="AK1085" s="3144"/>
      <c r="AL1085" s="3144"/>
      <c r="AM1085" s="3144"/>
      <c r="AN1085" s="3144"/>
      <c r="AO1085" s="3144"/>
      <c r="AP1085" s="3144"/>
      <c r="AQ1085" s="3144"/>
      <c r="AR1085" s="3144"/>
      <c r="AS1085" s="3144"/>
      <c r="AT1085" s="3144"/>
    </row>
    <row r="1086" spans="11:46">
      <c r="K1086" s="6"/>
      <c r="L1086" s="121"/>
      <c r="M1086" s="121"/>
      <c r="N1086" s="121"/>
      <c r="O1086" s="121"/>
      <c r="P1086" s="121"/>
      <c r="Q1086" s="3144"/>
      <c r="R1086" s="3144"/>
      <c r="S1086" s="3144"/>
      <c r="T1086" s="3144"/>
      <c r="U1086" s="3144"/>
      <c r="V1086" s="3144"/>
      <c r="W1086" s="3144"/>
      <c r="X1086" s="3144"/>
      <c r="Y1086" s="3144"/>
      <c r="Z1086" s="3144"/>
      <c r="AA1086" s="3144"/>
      <c r="AB1086" s="3144"/>
      <c r="AC1086" s="3144"/>
      <c r="AD1086" s="3144"/>
      <c r="AE1086" s="3144"/>
      <c r="AF1086" s="3144"/>
      <c r="AG1086" s="3144"/>
      <c r="AH1086" s="3144"/>
      <c r="AI1086" s="3144"/>
      <c r="AJ1086" s="3144"/>
      <c r="AK1086" s="3144"/>
      <c r="AL1086" s="3144"/>
      <c r="AM1086" s="3144"/>
      <c r="AN1086" s="3144"/>
      <c r="AO1086" s="3144"/>
      <c r="AP1086" s="3144"/>
      <c r="AQ1086" s="3144"/>
      <c r="AR1086" s="3144"/>
      <c r="AS1086" s="3144"/>
      <c r="AT1086" s="3144"/>
    </row>
    <row r="1087" spans="11:46">
      <c r="K1087" s="6"/>
      <c r="L1087" s="121"/>
      <c r="M1087" s="121"/>
      <c r="N1087" s="121"/>
      <c r="O1087" s="121"/>
      <c r="P1087" s="121"/>
      <c r="Q1087" s="3144"/>
      <c r="R1087" s="3144"/>
      <c r="S1087" s="3144"/>
      <c r="T1087" s="3144"/>
      <c r="U1087" s="3144"/>
      <c r="V1087" s="3144"/>
      <c r="W1087" s="3144"/>
      <c r="X1087" s="3144"/>
      <c r="Y1087" s="3144"/>
      <c r="Z1087" s="3144"/>
      <c r="AA1087" s="3144"/>
      <c r="AB1087" s="3144"/>
      <c r="AC1087" s="3144"/>
      <c r="AD1087" s="3144"/>
      <c r="AE1087" s="3144"/>
      <c r="AF1087" s="3144"/>
      <c r="AG1087" s="3144"/>
      <c r="AH1087" s="3144"/>
      <c r="AI1087" s="3144"/>
      <c r="AJ1087" s="3144"/>
      <c r="AK1087" s="3144"/>
      <c r="AL1087" s="3144"/>
      <c r="AM1087" s="3144"/>
      <c r="AN1087" s="3144"/>
      <c r="AO1087" s="3144"/>
      <c r="AP1087" s="3144"/>
      <c r="AQ1087" s="3144"/>
      <c r="AR1087" s="3144"/>
      <c r="AS1087" s="3144"/>
      <c r="AT1087" s="3144"/>
    </row>
    <row r="1088" spans="11:46">
      <c r="K1088" s="6"/>
      <c r="L1088" s="121"/>
      <c r="M1088" s="121"/>
      <c r="N1088" s="121"/>
      <c r="O1088" s="121"/>
      <c r="P1088" s="121"/>
      <c r="Q1088" s="3144"/>
      <c r="R1088" s="3144"/>
      <c r="S1088" s="3144"/>
      <c r="T1088" s="3144"/>
      <c r="U1088" s="3144"/>
      <c r="V1088" s="3144"/>
      <c r="W1088" s="3144"/>
      <c r="X1088" s="3144"/>
      <c r="Y1088" s="3144"/>
      <c r="Z1088" s="3144"/>
      <c r="AA1088" s="3144"/>
      <c r="AB1088" s="3144"/>
      <c r="AC1088" s="3144"/>
      <c r="AD1088" s="3144"/>
      <c r="AE1088" s="3144"/>
      <c r="AF1088" s="3144"/>
      <c r="AG1088" s="3144"/>
      <c r="AH1088" s="3144"/>
      <c r="AI1088" s="3144"/>
      <c r="AJ1088" s="3144"/>
      <c r="AK1088" s="3144"/>
      <c r="AL1088" s="3144"/>
      <c r="AM1088" s="3144"/>
      <c r="AN1088" s="3144"/>
      <c r="AO1088" s="3144"/>
      <c r="AP1088" s="3144"/>
      <c r="AQ1088" s="3144"/>
      <c r="AR1088" s="3144"/>
      <c r="AS1088" s="3144"/>
      <c r="AT1088" s="3144"/>
    </row>
    <row r="1089" spans="11:46">
      <c r="K1089" s="6"/>
      <c r="L1089" s="121"/>
      <c r="M1089" s="121"/>
      <c r="N1089" s="121"/>
      <c r="O1089" s="121"/>
      <c r="P1089" s="121"/>
      <c r="Q1089" s="3144"/>
      <c r="R1089" s="3144"/>
      <c r="S1089" s="3144"/>
      <c r="T1089" s="3144"/>
      <c r="U1089" s="3144"/>
      <c r="V1089" s="3144"/>
      <c r="W1089" s="3144"/>
      <c r="X1089" s="3144"/>
      <c r="Y1089" s="3144"/>
      <c r="Z1089" s="3144"/>
      <c r="AA1089" s="3144"/>
      <c r="AB1089" s="3144"/>
      <c r="AC1089" s="3144"/>
      <c r="AD1089" s="3144"/>
      <c r="AE1089" s="3144"/>
      <c r="AF1089" s="3144"/>
      <c r="AG1089" s="3144"/>
      <c r="AH1089" s="3144"/>
      <c r="AI1089" s="3144"/>
      <c r="AJ1089" s="3144"/>
      <c r="AK1089" s="3144"/>
      <c r="AL1089" s="3144"/>
      <c r="AM1089" s="3144"/>
      <c r="AN1089" s="3144"/>
      <c r="AO1089" s="3144"/>
      <c r="AP1089" s="3144"/>
      <c r="AQ1089" s="3144"/>
      <c r="AR1089" s="3144"/>
      <c r="AS1089" s="3144"/>
      <c r="AT1089" s="3144"/>
    </row>
    <row r="1090" spans="11:46">
      <c r="K1090" s="6"/>
      <c r="L1090" s="121"/>
      <c r="M1090" s="121"/>
      <c r="N1090" s="121"/>
      <c r="O1090" s="121"/>
      <c r="P1090" s="121"/>
      <c r="Q1090" s="3144"/>
      <c r="R1090" s="3144"/>
      <c r="S1090" s="3144"/>
      <c r="T1090" s="3144"/>
      <c r="U1090" s="3144"/>
      <c r="V1090" s="3144"/>
      <c r="W1090" s="3144"/>
      <c r="X1090" s="3144"/>
      <c r="Y1090" s="3144"/>
      <c r="Z1090" s="3144"/>
      <c r="AA1090" s="3144"/>
      <c r="AB1090" s="3144"/>
      <c r="AC1090" s="3144"/>
      <c r="AD1090" s="3144"/>
      <c r="AE1090" s="3144"/>
      <c r="AF1090" s="3144"/>
      <c r="AG1090" s="3144"/>
      <c r="AH1090" s="3144"/>
      <c r="AI1090" s="3144"/>
      <c r="AJ1090" s="3144"/>
      <c r="AK1090" s="3144"/>
      <c r="AL1090" s="3144"/>
      <c r="AM1090" s="3144"/>
      <c r="AN1090" s="3144"/>
      <c r="AO1090" s="3144"/>
      <c r="AP1090" s="3144"/>
      <c r="AQ1090" s="3144"/>
      <c r="AR1090" s="3144"/>
      <c r="AS1090" s="3144"/>
      <c r="AT1090" s="3144"/>
    </row>
    <row r="1091" spans="11:46">
      <c r="K1091" s="6"/>
      <c r="L1091" s="121"/>
      <c r="M1091" s="121"/>
      <c r="N1091" s="121"/>
      <c r="O1091" s="121"/>
      <c r="P1091" s="121"/>
      <c r="Q1091" s="3144"/>
      <c r="R1091" s="3144"/>
      <c r="S1091" s="3144"/>
      <c r="T1091" s="3144"/>
      <c r="U1091" s="3144"/>
      <c r="V1091" s="3144"/>
      <c r="W1091" s="3144"/>
      <c r="X1091" s="3144"/>
      <c r="Y1091" s="3144"/>
      <c r="Z1091" s="3144"/>
      <c r="AA1091" s="3144"/>
      <c r="AB1091" s="3144"/>
      <c r="AC1091" s="3144"/>
      <c r="AD1091" s="3144"/>
      <c r="AE1091" s="3144"/>
      <c r="AF1091" s="3144"/>
      <c r="AG1091" s="3144"/>
      <c r="AH1091" s="3144"/>
      <c r="AI1091" s="3144"/>
      <c r="AJ1091" s="3144"/>
      <c r="AK1091" s="3144"/>
      <c r="AL1091" s="3144"/>
      <c r="AM1091" s="3144"/>
      <c r="AN1091" s="3144"/>
      <c r="AO1091" s="3144"/>
      <c r="AP1091" s="3144"/>
      <c r="AQ1091" s="3144"/>
      <c r="AR1091" s="3144"/>
      <c r="AS1091" s="3144"/>
      <c r="AT1091" s="3144"/>
    </row>
    <row r="1092" spans="11:46">
      <c r="K1092" s="6"/>
      <c r="L1092" s="121"/>
      <c r="M1092" s="121"/>
      <c r="N1092" s="121"/>
      <c r="O1092" s="121"/>
      <c r="P1092" s="121"/>
      <c r="Q1092" s="3144"/>
      <c r="R1092" s="3144"/>
      <c r="S1092" s="3144"/>
      <c r="T1092" s="3144"/>
      <c r="U1092" s="3144"/>
      <c r="V1092" s="3144"/>
      <c r="W1092" s="3144"/>
      <c r="X1092" s="3144"/>
      <c r="Y1092" s="3144"/>
      <c r="Z1092" s="3144"/>
      <c r="AA1092" s="3144"/>
      <c r="AB1092" s="3144"/>
      <c r="AC1092" s="3144"/>
      <c r="AD1092" s="3144"/>
      <c r="AE1092" s="3144"/>
      <c r="AF1092" s="3144"/>
      <c r="AG1092" s="3144"/>
      <c r="AH1092" s="3144"/>
      <c r="AI1092" s="3144"/>
      <c r="AJ1092" s="3144"/>
      <c r="AK1092" s="3144"/>
      <c r="AL1092" s="3144"/>
      <c r="AM1092" s="3144"/>
      <c r="AN1092" s="3144"/>
      <c r="AO1092" s="3144"/>
      <c r="AP1092" s="3144"/>
      <c r="AQ1092" s="3144"/>
      <c r="AR1092" s="3144"/>
      <c r="AS1092" s="3144"/>
      <c r="AT1092" s="3144"/>
    </row>
    <row r="1093" spans="11:46">
      <c r="K1093" s="6"/>
      <c r="L1093" s="121"/>
      <c r="M1093" s="121"/>
      <c r="N1093" s="121"/>
      <c r="O1093" s="121"/>
      <c r="P1093" s="121"/>
      <c r="Q1093" s="3144"/>
      <c r="R1093" s="3144"/>
      <c r="S1093" s="3144"/>
      <c r="T1093" s="3144"/>
      <c r="U1093" s="3144"/>
      <c r="V1093" s="3144"/>
      <c r="W1093" s="3144"/>
      <c r="X1093" s="3144"/>
      <c r="Y1093" s="3144"/>
      <c r="Z1093" s="3144"/>
      <c r="AA1093" s="3144"/>
      <c r="AB1093" s="3144"/>
      <c r="AC1093" s="3144"/>
      <c r="AD1093" s="3144"/>
      <c r="AE1093" s="3144"/>
      <c r="AF1093" s="3144"/>
      <c r="AG1093" s="3144"/>
      <c r="AH1093" s="3144"/>
      <c r="AI1093" s="3144"/>
      <c r="AJ1093" s="3144"/>
      <c r="AK1093" s="3144"/>
      <c r="AL1093" s="3144"/>
      <c r="AM1093" s="3144"/>
      <c r="AN1093" s="3144"/>
      <c r="AO1093" s="3144"/>
      <c r="AP1093" s="3144"/>
      <c r="AQ1093" s="3144"/>
      <c r="AR1093" s="3144"/>
      <c r="AS1093" s="3144"/>
      <c r="AT1093" s="3144"/>
    </row>
    <row r="1094" spans="11:46">
      <c r="K1094" s="6"/>
      <c r="L1094" s="121"/>
      <c r="M1094" s="121"/>
      <c r="N1094" s="121"/>
      <c r="O1094" s="121"/>
      <c r="P1094" s="121"/>
      <c r="Q1094" s="3144"/>
      <c r="R1094" s="3144"/>
      <c r="S1094" s="3144"/>
      <c r="T1094" s="3144"/>
      <c r="U1094" s="3144"/>
      <c r="V1094" s="3144"/>
      <c r="W1094" s="3144"/>
      <c r="X1094" s="3144"/>
      <c r="Y1094" s="3144"/>
      <c r="Z1094" s="3144"/>
      <c r="AA1094" s="3144"/>
      <c r="AB1094" s="3144"/>
      <c r="AC1094" s="3144"/>
      <c r="AD1094" s="3144"/>
      <c r="AE1094" s="3144"/>
      <c r="AF1094" s="3144"/>
      <c r="AG1094" s="3144"/>
      <c r="AH1094" s="3144"/>
      <c r="AI1094" s="3144"/>
      <c r="AJ1094" s="3144"/>
      <c r="AK1094" s="3144"/>
      <c r="AL1094" s="3144"/>
      <c r="AM1094" s="3144"/>
      <c r="AN1094" s="3144"/>
      <c r="AO1094" s="3144"/>
      <c r="AP1094" s="3144"/>
      <c r="AQ1094" s="3144"/>
      <c r="AR1094" s="3144"/>
      <c r="AS1094" s="3144"/>
      <c r="AT1094" s="3144"/>
    </row>
    <row r="1095" spans="11:46">
      <c r="K1095" s="6"/>
      <c r="L1095" s="121"/>
      <c r="M1095" s="121"/>
      <c r="N1095" s="121"/>
      <c r="O1095" s="121"/>
      <c r="P1095" s="121"/>
      <c r="Q1095" s="3144"/>
      <c r="R1095" s="3144"/>
      <c r="S1095" s="3144"/>
      <c r="T1095" s="3144"/>
      <c r="U1095" s="3144"/>
      <c r="V1095" s="3144"/>
      <c r="W1095" s="3144"/>
      <c r="X1095" s="3144"/>
      <c r="Y1095" s="3144"/>
      <c r="Z1095" s="3144"/>
      <c r="AA1095" s="3144"/>
      <c r="AB1095" s="3144"/>
      <c r="AC1095" s="3144"/>
      <c r="AD1095" s="3144"/>
      <c r="AE1095" s="3144"/>
      <c r="AF1095" s="3144"/>
      <c r="AG1095" s="3144"/>
      <c r="AH1095" s="3144"/>
      <c r="AI1095" s="3144"/>
      <c r="AJ1095" s="3144"/>
      <c r="AK1095" s="3144"/>
      <c r="AL1095" s="3144"/>
      <c r="AM1095" s="3144"/>
      <c r="AN1095" s="3144"/>
      <c r="AO1095" s="3144"/>
      <c r="AP1095" s="3144"/>
      <c r="AQ1095" s="3144"/>
      <c r="AR1095" s="3144"/>
      <c r="AS1095" s="3144"/>
      <c r="AT1095" s="3144"/>
    </row>
    <row r="1096" spans="11:46">
      <c r="K1096" s="6"/>
      <c r="L1096" s="121"/>
      <c r="M1096" s="121"/>
      <c r="N1096" s="121"/>
      <c r="O1096" s="121"/>
      <c r="P1096" s="121"/>
      <c r="Q1096" s="3144"/>
      <c r="R1096" s="3144"/>
      <c r="S1096" s="3144"/>
      <c r="T1096" s="3144"/>
      <c r="U1096" s="3144"/>
      <c r="V1096" s="3144"/>
      <c r="W1096" s="3144"/>
      <c r="X1096" s="3144"/>
      <c r="Y1096" s="3144"/>
      <c r="Z1096" s="3144"/>
      <c r="AA1096" s="3144"/>
      <c r="AB1096" s="3144"/>
      <c r="AC1096" s="3144"/>
      <c r="AD1096" s="3144"/>
      <c r="AE1096" s="3144"/>
      <c r="AF1096" s="3144"/>
      <c r="AG1096" s="3144"/>
      <c r="AH1096" s="3144"/>
      <c r="AI1096" s="3144"/>
      <c r="AJ1096" s="3144"/>
      <c r="AK1096" s="3144"/>
      <c r="AL1096" s="3144"/>
      <c r="AM1096" s="3144"/>
      <c r="AN1096" s="3144"/>
      <c r="AO1096" s="3144"/>
      <c r="AP1096" s="3144"/>
      <c r="AQ1096" s="3144"/>
      <c r="AR1096" s="3144"/>
      <c r="AS1096" s="3144"/>
      <c r="AT1096" s="3144"/>
    </row>
    <row r="1097" spans="11:46">
      <c r="K1097" s="6"/>
      <c r="L1097" s="121"/>
      <c r="M1097" s="121"/>
      <c r="N1097" s="121"/>
      <c r="O1097" s="121"/>
      <c r="P1097" s="121"/>
      <c r="Q1097" s="3144"/>
      <c r="R1097" s="3144"/>
      <c r="S1097" s="3144"/>
      <c r="T1097" s="3144"/>
      <c r="U1097" s="3144"/>
      <c r="V1097" s="3144"/>
      <c r="W1097" s="3144"/>
      <c r="X1097" s="3144"/>
      <c r="Y1097" s="3144"/>
      <c r="Z1097" s="3144"/>
      <c r="AA1097" s="3144"/>
      <c r="AB1097" s="3144"/>
      <c r="AC1097" s="3144"/>
      <c r="AD1097" s="3144"/>
      <c r="AE1097" s="3144"/>
      <c r="AF1097" s="3144"/>
      <c r="AG1097" s="3144"/>
      <c r="AH1097" s="3144"/>
      <c r="AI1097" s="3144"/>
      <c r="AJ1097" s="3144"/>
      <c r="AK1097" s="3144"/>
      <c r="AL1097" s="3144"/>
      <c r="AM1097" s="3144"/>
      <c r="AN1097" s="3144"/>
      <c r="AO1097" s="3144"/>
      <c r="AP1097" s="3144"/>
      <c r="AQ1097" s="3144"/>
      <c r="AR1097" s="3144"/>
      <c r="AS1097" s="3144"/>
      <c r="AT1097" s="3144"/>
    </row>
    <row r="1098" spans="11:46">
      <c r="K1098" s="6"/>
      <c r="L1098" s="121"/>
      <c r="M1098" s="121"/>
      <c r="N1098" s="121"/>
      <c r="O1098" s="121"/>
      <c r="P1098" s="121"/>
      <c r="Q1098" s="3144"/>
      <c r="R1098" s="3144"/>
      <c r="S1098" s="3144"/>
      <c r="T1098" s="3144"/>
      <c r="U1098" s="3144"/>
      <c r="V1098" s="3144"/>
      <c r="W1098" s="3144"/>
      <c r="X1098" s="3144"/>
      <c r="Y1098" s="3144"/>
      <c r="Z1098" s="3144"/>
      <c r="AA1098" s="3144"/>
      <c r="AB1098" s="3144"/>
      <c r="AC1098" s="3144"/>
      <c r="AD1098" s="3144"/>
      <c r="AE1098" s="3144"/>
      <c r="AF1098" s="3144"/>
      <c r="AG1098" s="3144"/>
      <c r="AH1098" s="3144"/>
      <c r="AI1098" s="3144"/>
      <c r="AJ1098" s="3144"/>
      <c r="AK1098" s="3144"/>
      <c r="AL1098" s="3144"/>
      <c r="AM1098" s="3144"/>
      <c r="AN1098" s="3144"/>
      <c r="AO1098" s="3144"/>
      <c r="AP1098" s="3144"/>
      <c r="AQ1098" s="3144"/>
      <c r="AR1098" s="3144"/>
      <c r="AS1098" s="3144"/>
      <c r="AT1098" s="3144"/>
    </row>
    <row r="1099" spans="11:46">
      <c r="K1099" s="6"/>
      <c r="L1099" s="121"/>
      <c r="M1099" s="121"/>
      <c r="N1099" s="121"/>
      <c r="O1099" s="121"/>
      <c r="P1099" s="121"/>
      <c r="Q1099" s="3144"/>
      <c r="R1099" s="3144"/>
      <c r="S1099" s="3144"/>
      <c r="T1099" s="3144"/>
      <c r="U1099" s="3144"/>
      <c r="V1099" s="3144"/>
      <c r="W1099" s="3144"/>
      <c r="X1099" s="3144"/>
      <c r="Y1099" s="3144"/>
      <c r="Z1099" s="3144"/>
      <c r="AA1099" s="3144"/>
      <c r="AB1099" s="3144"/>
      <c r="AC1099" s="3144"/>
      <c r="AD1099" s="3144"/>
      <c r="AE1099" s="3144"/>
      <c r="AF1099" s="3144"/>
      <c r="AG1099" s="3144"/>
      <c r="AH1099" s="3144"/>
      <c r="AI1099" s="3144"/>
      <c r="AJ1099" s="3144"/>
      <c r="AK1099" s="3144"/>
      <c r="AL1099" s="3144"/>
      <c r="AM1099" s="3144"/>
      <c r="AN1099" s="3144"/>
      <c r="AO1099" s="3144"/>
      <c r="AP1099" s="3144"/>
      <c r="AQ1099" s="3144"/>
      <c r="AR1099" s="3144"/>
      <c r="AS1099" s="3144"/>
      <c r="AT1099" s="3144"/>
    </row>
    <row r="1100" spans="11:46">
      <c r="K1100" s="6"/>
      <c r="L1100" s="121"/>
      <c r="M1100" s="121"/>
      <c r="N1100" s="121"/>
      <c r="O1100" s="121"/>
      <c r="P1100" s="121"/>
      <c r="Q1100" s="3144"/>
      <c r="R1100" s="3144"/>
      <c r="S1100" s="3144"/>
      <c r="T1100" s="3144"/>
      <c r="U1100" s="3144"/>
      <c r="V1100" s="3144"/>
      <c r="W1100" s="3144"/>
      <c r="X1100" s="3144"/>
      <c r="Y1100" s="3144"/>
      <c r="Z1100" s="3144"/>
      <c r="AA1100" s="3144"/>
      <c r="AB1100" s="3144"/>
      <c r="AC1100" s="3144"/>
      <c r="AD1100" s="3144"/>
      <c r="AE1100" s="3144"/>
      <c r="AF1100" s="3144"/>
      <c r="AG1100" s="3144"/>
      <c r="AH1100" s="3144"/>
      <c r="AI1100" s="3144"/>
      <c r="AJ1100" s="3144"/>
      <c r="AK1100" s="3144"/>
      <c r="AL1100" s="3144"/>
      <c r="AM1100" s="3144"/>
      <c r="AN1100" s="3144"/>
      <c r="AO1100" s="3144"/>
      <c r="AP1100" s="3144"/>
      <c r="AQ1100" s="3144"/>
      <c r="AR1100" s="3144"/>
      <c r="AS1100" s="3144"/>
      <c r="AT1100" s="3144"/>
    </row>
    <row r="1101" spans="11:46">
      <c r="K1101" s="6"/>
      <c r="L1101" s="121"/>
      <c r="M1101" s="121"/>
      <c r="N1101" s="121"/>
      <c r="O1101" s="121"/>
      <c r="P1101" s="121"/>
      <c r="Q1101" s="3144"/>
      <c r="R1101" s="3144"/>
      <c r="S1101" s="3144"/>
      <c r="T1101" s="3144"/>
      <c r="U1101" s="3144"/>
      <c r="V1101" s="3144"/>
      <c r="W1101" s="3144"/>
      <c r="X1101" s="3144"/>
      <c r="Y1101" s="3144"/>
      <c r="Z1101" s="3144"/>
      <c r="AA1101" s="3144"/>
      <c r="AB1101" s="3144"/>
      <c r="AC1101" s="3144"/>
      <c r="AD1101" s="3144"/>
      <c r="AE1101" s="3144"/>
      <c r="AF1101" s="3144"/>
      <c r="AG1101" s="3144"/>
      <c r="AH1101" s="3144"/>
      <c r="AI1101" s="3144"/>
      <c r="AJ1101" s="3144"/>
      <c r="AK1101" s="3144"/>
      <c r="AL1101" s="3144"/>
      <c r="AM1101" s="3144"/>
      <c r="AN1101" s="3144"/>
      <c r="AO1101" s="3144"/>
      <c r="AP1101" s="3144"/>
      <c r="AQ1101" s="3144"/>
      <c r="AR1101" s="3144"/>
      <c r="AS1101" s="3144"/>
      <c r="AT1101" s="3144"/>
    </row>
    <row r="1102" spans="11:46">
      <c r="K1102" s="6"/>
      <c r="L1102" s="121"/>
      <c r="M1102" s="121"/>
      <c r="N1102" s="121"/>
      <c r="O1102" s="121"/>
      <c r="P1102" s="121"/>
      <c r="Q1102" s="3144"/>
      <c r="R1102" s="3144"/>
      <c r="S1102" s="3144"/>
      <c r="T1102" s="3144"/>
      <c r="U1102" s="3144"/>
      <c r="V1102" s="3144"/>
      <c r="W1102" s="3144"/>
      <c r="X1102" s="3144"/>
      <c r="Y1102" s="3144"/>
      <c r="Z1102" s="3144"/>
      <c r="AA1102" s="3144"/>
      <c r="AB1102" s="3144"/>
      <c r="AC1102" s="3144"/>
      <c r="AD1102" s="3144"/>
      <c r="AE1102" s="3144"/>
      <c r="AF1102" s="3144"/>
      <c r="AG1102" s="3144"/>
      <c r="AH1102" s="3144"/>
      <c r="AI1102" s="3144"/>
      <c r="AJ1102" s="3144"/>
      <c r="AK1102" s="3144"/>
      <c r="AL1102" s="3144"/>
      <c r="AM1102" s="3144"/>
      <c r="AN1102" s="3144"/>
      <c r="AO1102" s="3144"/>
      <c r="AP1102" s="3144"/>
      <c r="AQ1102" s="3144"/>
      <c r="AR1102" s="3144"/>
      <c r="AS1102" s="3144"/>
      <c r="AT1102" s="3144"/>
    </row>
    <row r="1103" spans="11:46">
      <c r="K1103" s="6"/>
      <c r="L1103" s="121"/>
      <c r="M1103" s="121"/>
      <c r="N1103" s="121"/>
      <c r="O1103" s="121"/>
      <c r="P1103" s="121"/>
      <c r="Q1103" s="3144"/>
      <c r="R1103" s="3144"/>
      <c r="S1103" s="3144"/>
      <c r="T1103" s="3144"/>
      <c r="U1103" s="3144"/>
      <c r="V1103" s="3144"/>
      <c r="W1103" s="3144"/>
      <c r="X1103" s="3144"/>
      <c r="Y1103" s="3144"/>
      <c r="Z1103" s="3144"/>
      <c r="AA1103" s="3144"/>
      <c r="AB1103" s="3144"/>
      <c r="AC1103" s="3144"/>
      <c r="AD1103" s="3144"/>
      <c r="AE1103" s="3144"/>
      <c r="AF1103" s="3144"/>
      <c r="AG1103" s="3144"/>
      <c r="AH1103" s="3144"/>
      <c r="AI1103" s="3144"/>
      <c r="AJ1103" s="3144"/>
      <c r="AK1103" s="3144"/>
      <c r="AL1103" s="3144"/>
      <c r="AM1103" s="3144"/>
      <c r="AN1103" s="3144"/>
      <c r="AO1103" s="3144"/>
      <c r="AP1103" s="3144"/>
      <c r="AQ1103" s="3144"/>
      <c r="AR1103" s="3144"/>
      <c r="AS1103" s="3144"/>
      <c r="AT1103" s="3144"/>
    </row>
    <row r="1104" spans="11:46">
      <c r="K1104" s="6"/>
      <c r="L1104" s="121"/>
      <c r="M1104" s="121"/>
      <c r="N1104" s="121"/>
      <c r="O1104" s="121"/>
      <c r="P1104" s="121"/>
      <c r="Q1104" s="3144"/>
      <c r="R1104" s="3144"/>
      <c r="S1104" s="3144"/>
      <c r="T1104" s="3144"/>
      <c r="U1104" s="3144"/>
      <c r="V1104" s="3144"/>
      <c r="W1104" s="3144"/>
      <c r="X1104" s="3144"/>
      <c r="Y1104" s="3144"/>
      <c r="Z1104" s="3144"/>
      <c r="AA1104" s="3144"/>
      <c r="AB1104" s="3144"/>
      <c r="AC1104" s="3144"/>
      <c r="AD1104" s="3144"/>
      <c r="AE1104" s="3144"/>
      <c r="AF1104" s="3144"/>
      <c r="AG1104" s="3144"/>
      <c r="AH1104" s="3144"/>
      <c r="AI1104" s="3144"/>
      <c r="AJ1104" s="3144"/>
      <c r="AK1104" s="3144"/>
      <c r="AL1104" s="3144"/>
      <c r="AM1104" s="3144"/>
      <c r="AN1104" s="3144"/>
      <c r="AO1104" s="3144"/>
      <c r="AP1104" s="3144"/>
      <c r="AQ1104" s="3144"/>
      <c r="AR1104" s="3144"/>
      <c r="AS1104" s="3144"/>
      <c r="AT1104" s="3144"/>
    </row>
    <row r="1105" spans="11:46">
      <c r="K1105" s="6"/>
      <c r="L1105" s="121"/>
      <c r="M1105" s="121"/>
      <c r="N1105" s="121"/>
      <c r="O1105" s="121"/>
      <c r="P1105" s="121"/>
      <c r="Q1105" s="3144"/>
      <c r="R1105" s="3144"/>
      <c r="S1105" s="3144"/>
      <c r="T1105" s="3144"/>
      <c r="U1105" s="3144"/>
      <c r="V1105" s="3144"/>
      <c r="W1105" s="3144"/>
      <c r="X1105" s="3144"/>
      <c r="Y1105" s="3144"/>
      <c r="Z1105" s="3144"/>
      <c r="AA1105" s="3144"/>
      <c r="AB1105" s="3144"/>
      <c r="AC1105" s="3144"/>
      <c r="AD1105" s="3144"/>
      <c r="AE1105" s="3144"/>
      <c r="AF1105" s="3144"/>
      <c r="AG1105" s="3144"/>
      <c r="AH1105" s="3144"/>
      <c r="AI1105" s="3144"/>
      <c r="AJ1105" s="3144"/>
      <c r="AK1105" s="3144"/>
      <c r="AL1105" s="3144"/>
      <c r="AM1105" s="3144"/>
      <c r="AN1105" s="3144"/>
      <c r="AO1105" s="3144"/>
      <c r="AP1105" s="3144"/>
      <c r="AQ1105" s="3144"/>
      <c r="AR1105" s="3144"/>
      <c r="AS1105" s="3144"/>
      <c r="AT1105" s="3144"/>
    </row>
    <row r="1106" spans="11:46">
      <c r="K1106" s="6"/>
      <c r="L1106" s="121"/>
      <c r="M1106" s="121"/>
      <c r="N1106" s="121"/>
      <c r="O1106" s="121"/>
      <c r="P1106" s="121"/>
      <c r="Q1106" s="3144"/>
      <c r="R1106" s="3144"/>
      <c r="S1106" s="3144"/>
      <c r="T1106" s="3144"/>
      <c r="U1106" s="3144"/>
      <c r="V1106" s="3144"/>
      <c r="W1106" s="3144"/>
      <c r="X1106" s="3144"/>
      <c r="Y1106" s="3144"/>
      <c r="Z1106" s="3144"/>
      <c r="AA1106" s="3144"/>
      <c r="AB1106" s="3144"/>
      <c r="AC1106" s="3144"/>
      <c r="AD1106" s="3144"/>
      <c r="AE1106" s="3144"/>
      <c r="AF1106" s="3144"/>
      <c r="AG1106" s="3144"/>
      <c r="AH1106" s="3144"/>
      <c r="AI1106" s="3144"/>
      <c r="AJ1106" s="3144"/>
      <c r="AK1106" s="3144"/>
      <c r="AL1106" s="3144"/>
      <c r="AM1106" s="3144"/>
      <c r="AN1106" s="3144"/>
      <c r="AO1106" s="3144"/>
      <c r="AP1106" s="3144"/>
      <c r="AQ1106" s="3144"/>
      <c r="AR1106" s="3144"/>
      <c r="AS1106" s="3144"/>
      <c r="AT1106" s="3144"/>
    </row>
    <row r="1107" spans="11:46">
      <c r="K1107" s="6"/>
      <c r="L1107" s="121"/>
      <c r="M1107" s="121"/>
      <c r="N1107" s="121"/>
      <c r="O1107" s="121"/>
      <c r="P1107" s="121"/>
      <c r="Q1107" s="3144"/>
      <c r="R1107" s="3144"/>
      <c r="S1107" s="3144"/>
      <c r="T1107" s="3144"/>
      <c r="U1107" s="3144"/>
      <c r="V1107" s="3144"/>
      <c r="W1107" s="3144"/>
      <c r="X1107" s="3144"/>
      <c r="Y1107" s="3144"/>
      <c r="Z1107" s="3144"/>
      <c r="AA1107" s="3144"/>
      <c r="AB1107" s="3144"/>
      <c r="AC1107" s="3144"/>
      <c r="AD1107" s="3144"/>
      <c r="AE1107" s="3144"/>
      <c r="AF1107" s="3144"/>
      <c r="AG1107" s="3144"/>
      <c r="AH1107" s="3144"/>
      <c r="AI1107" s="3144"/>
      <c r="AJ1107" s="3144"/>
      <c r="AK1107" s="3144"/>
      <c r="AL1107" s="3144"/>
      <c r="AM1107" s="3144"/>
      <c r="AN1107" s="3144"/>
      <c r="AO1107" s="3144"/>
      <c r="AP1107" s="3144"/>
      <c r="AQ1107" s="3144"/>
      <c r="AR1107" s="3144"/>
      <c r="AS1107" s="3144"/>
      <c r="AT1107" s="3144"/>
    </row>
    <row r="1108" spans="11:46">
      <c r="K1108" s="6"/>
      <c r="L1108" s="121"/>
      <c r="M1108" s="121"/>
      <c r="N1108" s="121"/>
      <c r="O1108" s="121"/>
      <c r="P1108" s="121"/>
      <c r="Q1108" s="3144"/>
      <c r="R1108" s="3144"/>
      <c r="S1108" s="3144"/>
      <c r="T1108" s="3144"/>
      <c r="U1108" s="3144"/>
      <c r="V1108" s="3144"/>
      <c r="W1108" s="3144"/>
      <c r="X1108" s="3144"/>
      <c r="Y1108" s="3144"/>
      <c r="Z1108" s="3144"/>
      <c r="AA1108" s="3144"/>
      <c r="AB1108" s="3144"/>
      <c r="AC1108" s="3144"/>
      <c r="AD1108" s="3144"/>
      <c r="AE1108" s="3144"/>
      <c r="AF1108" s="3144"/>
      <c r="AG1108" s="3144"/>
      <c r="AH1108" s="3144"/>
      <c r="AI1108" s="3144"/>
      <c r="AJ1108" s="3144"/>
      <c r="AK1108" s="3144"/>
      <c r="AL1108" s="3144"/>
      <c r="AM1108" s="3144"/>
      <c r="AN1108" s="3144"/>
      <c r="AO1108" s="3144"/>
      <c r="AP1108" s="3144"/>
      <c r="AQ1108" s="3144"/>
      <c r="AR1108" s="3144"/>
      <c r="AS1108" s="3144"/>
      <c r="AT1108" s="3144"/>
    </row>
    <row r="1109" spans="11:46">
      <c r="K1109" s="6"/>
      <c r="L1109" s="121"/>
      <c r="M1109" s="121"/>
      <c r="N1109" s="121"/>
      <c r="O1109" s="121"/>
      <c r="P1109" s="121"/>
      <c r="Q1109" s="3144"/>
      <c r="R1109" s="3144"/>
      <c r="S1109" s="3144"/>
      <c r="T1109" s="3144"/>
      <c r="U1109" s="3144"/>
      <c r="V1109" s="3144"/>
      <c r="W1109" s="3144"/>
      <c r="X1109" s="3144"/>
      <c r="Y1109" s="3144"/>
      <c r="Z1109" s="3144"/>
      <c r="AA1109" s="3144"/>
      <c r="AB1109" s="3144"/>
      <c r="AC1109" s="3144"/>
      <c r="AD1109" s="3144"/>
      <c r="AE1109" s="3144"/>
      <c r="AF1109" s="3144"/>
      <c r="AG1109" s="3144"/>
      <c r="AH1109" s="3144"/>
      <c r="AI1109" s="3144"/>
      <c r="AJ1109" s="3144"/>
      <c r="AK1109" s="3144"/>
      <c r="AL1109" s="3144"/>
      <c r="AM1109" s="3144"/>
      <c r="AN1109" s="3144"/>
      <c r="AO1109" s="3144"/>
      <c r="AP1109" s="3144"/>
      <c r="AQ1109" s="3144"/>
      <c r="AR1109" s="3144"/>
      <c r="AS1109" s="3144"/>
      <c r="AT1109" s="3144"/>
    </row>
    <row r="1110" spans="11:46">
      <c r="K1110" s="6"/>
      <c r="L1110" s="121"/>
      <c r="M1110" s="121"/>
      <c r="N1110" s="121"/>
      <c r="O1110" s="121"/>
      <c r="P1110" s="121"/>
      <c r="Q1110" s="3144"/>
      <c r="R1110" s="3144"/>
      <c r="S1110" s="3144"/>
      <c r="T1110" s="3144"/>
      <c r="U1110" s="3144"/>
      <c r="V1110" s="3144"/>
      <c r="W1110" s="3144"/>
      <c r="X1110" s="3144"/>
      <c r="Y1110" s="3144"/>
      <c r="Z1110" s="3144"/>
      <c r="AA1110" s="3144"/>
      <c r="AB1110" s="3144"/>
      <c r="AC1110" s="3144"/>
      <c r="AD1110" s="3144"/>
      <c r="AE1110" s="3144"/>
      <c r="AF1110" s="3144"/>
      <c r="AG1110" s="3144"/>
      <c r="AH1110" s="3144"/>
      <c r="AI1110" s="3144"/>
      <c r="AJ1110" s="3144"/>
      <c r="AK1110" s="3144"/>
      <c r="AL1110" s="3144"/>
      <c r="AM1110" s="3144"/>
      <c r="AN1110" s="3144"/>
      <c r="AO1110" s="3144"/>
      <c r="AP1110" s="3144"/>
      <c r="AQ1110" s="3144"/>
      <c r="AR1110" s="3144"/>
      <c r="AS1110" s="3144"/>
      <c r="AT1110" s="3144"/>
    </row>
    <row r="1111" spans="11:46">
      <c r="K1111" s="6"/>
      <c r="L1111" s="121"/>
      <c r="M1111" s="121"/>
      <c r="N1111" s="121"/>
      <c r="O1111" s="121"/>
      <c r="P1111" s="121"/>
      <c r="Q1111" s="3144"/>
      <c r="R1111" s="3144"/>
      <c r="S1111" s="3144"/>
      <c r="T1111" s="3144"/>
      <c r="U1111" s="3144"/>
      <c r="V1111" s="3144"/>
      <c r="W1111" s="3144"/>
      <c r="X1111" s="3144"/>
      <c r="Y1111" s="3144"/>
      <c r="Z1111" s="3144"/>
      <c r="AA1111" s="3144"/>
      <c r="AB1111" s="3144"/>
      <c r="AC1111" s="3144"/>
      <c r="AD1111" s="3144"/>
      <c r="AE1111" s="3144"/>
      <c r="AF1111" s="3144"/>
      <c r="AG1111" s="3144"/>
      <c r="AH1111" s="3144"/>
      <c r="AI1111" s="3144"/>
      <c r="AJ1111" s="3144"/>
      <c r="AK1111" s="3144"/>
      <c r="AL1111" s="3144"/>
      <c r="AM1111" s="3144"/>
      <c r="AN1111" s="3144"/>
      <c r="AO1111" s="3144"/>
      <c r="AP1111" s="3144"/>
      <c r="AQ1111" s="3144"/>
      <c r="AR1111" s="3144"/>
      <c r="AS1111" s="3144"/>
      <c r="AT1111" s="3144"/>
    </row>
    <row r="1112" spans="11:46">
      <c r="K1112" s="6"/>
      <c r="L1112" s="121"/>
      <c r="M1112" s="121"/>
      <c r="N1112" s="121"/>
      <c r="O1112" s="121"/>
      <c r="P1112" s="121"/>
      <c r="Q1112" s="3144"/>
      <c r="R1112" s="3144"/>
      <c r="S1112" s="3144"/>
      <c r="T1112" s="3144"/>
      <c r="U1112" s="3144"/>
      <c r="V1112" s="3144"/>
      <c r="W1112" s="3144"/>
      <c r="X1112" s="3144"/>
      <c r="Y1112" s="3144"/>
      <c r="Z1112" s="3144"/>
      <c r="AA1112" s="3144"/>
      <c r="AB1112" s="3144"/>
      <c r="AC1112" s="3144"/>
      <c r="AD1112" s="3144"/>
      <c r="AE1112" s="3144"/>
      <c r="AF1112" s="3144"/>
      <c r="AG1112" s="3144"/>
      <c r="AH1112" s="3144"/>
      <c r="AI1112" s="3144"/>
      <c r="AJ1112" s="3144"/>
      <c r="AK1112" s="3144"/>
      <c r="AL1112" s="3144"/>
      <c r="AM1112" s="3144"/>
      <c r="AN1112" s="3144"/>
      <c r="AO1112" s="3144"/>
      <c r="AP1112" s="3144"/>
      <c r="AQ1112" s="3144"/>
      <c r="AR1112" s="3144"/>
      <c r="AS1112" s="3144"/>
      <c r="AT1112" s="3144"/>
    </row>
    <row r="1113" spans="11:46">
      <c r="K1113" s="6"/>
      <c r="L1113" s="121"/>
      <c r="M1113" s="121"/>
      <c r="N1113" s="121"/>
      <c r="O1113" s="121"/>
      <c r="P1113" s="121"/>
      <c r="Q1113" s="3144"/>
      <c r="R1113" s="3144"/>
      <c r="S1113" s="3144"/>
      <c r="T1113" s="3144"/>
      <c r="U1113" s="3144"/>
      <c r="V1113" s="3144"/>
      <c r="W1113" s="3144"/>
      <c r="X1113" s="3144"/>
      <c r="Y1113" s="3144"/>
      <c r="Z1113" s="3144"/>
      <c r="AA1113" s="3144"/>
      <c r="AB1113" s="3144"/>
      <c r="AC1113" s="3144"/>
      <c r="AD1113" s="3144"/>
      <c r="AE1113" s="3144"/>
      <c r="AF1113" s="3144"/>
      <c r="AG1113" s="3144"/>
      <c r="AH1113" s="3144"/>
      <c r="AI1113" s="3144"/>
      <c r="AJ1113" s="3144"/>
      <c r="AK1113" s="3144"/>
      <c r="AL1113" s="3144"/>
      <c r="AM1113" s="3144"/>
      <c r="AN1113" s="3144"/>
      <c r="AO1113" s="3144"/>
      <c r="AP1113" s="3144"/>
      <c r="AQ1113" s="3144"/>
      <c r="AR1113" s="3144"/>
      <c r="AS1113" s="3144"/>
      <c r="AT1113" s="3144"/>
    </row>
    <row r="1114" spans="11:46">
      <c r="K1114" s="6"/>
      <c r="L1114" s="121"/>
      <c r="M1114" s="121"/>
      <c r="N1114" s="121"/>
      <c r="O1114" s="121"/>
      <c r="P1114" s="121"/>
      <c r="Q1114" s="3144"/>
      <c r="R1114" s="3144"/>
      <c r="S1114" s="3144"/>
      <c r="T1114" s="3144"/>
      <c r="U1114" s="3144"/>
      <c r="V1114" s="3144"/>
      <c r="W1114" s="3144"/>
      <c r="X1114" s="3144"/>
      <c r="Y1114" s="3144"/>
      <c r="Z1114" s="3144"/>
      <c r="AA1114" s="3144"/>
      <c r="AB1114" s="3144"/>
      <c r="AC1114" s="3144"/>
      <c r="AD1114" s="3144"/>
      <c r="AE1114" s="3144"/>
      <c r="AF1114" s="3144"/>
      <c r="AG1114" s="3144"/>
      <c r="AH1114" s="3144"/>
      <c r="AI1114" s="3144"/>
      <c r="AJ1114" s="3144"/>
      <c r="AK1114" s="3144"/>
      <c r="AL1114" s="3144"/>
      <c r="AM1114" s="3144"/>
      <c r="AN1114" s="3144"/>
      <c r="AO1114" s="3144"/>
      <c r="AP1114" s="3144"/>
      <c r="AQ1114" s="3144"/>
      <c r="AR1114" s="3144"/>
      <c r="AS1114" s="3144"/>
      <c r="AT1114" s="3144"/>
    </row>
    <row r="1115" spans="11:46">
      <c r="K1115" s="6"/>
      <c r="L1115" s="121"/>
      <c r="M1115" s="121"/>
      <c r="N1115" s="121"/>
      <c r="O1115" s="121"/>
      <c r="P1115" s="121"/>
      <c r="Q1115" s="3144"/>
      <c r="R1115" s="3144"/>
      <c r="S1115" s="3144"/>
      <c r="T1115" s="3144"/>
      <c r="U1115" s="3144"/>
      <c r="V1115" s="3144"/>
      <c r="W1115" s="3144"/>
      <c r="X1115" s="3144"/>
      <c r="Y1115" s="3144"/>
      <c r="Z1115" s="3144"/>
      <c r="AA1115" s="3144"/>
      <c r="AB1115" s="3144"/>
      <c r="AC1115" s="3144"/>
      <c r="AD1115" s="3144"/>
      <c r="AE1115" s="3144"/>
      <c r="AF1115" s="3144"/>
      <c r="AG1115" s="3144"/>
      <c r="AH1115" s="3144"/>
      <c r="AI1115" s="3144"/>
      <c r="AJ1115" s="3144"/>
      <c r="AK1115" s="3144"/>
      <c r="AL1115" s="3144"/>
      <c r="AM1115" s="3144"/>
      <c r="AN1115" s="3144"/>
      <c r="AO1115" s="3144"/>
      <c r="AP1115" s="3144"/>
      <c r="AQ1115" s="3144"/>
      <c r="AR1115" s="3144"/>
      <c r="AS1115" s="3144"/>
      <c r="AT1115" s="3144"/>
    </row>
    <row r="1116" spans="11:46">
      <c r="K1116" s="6"/>
      <c r="L1116" s="121"/>
      <c r="M1116" s="121"/>
      <c r="N1116" s="121"/>
      <c r="O1116" s="121"/>
      <c r="P1116" s="121"/>
      <c r="Q1116" s="3144"/>
      <c r="R1116" s="3144"/>
      <c r="S1116" s="3144"/>
      <c r="T1116" s="3144"/>
      <c r="U1116" s="3144"/>
      <c r="V1116" s="3144"/>
      <c r="W1116" s="3144"/>
      <c r="X1116" s="3144"/>
      <c r="Y1116" s="3144"/>
      <c r="Z1116" s="3144"/>
      <c r="AA1116" s="3144"/>
      <c r="AB1116" s="3144"/>
      <c r="AC1116" s="3144"/>
      <c r="AD1116" s="3144"/>
      <c r="AE1116" s="3144"/>
      <c r="AF1116" s="3144"/>
      <c r="AG1116" s="3144"/>
      <c r="AH1116" s="3144"/>
      <c r="AI1116" s="3144"/>
      <c r="AJ1116" s="3144"/>
      <c r="AK1116" s="3144"/>
      <c r="AL1116" s="3144"/>
      <c r="AM1116" s="3144"/>
      <c r="AN1116" s="3144"/>
      <c r="AO1116" s="3144"/>
      <c r="AP1116" s="3144"/>
      <c r="AQ1116" s="3144"/>
      <c r="AR1116" s="3144"/>
      <c r="AS1116" s="3144"/>
      <c r="AT1116" s="3144"/>
    </row>
    <row r="1117" spans="11:46">
      <c r="K1117" s="6"/>
      <c r="L1117" s="121"/>
      <c r="M1117" s="121"/>
      <c r="N1117" s="121"/>
      <c r="O1117" s="121"/>
      <c r="P1117" s="121"/>
      <c r="Q1117" s="3144"/>
      <c r="R1117" s="3144"/>
      <c r="S1117" s="3144"/>
      <c r="T1117" s="3144"/>
      <c r="U1117" s="3144"/>
      <c r="V1117" s="3144"/>
      <c r="W1117" s="3144"/>
      <c r="X1117" s="3144"/>
      <c r="Y1117" s="3144"/>
      <c r="Z1117" s="3144"/>
      <c r="AA1117" s="3144"/>
      <c r="AB1117" s="3144"/>
      <c r="AC1117" s="3144"/>
      <c r="AD1117" s="3144"/>
      <c r="AE1117" s="3144"/>
      <c r="AF1117" s="3144"/>
      <c r="AG1117" s="3144"/>
      <c r="AH1117" s="3144"/>
      <c r="AI1117" s="3144"/>
      <c r="AJ1117" s="3144"/>
      <c r="AK1117" s="3144"/>
      <c r="AL1117" s="3144"/>
      <c r="AM1117" s="3144"/>
      <c r="AN1117" s="3144"/>
      <c r="AO1117" s="3144"/>
      <c r="AP1117" s="3144"/>
      <c r="AQ1117" s="3144"/>
      <c r="AR1117" s="3144"/>
      <c r="AS1117" s="3144"/>
      <c r="AT1117" s="3144"/>
    </row>
    <row r="1118" spans="11:46">
      <c r="K1118" s="6"/>
      <c r="L1118" s="121"/>
      <c r="M1118" s="121"/>
      <c r="N1118" s="121"/>
      <c r="O1118" s="121"/>
      <c r="P1118" s="121"/>
      <c r="Q1118" s="3144"/>
      <c r="R1118" s="3144"/>
      <c r="S1118" s="3144"/>
      <c r="T1118" s="3144"/>
      <c r="U1118" s="3144"/>
      <c r="V1118" s="3144"/>
      <c r="W1118" s="3144"/>
      <c r="X1118" s="3144"/>
      <c r="Y1118" s="3144"/>
      <c r="Z1118" s="3144"/>
      <c r="AA1118" s="3144"/>
      <c r="AB1118" s="3144"/>
      <c r="AC1118" s="3144"/>
      <c r="AD1118" s="3144"/>
      <c r="AE1118" s="3144"/>
      <c r="AF1118" s="3144"/>
      <c r="AG1118" s="3144"/>
      <c r="AH1118" s="3144"/>
      <c r="AI1118" s="3144"/>
      <c r="AJ1118" s="3144"/>
      <c r="AK1118" s="3144"/>
      <c r="AL1118" s="3144"/>
      <c r="AM1118" s="3144"/>
      <c r="AN1118" s="3144"/>
      <c r="AO1118" s="3144"/>
      <c r="AP1118" s="3144"/>
      <c r="AQ1118" s="3144"/>
      <c r="AR1118" s="3144"/>
      <c r="AS1118" s="3144"/>
      <c r="AT1118" s="3144"/>
    </row>
    <row r="1119" spans="11:46">
      <c r="K1119" s="6"/>
      <c r="L1119" s="121"/>
      <c r="M1119" s="121"/>
      <c r="N1119" s="121"/>
      <c r="O1119" s="121"/>
      <c r="P1119" s="121"/>
      <c r="Q1119" s="3144"/>
      <c r="R1119" s="3144"/>
      <c r="S1119" s="3144"/>
      <c r="T1119" s="3144"/>
      <c r="U1119" s="3144"/>
      <c r="V1119" s="3144"/>
      <c r="W1119" s="3144"/>
      <c r="X1119" s="3144"/>
      <c r="Y1119" s="3144"/>
      <c r="Z1119" s="3144"/>
      <c r="AA1119" s="3144"/>
      <c r="AB1119" s="3144"/>
      <c r="AC1119" s="3144"/>
      <c r="AD1119" s="3144"/>
      <c r="AE1119" s="3144"/>
      <c r="AF1119" s="3144"/>
      <c r="AG1119" s="3144"/>
      <c r="AH1119" s="3144"/>
      <c r="AI1119" s="3144"/>
      <c r="AJ1119" s="3144"/>
      <c r="AK1119" s="3144"/>
      <c r="AL1119" s="3144"/>
      <c r="AM1119" s="3144"/>
      <c r="AN1119" s="3144"/>
      <c r="AO1119" s="3144"/>
      <c r="AP1119" s="3144"/>
      <c r="AQ1119" s="3144"/>
      <c r="AR1119" s="3144"/>
      <c r="AS1119" s="3144"/>
      <c r="AT1119" s="3144"/>
    </row>
    <row r="1120" spans="11:46">
      <c r="K1120" s="6"/>
      <c r="L1120" s="121"/>
      <c r="M1120" s="121"/>
      <c r="N1120" s="121"/>
      <c r="O1120" s="121"/>
      <c r="P1120" s="121"/>
      <c r="Q1120" s="3144"/>
      <c r="R1120" s="3144"/>
      <c r="S1120" s="3144"/>
      <c r="T1120" s="3144"/>
      <c r="U1120" s="3144"/>
      <c r="V1120" s="3144"/>
      <c r="W1120" s="3144"/>
      <c r="X1120" s="3144"/>
      <c r="Y1120" s="3144"/>
      <c r="Z1120" s="3144"/>
      <c r="AA1120" s="3144"/>
      <c r="AB1120" s="3144"/>
      <c r="AC1120" s="3144"/>
      <c r="AD1120" s="3144"/>
      <c r="AE1120" s="3144"/>
      <c r="AF1120" s="3144"/>
      <c r="AG1120" s="3144"/>
      <c r="AH1120" s="3144"/>
      <c r="AI1120" s="3144"/>
      <c r="AJ1120" s="3144"/>
      <c r="AK1120" s="3144"/>
      <c r="AL1120" s="3144"/>
      <c r="AM1120" s="3144"/>
      <c r="AN1120" s="3144"/>
      <c r="AO1120" s="3144"/>
      <c r="AP1120" s="3144"/>
      <c r="AQ1120" s="3144"/>
      <c r="AR1120" s="3144"/>
      <c r="AS1120" s="3144"/>
      <c r="AT1120" s="3144"/>
    </row>
    <row r="1121" spans="11:46">
      <c r="K1121" s="6"/>
      <c r="L1121" s="121"/>
      <c r="M1121" s="121"/>
      <c r="N1121" s="121"/>
      <c r="O1121" s="121"/>
      <c r="P1121" s="121"/>
      <c r="Q1121" s="3144"/>
      <c r="R1121" s="3144"/>
      <c r="S1121" s="3144"/>
      <c r="T1121" s="3144"/>
      <c r="U1121" s="3144"/>
      <c r="V1121" s="3144"/>
      <c r="W1121" s="3144"/>
      <c r="X1121" s="3144"/>
      <c r="Y1121" s="3144"/>
      <c r="Z1121" s="3144"/>
      <c r="AA1121" s="3144"/>
      <c r="AB1121" s="3144"/>
      <c r="AC1121" s="3144"/>
      <c r="AD1121" s="3144"/>
      <c r="AE1121" s="3144"/>
      <c r="AF1121" s="3144"/>
      <c r="AG1121" s="3144"/>
      <c r="AH1121" s="3144"/>
      <c r="AI1121" s="3144"/>
      <c r="AJ1121" s="3144"/>
      <c r="AK1121" s="3144"/>
      <c r="AL1121" s="3144"/>
      <c r="AM1121" s="3144"/>
      <c r="AN1121" s="3144"/>
      <c r="AO1121" s="3144"/>
      <c r="AP1121" s="3144"/>
      <c r="AQ1121" s="3144"/>
      <c r="AR1121" s="3144"/>
      <c r="AS1121" s="3144"/>
      <c r="AT1121" s="3144"/>
    </row>
    <row r="1122" spans="11:46">
      <c r="K1122" s="6"/>
      <c r="L1122" s="121"/>
      <c r="M1122" s="121"/>
      <c r="N1122" s="121"/>
      <c r="O1122" s="121"/>
      <c r="P1122" s="121"/>
      <c r="Q1122" s="3144"/>
      <c r="R1122" s="3144"/>
      <c r="S1122" s="3144"/>
      <c r="T1122" s="3144"/>
      <c r="U1122" s="3144"/>
      <c r="V1122" s="3144"/>
      <c r="W1122" s="3144"/>
      <c r="X1122" s="3144"/>
      <c r="Y1122" s="3144"/>
      <c r="Z1122" s="3144"/>
      <c r="AA1122" s="3144"/>
      <c r="AB1122" s="3144"/>
      <c r="AC1122" s="3144"/>
      <c r="AD1122" s="3144"/>
      <c r="AE1122" s="3144"/>
      <c r="AF1122" s="3144"/>
      <c r="AG1122" s="3144"/>
      <c r="AH1122" s="3144"/>
      <c r="AI1122" s="3144"/>
      <c r="AJ1122" s="3144"/>
      <c r="AK1122" s="3144"/>
      <c r="AL1122" s="3144"/>
      <c r="AM1122" s="3144"/>
      <c r="AN1122" s="3144"/>
      <c r="AO1122" s="3144"/>
      <c r="AP1122" s="3144"/>
      <c r="AQ1122" s="3144"/>
      <c r="AR1122" s="3144"/>
      <c r="AS1122" s="3144"/>
      <c r="AT1122" s="3144"/>
    </row>
    <row r="1123" spans="11:46">
      <c r="K1123" s="6"/>
      <c r="L1123" s="121"/>
      <c r="M1123" s="121"/>
      <c r="N1123" s="121"/>
      <c r="O1123" s="121"/>
      <c r="P1123" s="121"/>
      <c r="Q1123" s="3144"/>
      <c r="R1123" s="3144"/>
      <c r="S1123" s="3144"/>
      <c r="T1123" s="3144"/>
      <c r="U1123" s="3144"/>
      <c r="V1123" s="3144"/>
      <c r="W1123" s="3144"/>
      <c r="X1123" s="3144"/>
      <c r="Y1123" s="3144"/>
      <c r="Z1123" s="3144"/>
      <c r="AA1123" s="3144"/>
      <c r="AB1123" s="3144"/>
      <c r="AC1123" s="3144"/>
      <c r="AD1123" s="3144"/>
      <c r="AE1123" s="3144"/>
      <c r="AF1123" s="3144"/>
      <c r="AG1123" s="3144"/>
      <c r="AH1123" s="3144"/>
      <c r="AI1123" s="3144"/>
      <c r="AJ1123" s="3144"/>
      <c r="AK1123" s="3144"/>
      <c r="AL1123" s="3144"/>
      <c r="AM1123" s="3144"/>
      <c r="AN1123" s="3144"/>
      <c r="AO1123" s="3144"/>
      <c r="AP1123" s="3144"/>
      <c r="AQ1123" s="3144"/>
      <c r="AR1123" s="3144"/>
      <c r="AS1123" s="3144"/>
      <c r="AT1123" s="3144"/>
    </row>
    <row r="1124" spans="11:46">
      <c r="K1124" s="6"/>
      <c r="L1124" s="121"/>
      <c r="M1124" s="121"/>
      <c r="N1124" s="121"/>
      <c r="O1124" s="121"/>
      <c r="P1124" s="121"/>
      <c r="Q1124" s="3144"/>
      <c r="R1124" s="3144"/>
      <c r="S1124" s="3144"/>
      <c r="T1124" s="3144"/>
      <c r="U1124" s="3144"/>
      <c r="V1124" s="3144"/>
      <c r="W1124" s="3144"/>
      <c r="X1124" s="3144"/>
      <c r="Y1124" s="3144"/>
      <c r="Z1124" s="3144"/>
      <c r="AA1124" s="3144"/>
      <c r="AB1124" s="3144"/>
      <c r="AC1124" s="3144"/>
      <c r="AD1124" s="3144"/>
      <c r="AE1124" s="3144"/>
      <c r="AF1124" s="3144"/>
      <c r="AG1124" s="3144"/>
      <c r="AH1124" s="3144"/>
      <c r="AI1124" s="3144"/>
      <c r="AJ1124" s="3144"/>
      <c r="AK1124" s="3144"/>
      <c r="AL1124" s="3144"/>
      <c r="AM1124" s="3144"/>
      <c r="AN1124" s="3144"/>
      <c r="AO1124" s="3144"/>
      <c r="AP1124" s="3144"/>
      <c r="AQ1124" s="3144"/>
      <c r="AR1124" s="3144"/>
      <c r="AS1124" s="3144"/>
      <c r="AT1124" s="3144"/>
    </row>
    <row r="1125" spans="11:46">
      <c r="K1125" s="6"/>
      <c r="L1125" s="121"/>
      <c r="M1125" s="121"/>
      <c r="N1125" s="121"/>
      <c r="O1125" s="121"/>
      <c r="P1125" s="121"/>
      <c r="Q1125" s="3144"/>
      <c r="R1125" s="3144"/>
      <c r="S1125" s="3144"/>
      <c r="T1125" s="3144"/>
      <c r="U1125" s="3144"/>
      <c r="V1125" s="3144"/>
      <c r="W1125" s="3144"/>
      <c r="X1125" s="3144"/>
      <c r="Y1125" s="3144"/>
      <c r="Z1125" s="3144"/>
      <c r="AA1125" s="3144"/>
      <c r="AB1125" s="3144"/>
      <c r="AC1125" s="3144"/>
      <c r="AD1125" s="3144"/>
      <c r="AE1125" s="3144"/>
      <c r="AF1125" s="3144"/>
      <c r="AG1125" s="3144"/>
      <c r="AH1125" s="3144"/>
      <c r="AI1125" s="3144"/>
      <c r="AJ1125" s="3144"/>
      <c r="AK1125" s="3144"/>
      <c r="AL1125" s="3144"/>
      <c r="AM1125" s="3144"/>
      <c r="AN1125" s="3144"/>
      <c r="AO1125" s="3144"/>
      <c r="AP1125" s="3144"/>
      <c r="AQ1125" s="3144"/>
      <c r="AR1125" s="3144"/>
      <c r="AS1125" s="3144"/>
      <c r="AT1125" s="3144"/>
    </row>
    <row r="1126" spans="11:46">
      <c r="K1126" s="6"/>
      <c r="L1126" s="121"/>
      <c r="M1126" s="121"/>
      <c r="N1126" s="121"/>
      <c r="O1126" s="121"/>
      <c r="P1126" s="121"/>
      <c r="Q1126" s="3144"/>
      <c r="R1126" s="3144"/>
      <c r="S1126" s="3144"/>
      <c r="T1126" s="3144"/>
      <c r="U1126" s="3144"/>
      <c r="V1126" s="3144"/>
      <c r="W1126" s="3144"/>
      <c r="X1126" s="3144"/>
      <c r="Y1126" s="3144"/>
      <c r="Z1126" s="3144"/>
      <c r="AA1126" s="3144"/>
      <c r="AB1126" s="3144"/>
      <c r="AC1126" s="3144"/>
      <c r="AD1126" s="3144"/>
      <c r="AE1126" s="3144"/>
      <c r="AF1126" s="3144"/>
      <c r="AG1126" s="3144"/>
      <c r="AH1126" s="3144"/>
      <c r="AI1126" s="3144"/>
      <c r="AJ1126" s="3144"/>
      <c r="AK1126" s="3144"/>
      <c r="AL1126" s="3144"/>
      <c r="AM1126" s="3144"/>
      <c r="AN1126" s="3144"/>
      <c r="AO1126" s="3144"/>
      <c r="AP1126" s="3144"/>
      <c r="AQ1126" s="3144"/>
      <c r="AR1126" s="3144"/>
      <c r="AS1126" s="3144"/>
      <c r="AT1126" s="3144"/>
    </row>
    <row r="1127" spans="11:46">
      <c r="K1127" s="6"/>
      <c r="L1127" s="121"/>
      <c r="M1127" s="121"/>
      <c r="N1127" s="121"/>
      <c r="O1127" s="121"/>
      <c r="P1127" s="121"/>
      <c r="Q1127" s="3144"/>
      <c r="R1127" s="3144"/>
      <c r="S1127" s="3144"/>
      <c r="T1127" s="3144"/>
      <c r="U1127" s="3144"/>
      <c r="V1127" s="3144"/>
      <c r="W1127" s="3144"/>
      <c r="X1127" s="3144"/>
      <c r="Y1127" s="3144"/>
      <c r="Z1127" s="3144"/>
      <c r="AA1127" s="3144"/>
      <c r="AB1127" s="3144"/>
      <c r="AC1127" s="3144"/>
      <c r="AD1127" s="3144"/>
      <c r="AE1127" s="3144"/>
      <c r="AF1127" s="3144"/>
      <c r="AG1127" s="3144"/>
      <c r="AH1127" s="3144"/>
      <c r="AI1127" s="3144"/>
      <c r="AJ1127" s="3144"/>
      <c r="AK1127" s="3144"/>
      <c r="AL1127" s="3144"/>
      <c r="AM1127" s="3144"/>
      <c r="AN1127" s="3144"/>
      <c r="AO1127" s="3144"/>
      <c r="AP1127" s="3144"/>
      <c r="AQ1127" s="3144"/>
      <c r="AR1127" s="3144"/>
      <c r="AS1127" s="3144"/>
      <c r="AT1127" s="3144"/>
    </row>
    <row r="1128" spans="11:46">
      <c r="K1128" s="6"/>
      <c r="L1128" s="121"/>
      <c r="M1128" s="121"/>
      <c r="N1128" s="121"/>
      <c r="O1128" s="121"/>
      <c r="P1128" s="121"/>
      <c r="Q1128" s="3144"/>
      <c r="R1128" s="3144"/>
      <c r="S1128" s="3144"/>
      <c r="T1128" s="3144"/>
      <c r="U1128" s="3144"/>
      <c r="V1128" s="3144"/>
      <c r="W1128" s="3144"/>
      <c r="X1128" s="3144"/>
      <c r="Y1128" s="3144"/>
      <c r="Z1128" s="3144"/>
      <c r="AA1128" s="3144"/>
      <c r="AB1128" s="3144"/>
      <c r="AC1128" s="3144"/>
      <c r="AD1128" s="3144"/>
      <c r="AE1128" s="3144"/>
      <c r="AF1128" s="3144"/>
      <c r="AG1128" s="3144"/>
      <c r="AH1128" s="3144"/>
      <c r="AI1128" s="3144"/>
      <c r="AJ1128" s="3144"/>
      <c r="AK1128" s="3144"/>
      <c r="AL1128" s="3144"/>
      <c r="AM1128" s="3144"/>
      <c r="AN1128" s="3144"/>
      <c r="AO1128" s="3144"/>
      <c r="AP1128" s="3144"/>
      <c r="AQ1128" s="3144"/>
      <c r="AR1128" s="3144"/>
      <c r="AS1128" s="3144"/>
      <c r="AT1128" s="3144"/>
    </row>
    <row r="1129" spans="11:46">
      <c r="K1129" s="6"/>
      <c r="L1129" s="121"/>
      <c r="M1129" s="121"/>
      <c r="N1129" s="121"/>
      <c r="O1129" s="121"/>
      <c r="P1129" s="121"/>
      <c r="Q1129" s="3144"/>
      <c r="R1129" s="3144"/>
      <c r="S1129" s="3144"/>
      <c r="T1129" s="3144"/>
      <c r="U1129" s="3144"/>
      <c r="V1129" s="3144"/>
      <c r="W1129" s="3144"/>
      <c r="X1129" s="3144"/>
      <c r="Y1129" s="3144"/>
      <c r="Z1129" s="3144"/>
      <c r="AA1129" s="3144"/>
      <c r="AB1129" s="3144"/>
      <c r="AC1129" s="3144"/>
      <c r="AD1129" s="3144"/>
      <c r="AE1129" s="3144"/>
      <c r="AF1129" s="3144"/>
      <c r="AG1129" s="3144"/>
      <c r="AH1129" s="3144"/>
      <c r="AI1129" s="3144"/>
      <c r="AJ1129" s="3144"/>
      <c r="AK1129" s="3144"/>
      <c r="AL1129" s="3144"/>
      <c r="AM1129" s="3144"/>
      <c r="AN1129" s="3144"/>
      <c r="AO1129" s="3144"/>
      <c r="AP1129" s="3144"/>
      <c r="AQ1129" s="3144"/>
      <c r="AR1129" s="3144"/>
      <c r="AS1129" s="3144"/>
      <c r="AT1129" s="3144"/>
    </row>
    <row r="1130" spans="11:46">
      <c r="K1130" s="6"/>
      <c r="L1130" s="121"/>
      <c r="M1130" s="121"/>
      <c r="N1130" s="121"/>
      <c r="O1130" s="121"/>
      <c r="P1130" s="121"/>
      <c r="Q1130" s="3144"/>
      <c r="R1130" s="3144"/>
      <c r="S1130" s="3144"/>
      <c r="T1130" s="3144"/>
      <c r="U1130" s="3144"/>
      <c r="V1130" s="3144"/>
      <c r="W1130" s="3144"/>
      <c r="X1130" s="3144"/>
      <c r="Y1130" s="3144"/>
      <c r="Z1130" s="3144"/>
      <c r="AA1130" s="3144"/>
      <c r="AB1130" s="3144"/>
      <c r="AC1130" s="3144"/>
      <c r="AD1130" s="3144"/>
      <c r="AE1130" s="3144"/>
      <c r="AF1130" s="3144"/>
      <c r="AG1130" s="3144"/>
      <c r="AH1130" s="3144"/>
      <c r="AI1130" s="3144"/>
      <c r="AJ1130" s="3144"/>
      <c r="AK1130" s="3144"/>
      <c r="AL1130" s="3144"/>
      <c r="AM1130" s="3144"/>
      <c r="AN1130" s="3144"/>
      <c r="AO1130" s="3144"/>
      <c r="AP1130" s="3144"/>
      <c r="AQ1130" s="3144"/>
      <c r="AR1130" s="3144"/>
      <c r="AS1130" s="3144"/>
      <c r="AT1130" s="3144"/>
    </row>
    <row r="1131" spans="11:46">
      <c r="K1131" s="6"/>
      <c r="L1131" s="121"/>
      <c r="M1131" s="121"/>
      <c r="N1131" s="121"/>
      <c r="O1131" s="121"/>
      <c r="P1131" s="121"/>
      <c r="Q1131" s="3144"/>
      <c r="R1131" s="3144"/>
      <c r="S1131" s="3144"/>
      <c r="T1131" s="3144"/>
      <c r="U1131" s="3144"/>
      <c r="V1131" s="3144"/>
      <c r="W1131" s="3144"/>
      <c r="X1131" s="3144"/>
      <c r="Y1131" s="3144"/>
      <c r="Z1131" s="3144"/>
      <c r="AA1131" s="3144"/>
      <c r="AB1131" s="3144"/>
      <c r="AC1131" s="3144"/>
      <c r="AD1131" s="3144"/>
      <c r="AE1131" s="3144"/>
      <c r="AF1131" s="3144"/>
      <c r="AG1131" s="3144"/>
      <c r="AH1131" s="3144"/>
      <c r="AI1131" s="3144"/>
      <c r="AJ1131" s="3144"/>
      <c r="AK1131" s="3144"/>
      <c r="AL1131" s="3144"/>
      <c r="AM1131" s="3144"/>
      <c r="AN1131" s="3144"/>
      <c r="AO1131" s="3144"/>
      <c r="AP1131" s="3144"/>
      <c r="AQ1131" s="3144"/>
      <c r="AR1131" s="3144"/>
      <c r="AS1131" s="3144"/>
      <c r="AT1131" s="3144"/>
    </row>
    <row r="1132" spans="11:46">
      <c r="K1132" s="6"/>
      <c r="L1132" s="121"/>
      <c r="M1132" s="121"/>
      <c r="N1132" s="121"/>
      <c r="O1132" s="121"/>
      <c r="P1132" s="121"/>
      <c r="Q1132" s="3144"/>
      <c r="R1132" s="3144"/>
      <c r="S1132" s="3144"/>
      <c r="T1132" s="3144"/>
      <c r="U1132" s="3144"/>
      <c r="V1132" s="3144"/>
      <c r="W1132" s="3144"/>
      <c r="X1132" s="3144"/>
      <c r="Y1132" s="3144"/>
      <c r="Z1132" s="3144"/>
      <c r="AA1132" s="3144"/>
      <c r="AB1132" s="3144"/>
      <c r="AC1132" s="3144"/>
      <c r="AD1132" s="3144"/>
      <c r="AE1132" s="3144"/>
      <c r="AF1132" s="3144"/>
      <c r="AG1132" s="3144"/>
      <c r="AH1132" s="3144"/>
      <c r="AI1132" s="3144"/>
      <c r="AJ1132" s="3144"/>
      <c r="AK1132" s="3144"/>
      <c r="AL1132" s="3144"/>
      <c r="AM1132" s="3144"/>
      <c r="AN1132" s="3144"/>
      <c r="AO1132" s="3144"/>
      <c r="AP1132" s="3144"/>
      <c r="AQ1132" s="3144"/>
      <c r="AR1132" s="3144"/>
      <c r="AS1132" s="3144"/>
      <c r="AT1132" s="3144"/>
    </row>
    <row r="1133" spans="11:46">
      <c r="K1133" s="6"/>
      <c r="L1133" s="121"/>
      <c r="M1133" s="121"/>
      <c r="N1133" s="121"/>
      <c r="O1133" s="121"/>
      <c r="P1133" s="121"/>
      <c r="Q1133" s="3144"/>
      <c r="R1133" s="3144"/>
      <c r="S1133" s="3144"/>
      <c r="T1133" s="3144"/>
      <c r="U1133" s="3144"/>
      <c r="V1133" s="3144"/>
      <c r="W1133" s="3144"/>
      <c r="X1133" s="3144"/>
      <c r="Y1133" s="3144"/>
      <c r="Z1133" s="3144"/>
      <c r="AA1133" s="3144"/>
      <c r="AB1133" s="3144"/>
      <c r="AC1133" s="3144"/>
      <c r="AD1133" s="3144"/>
      <c r="AE1133" s="3144"/>
      <c r="AF1133" s="3144"/>
      <c r="AG1133" s="3144"/>
      <c r="AH1133" s="3144"/>
      <c r="AI1133" s="3144"/>
      <c r="AJ1133" s="3144"/>
      <c r="AK1133" s="3144"/>
      <c r="AL1133" s="3144"/>
      <c r="AM1133" s="3144"/>
      <c r="AN1133" s="3144"/>
      <c r="AO1133" s="3144"/>
      <c r="AP1133" s="3144"/>
      <c r="AQ1133" s="3144"/>
      <c r="AR1133" s="3144"/>
      <c r="AS1133" s="3144"/>
      <c r="AT1133" s="3144"/>
    </row>
    <row r="1134" spans="11:46">
      <c r="K1134" s="6"/>
      <c r="L1134" s="121"/>
      <c r="M1134" s="121"/>
      <c r="N1134" s="121"/>
      <c r="O1134" s="121"/>
      <c r="P1134" s="121"/>
      <c r="Q1134" s="3144"/>
      <c r="R1134" s="3144"/>
      <c r="S1134" s="3144"/>
      <c r="T1134" s="3144"/>
      <c r="U1134" s="3144"/>
      <c r="V1134" s="3144"/>
      <c r="W1134" s="3144"/>
      <c r="X1134" s="3144"/>
      <c r="Y1134" s="3144"/>
      <c r="Z1134" s="3144"/>
      <c r="AA1134" s="3144"/>
      <c r="AB1134" s="3144"/>
      <c r="AC1134" s="3144"/>
      <c r="AD1134" s="3144"/>
      <c r="AE1134" s="3144"/>
      <c r="AF1134" s="3144"/>
      <c r="AG1134" s="3144"/>
      <c r="AH1134" s="3144"/>
      <c r="AI1134" s="3144"/>
      <c r="AJ1134" s="3144"/>
      <c r="AK1134" s="3144"/>
      <c r="AL1134" s="3144"/>
      <c r="AM1134" s="3144"/>
      <c r="AN1134" s="3144"/>
      <c r="AO1134" s="3144"/>
      <c r="AP1134" s="3144"/>
      <c r="AQ1134" s="3144"/>
      <c r="AR1134" s="3144"/>
      <c r="AS1134" s="3144"/>
      <c r="AT1134" s="3144"/>
    </row>
    <row r="1135" spans="11:46">
      <c r="K1135" s="6"/>
      <c r="L1135" s="121"/>
      <c r="M1135" s="121"/>
      <c r="N1135" s="121"/>
      <c r="O1135" s="121"/>
      <c r="P1135" s="121"/>
      <c r="Q1135" s="3144"/>
      <c r="R1135" s="3144"/>
      <c r="S1135" s="3144"/>
      <c r="T1135" s="3144"/>
      <c r="U1135" s="3144"/>
      <c r="V1135" s="3144"/>
      <c r="W1135" s="3144"/>
      <c r="X1135" s="3144"/>
      <c r="Y1135" s="3144"/>
      <c r="Z1135" s="3144"/>
      <c r="AA1135" s="3144"/>
      <c r="AB1135" s="3144"/>
      <c r="AC1135" s="3144"/>
      <c r="AD1135" s="3144"/>
      <c r="AE1135" s="3144"/>
      <c r="AF1135" s="3144"/>
      <c r="AG1135" s="3144"/>
      <c r="AH1135" s="3144"/>
      <c r="AI1135" s="3144"/>
      <c r="AJ1135" s="3144"/>
      <c r="AK1135" s="3144"/>
      <c r="AL1135" s="3144"/>
      <c r="AM1135" s="3144"/>
      <c r="AN1135" s="3144"/>
      <c r="AO1135" s="3144"/>
      <c r="AP1135" s="3144"/>
      <c r="AQ1135" s="3144"/>
      <c r="AR1135" s="3144"/>
      <c r="AS1135" s="3144"/>
      <c r="AT1135" s="3144"/>
    </row>
    <row r="1136" spans="11:46">
      <c r="K1136" s="6"/>
      <c r="L1136" s="121"/>
      <c r="M1136" s="121"/>
      <c r="N1136" s="121"/>
      <c r="O1136" s="121"/>
      <c r="P1136" s="121"/>
      <c r="Q1136" s="3144"/>
      <c r="R1136" s="3144"/>
      <c r="S1136" s="3144"/>
      <c r="T1136" s="3144"/>
      <c r="U1136" s="3144"/>
      <c r="V1136" s="3144"/>
      <c r="W1136" s="3144"/>
      <c r="X1136" s="3144"/>
      <c r="Y1136" s="3144"/>
      <c r="Z1136" s="3144"/>
      <c r="AA1136" s="3144"/>
      <c r="AB1136" s="3144"/>
      <c r="AC1136" s="3144"/>
      <c r="AD1136" s="3144"/>
      <c r="AE1136" s="3144"/>
      <c r="AF1136" s="3144"/>
      <c r="AG1136" s="3144"/>
      <c r="AH1136" s="3144"/>
      <c r="AI1136" s="3144"/>
      <c r="AJ1136" s="3144"/>
      <c r="AK1136" s="3144"/>
      <c r="AL1136" s="3144"/>
      <c r="AM1136" s="3144"/>
      <c r="AN1136" s="3144"/>
      <c r="AO1136" s="3144"/>
      <c r="AP1136" s="3144"/>
      <c r="AQ1136" s="3144"/>
      <c r="AR1136" s="3144"/>
      <c r="AS1136" s="3144"/>
      <c r="AT1136" s="3144"/>
    </row>
    <row r="1137" spans="11:46">
      <c r="K1137" s="6"/>
      <c r="L1137" s="121"/>
      <c r="M1137" s="121"/>
      <c r="N1137" s="121"/>
      <c r="O1137" s="121"/>
      <c r="P1137" s="121"/>
      <c r="Q1137" s="3144"/>
      <c r="R1137" s="3144"/>
      <c r="S1137" s="3144"/>
      <c r="T1137" s="3144"/>
      <c r="U1137" s="3144"/>
      <c r="V1137" s="3144"/>
      <c r="W1137" s="3144"/>
      <c r="X1137" s="3144"/>
      <c r="Y1137" s="3144"/>
      <c r="Z1137" s="3144"/>
      <c r="AA1137" s="3144"/>
      <c r="AB1137" s="3144"/>
      <c r="AC1137" s="3144"/>
      <c r="AD1137" s="3144"/>
      <c r="AE1137" s="3144"/>
      <c r="AF1137" s="3144"/>
      <c r="AG1137" s="3144"/>
      <c r="AH1137" s="3144"/>
      <c r="AI1137" s="3144"/>
      <c r="AJ1137" s="3144"/>
      <c r="AK1137" s="3144"/>
      <c r="AL1137" s="3144"/>
      <c r="AM1137" s="3144"/>
      <c r="AN1137" s="3144"/>
      <c r="AO1137" s="3144"/>
      <c r="AP1137" s="3144"/>
      <c r="AQ1137" s="3144"/>
      <c r="AR1137" s="3144"/>
      <c r="AS1137" s="3144"/>
      <c r="AT1137" s="3144"/>
    </row>
    <row r="1138" spans="11:46">
      <c r="K1138" s="6"/>
      <c r="L1138" s="121"/>
      <c r="M1138" s="121"/>
      <c r="N1138" s="121"/>
      <c r="O1138" s="121"/>
      <c r="P1138" s="121"/>
      <c r="Q1138" s="3144"/>
      <c r="R1138" s="3144"/>
      <c r="S1138" s="3144"/>
      <c r="T1138" s="3144"/>
      <c r="U1138" s="3144"/>
      <c r="V1138" s="3144"/>
      <c r="W1138" s="3144"/>
      <c r="X1138" s="3144"/>
      <c r="Y1138" s="3144"/>
      <c r="Z1138" s="3144"/>
      <c r="AA1138" s="3144"/>
      <c r="AB1138" s="3144"/>
      <c r="AC1138" s="3144"/>
      <c r="AD1138" s="3144"/>
      <c r="AE1138" s="3144"/>
      <c r="AF1138" s="3144"/>
      <c r="AG1138" s="3144"/>
      <c r="AH1138" s="3144"/>
      <c r="AI1138" s="3144"/>
      <c r="AJ1138" s="3144"/>
      <c r="AK1138" s="3144"/>
      <c r="AL1138" s="3144"/>
      <c r="AM1138" s="3144"/>
      <c r="AN1138" s="3144"/>
      <c r="AO1138" s="3144"/>
      <c r="AP1138" s="3144"/>
      <c r="AQ1138" s="3144"/>
      <c r="AR1138" s="3144"/>
      <c r="AS1138" s="3144"/>
      <c r="AT1138" s="3144"/>
    </row>
    <row r="1139" spans="11:46">
      <c r="K1139" s="6"/>
      <c r="L1139" s="121"/>
      <c r="M1139" s="121"/>
      <c r="N1139" s="121"/>
      <c r="O1139" s="121"/>
      <c r="P1139" s="121"/>
      <c r="Q1139" s="3144"/>
      <c r="R1139" s="3144"/>
      <c r="S1139" s="3144"/>
      <c r="T1139" s="3144"/>
      <c r="U1139" s="3144"/>
      <c r="V1139" s="3144"/>
      <c r="W1139" s="3144"/>
      <c r="X1139" s="3144"/>
      <c r="Y1139" s="3144"/>
      <c r="Z1139" s="3144"/>
      <c r="AA1139" s="3144"/>
      <c r="AB1139" s="3144"/>
      <c r="AC1139" s="3144"/>
      <c r="AD1139" s="3144"/>
      <c r="AE1139" s="3144"/>
      <c r="AF1139" s="3144"/>
      <c r="AG1139" s="3144"/>
      <c r="AH1139" s="3144"/>
      <c r="AI1139" s="3144"/>
      <c r="AJ1139" s="3144"/>
      <c r="AK1139" s="3144"/>
      <c r="AL1139" s="3144"/>
      <c r="AM1139" s="3144"/>
      <c r="AN1139" s="3144"/>
      <c r="AO1139" s="3144"/>
      <c r="AP1139" s="3144"/>
      <c r="AQ1139" s="3144"/>
      <c r="AR1139" s="3144"/>
      <c r="AS1139" s="3144"/>
      <c r="AT1139" s="3144"/>
    </row>
    <row r="1140" spans="11:46">
      <c r="K1140" s="6"/>
      <c r="L1140" s="121"/>
      <c r="M1140" s="121"/>
      <c r="N1140" s="121"/>
      <c r="O1140" s="121"/>
      <c r="P1140" s="121"/>
      <c r="Q1140" s="3144"/>
      <c r="R1140" s="3144"/>
      <c r="S1140" s="3144"/>
      <c r="T1140" s="3144"/>
      <c r="U1140" s="3144"/>
      <c r="V1140" s="3144"/>
      <c r="W1140" s="3144"/>
      <c r="X1140" s="3144"/>
      <c r="Y1140" s="3144"/>
      <c r="Z1140" s="3144"/>
      <c r="AA1140" s="3144"/>
      <c r="AB1140" s="3144"/>
      <c r="AC1140" s="3144"/>
      <c r="AD1140" s="3144"/>
      <c r="AE1140" s="3144"/>
      <c r="AF1140" s="3144"/>
      <c r="AG1140" s="3144"/>
      <c r="AH1140" s="3144"/>
      <c r="AI1140" s="3144"/>
      <c r="AJ1140" s="3144"/>
      <c r="AK1140" s="3144"/>
      <c r="AL1140" s="3144"/>
      <c r="AM1140" s="3144"/>
      <c r="AN1140" s="3144"/>
      <c r="AO1140" s="3144"/>
      <c r="AP1140" s="3144"/>
      <c r="AQ1140" s="3144"/>
      <c r="AR1140" s="3144"/>
      <c r="AS1140" s="3144"/>
      <c r="AT1140" s="3144"/>
    </row>
    <row r="1141" spans="11:46">
      <c r="K1141" s="6"/>
      <c r="L1141" s="121"/>
      <c r="M1141" s="121"/>
      <c r="N1141" s="121"/>
      <c r="O1141" s="121"/>
      <c r="P1141" s="121"/>
      <c r="Q1141" s="3144"/>
      <c r="R1141" s="3144"/>
      <c r="S1141" s="3144"/>
      <c r="T1141" s="3144"/>
      <c r="U1141" s="3144"/>
      <c r="V1141" s="3144"/>
      <c r="W1141" s="3144"/>
      <c r="X1141" s="3144"/>
      <c r="Y1141" s="3144"/>
      <c r="Z1141" s="3144"/>
      <c r="AA1141" s="3144"/>
      <c r="AB1141" s="3144"/>
      <c r="AC1141" s="3144"/>
      <c r="AD1141" s="3144"/>
      <c r="AE1141" s="3144"/>
      <c r="AF1141" s="3144"/>
      <c r="AG1141" s="3144"/>
      <c r="AH1141" s="3144"/>
      <c r="AI1141" s="3144"/>
      <c r="AJ1141" s="3144"/>
      <c r="AK1141" s="3144"/>
      <c r="AL1141" s="3144"/>
      <c r="AM1141" s="3144"/>
      <c r="AN1141" s="3144"/>
      <c r="AO1141" s="3144"/>
      <c r="AP1141" s="3144"/>
      <c r="AQ1141" s="3144"/>
      <c r="AR1141" s="3144"/>
      <c r="AS1141" s="3144"/>
      <c r="AT1141" s="3144"/>
    </row>
    <row r="1142" spans="11:46">
      <c r="K1142" s="6"/>
      <c r="L1142" s="121"/>
      <c r="M1142" s="121"/>
      <c r="N1142" s="121"/>
      <c r="O1142" s="121"/>
      <c r="P1142" s="121"/>
      <c r="Q1142" s="3144"/>
      <c r="R1142" s="3144"/>
      <c r="S1142" s="3144"/>
      <c r="T1142" s="3144"/>
      <c r="U1142" s="3144"/>
      <c r="V1142" s="3144"/>
      <c r="W1142" s="3144"/>
      <c r="X1142" s="3144"/>
      <c r="Y1142" s="3144"/>
      <c r="Z1142" s="3144"/>
      <c r="AA1142" s="3144"/>
      <c r="AB1142" s="3144"/>
      <c r="AC1142" s="3144"/>
      <c r="AD1142" s="3144"/>
      <c r="AE1142" s="3144"/>
      <c r="AF1142" s="3144"/>
      <c r="AG1142" s="3144"/>
      <c r="AH1142" s="3144"/>
      <c r="AI1142" s="3144"/>
      <c r="AJ1142" s="3144"/>
      <c r="AK1142" s="3144"/>
      <c r="AL1142" s="3144"/>
      <c r="AM1142" s="3144"/>
      <c r="AN1142" s="3144"/>
      <c r="AO1142" s="3144"/>
      <c r="AP1142" s="3144"/>
      <c r="AQ1142" s="3144"/>
      <c r="AR1142" s="3144"/>
      <c r="AS1142" s="3144"/>
      <c r="AT1142" s="3144"/>
    </row>
    <row r="1143" spans="11:46">
      <c r="K1143" s="6"/>
      <c r="L1143" s="121"/>
      <c r="M1143" s="121"/>
      <c r="N1143" s="121"/>
      <c r="O1143" s="121"/>
      <c r="P1143" s="121"/>
      <c r="Q1143" s="3144"/>
      <c r="R1143" s="3144"/>
      <c r="S1143" s="3144"/>
      <c r="T1143" s="3144"/>
      <c r="U1143" s="3144"/>
      <c r="V1143" s="3144"/>
      <c r="W1143" s="3144"/>
      <c r="X1143" s="3144"/>
      <c r="Y1143" s="3144"/>
      <c r="Z1143" s="3144"/>
      <c r="AA1143" s="3144"/>
      <c r="AB1143" s="3144"/>
      <c r="AC1143" s="3144"/>
      <c r="AD1143" s="3144"/>
      <c r="AE1143" s="3144"/>
      <c r="AF1143" s="3144"/>
      <c r="AG1143" s="3144"/>
      <c r="AH1143" s="3144"/>
      <c r="AI1143" s="3144"/>
      <c r="AJ1143" s="3144"/>
      <c r="AK1143" s="3144"/>
      <c r="AL1143" s="3144"/>
      <c r="AM1143" s="3144"/>
      <c r="AN1143" s="3144"/>
      <c r="AO1143" s="3144"/>
      <c r="AP1143" s="3144"/>
      <c r="AQ1143" s="3144"/>
      <c r="AR1143" s="3144"/>
      <c r="AS1143" s="3144"/>
      <c r="AT1143" s="3144"/>
    </row>
    <row r="1144" spans="11:46">
      <c r="K1144" s="6"/>
      <c r="L1144" s="121"/>
      <c r="M1144" s="121"/>
      <c r="N1144" s="121"/>
      <c r="O1144" s="121"/>
      <c r="P1144" s="121"/>
      <c r="Q1144" s="3144"/>
      <c r="R1144" s="3144"/>
      <c r="S1144" s="3144"/>
      <c r="T1144" s="3144"/>
      <c r="U1144" s="3144"/>
      <c r="V1144" s="3144"/>
      <c r="W1144" s="3144"/>
      <c r="X1144" s="3144"/>
      <c r="Y1144" s="3144"/>
      <c r="Z1144" s="3144"/>
      <c r="AA1144" s="3144"/>
      <c r="AB1144" s="3144"/>
      <c r="AC1144" s="3144"/>
      <c r="AD1144" s="3144"/>
      <c r="AE1144" s="3144"/>
      <c r="AF1144" s="3144"/>
      <c r="AG1144" s="3144"/>
      <c r="AH1144" s="3144"/>
      <c r="AI1144" s="3144"/>
      <c r="AJ1144" s="3144"/>
      <c r="AK1144" s="3144"/>
      <c r="AL1144" s="3144"/>
      <c r="AM1144" s="3144"/>
      <c r="AN1144" s="3144"/>
      <c r="AO1144" s="3144"/>
      <c r="AP1144" s="3144"/>
      <c r="AQ1144" s="3144"/>
      <c r="AR1144" s="3144"/>
      <c r="AS1144" s="3144"/>
      <c r="AT1144" s="3144"/>
    </row>
    <row r="1145" spans="11:46">
      <c r="K1145" s="6"/>
      <c r="L1145" s="121"/>
      <c r="M1145" s="121"/>
      <c r="N1145" s="121"/>
      <c r="O1145" s="121"/>
      <c r="P1145" s="121"/>
      <c r="Q1145" s="3144"/>
      <c r="R1145" s="3144"/>
      <c r="S1145" s="3144"/>
      <c r="T1145" s="3144"/>
      <c r="U1145" s="3144"/>
      <c r="V1145" s="3144"/>
      <c r="W1145" s="3144"/>
      <c r="X1145" s="3144"/>
      <c r="Y1145" s="3144"/>
      <c r="Z1145" s="3144"/>
      <c r="AA1145" s="3144"/>
      <c r="AB1145" s="3144"/>
      <c r="AC1145" s="3144"/>
      <c r="AD1145" s="3144"/>
      <c r="AE1145" s="3144"/>
      <c r="AF1145" s="3144"/>
      <c r="AG1145" s="3144"/>
      <c r="AH1145" s="3144"/>
      <c r="AI1145" s="3144"/>
      <c r="AJ1145" s="3144"/>
      <c r="AK1145" s="3144"/>
      <c r="AL1145" s="3144"/>
      <c r="AM1145" s="3144"/>
      <c r="AN1145" s="3144"/>
      <c r="AO1145" s="3144"/>
      <c r="AP1145" s="3144"/>
      <c r="AQ1145" s="3144"/>
      <c r="AR1145" s="3144"/>
      <c r="AS1145" s="3144"/>
      <c r="AT1145" s="3144"/>
    </row>
    <row r="1146" spans="11:46">
      <c r="K1146" s="6"/>
      <c r="L1146" s="121"/>
      <c r="M1146" s="121"/>
      <c r="N1146" s="121"/>
      <c r="O1146" s="121"/>
      <c r="P1146" s="121"/>
      <c r="Q1146" s="3144"/>
      <c r="R1146" s="3144"/>
      <c r="S1146" s="3144"/>
      <c r="T1146" s="3144"/>
      <c r="U1146" s="3144"/>
      <c r="V1146" s="3144"/>
      <c r="W1146" s="3144"/>
      <c r="X1146" s="3144"/>
      <c r="Y1146" s="3144"/>
      <c r="Z1146" s="3144"/>
      <c r="AA1146" s="3144"/>
      <c r="AB1146" s="3144"/>
      <c r="AC1146" s="3144"/>
      <c r="AD1146" s="3144"/>
      <c r="AE1146" s="3144"/>
      <c r="AF1146" s="3144"/>
      <c r="AG1146" s="3144"/>
      <c r="AH1146" s="3144"/>
      <c r="AI1146" s="3144"/>
      <c r="AJ1146" s="3144"/>
      <c r="AK1146" s="3144"/>
      <c r="AL1146" s="3144"/>
      <c r="AM1146" s="3144"/>
      <c r="AN1146" s="3144"/>
      <c r="AO1146" s="3144"/>
      <c r="AP1146" s="3144"/>
      <c r="AQ1146" s="3144"/>
      <c r="AR1146" s="3144"/>
      <c r="AS1146" s="3144"/>
      <c r="AT1146" s="3144"/>
    </row>
    <row r="1147" spans="11:46">
      <c r="K1147" s="6"/>
      <c r="L1147" s="121"/>
      <c r="M1147" s="121"/>
      <c r="N1147" s="121"/>
      <c r="O1147" s="121"/>
      <c r="P1147" s="121"/>
      <c r="Q1147" s="3144"/>
      <c r="R1147" s="3144"/>
      <c r="S1147" s="3144"/>
      <c r="T1147" s="3144"/>
      <c r="U1147" s="3144"/>
      <c r="V1147" s="3144"/>
      <c r="W1147" s="3144"/>
      <c r="X1147" s="3144"/>
      <c r="Y1147" s="3144"/>
      <c r="Z1147" s="3144"/>
      <c r="AA1147" s="3144"/>
      <c r="AB1147" s="3144"/>
      <c r="AC1147" s="3144"/>
      <c r="AD1147" s="3144"/>
      <c r="AE1147" s="3144"/>
      <c r="AF1147" s="3144"/>
      <c r="AG1147" s="3144"/>
      <c r="AH1147" s="3144"/>
      <c r="AI1147" s="3144"/>
      <c r="AJ1147" s="3144"/>
      <c r="AK1147" s="3144"/>
      <c r="AL1147" s="3144"/>
      <c r="AM1147" s="3144"/>
      <c r="AN1147" s="3144"/>
      <c r="AO1147" s="3144"/>
      <c r="AP1147" s="3144"/>
      <c r="AQ1147" s="3144"/>
      <c r="AR1147" s="3144"/>
      <c r="AS1147" s="3144"/>
      <c r="AT1147" s="3144"/>
    </row>
    <row r="1148" spans="11:46">
      <c r="K1148" s="6"/>
      <c r="L1148" s="121"/>
      <c r="M1148" s="121"/>
      <c r="N1148" s="121"/>
      <c r="O1148" s="121"/>
      <c r="P1148" s="121"/>
      <c r="Q1148" s="3144"/>
      <c r="R1148" s="3144"/>
      <c r="S1148" s="3144"/>
      <c r="T1148" s="3144"/>
      <c r="U1148" s="3144"/>
      <c r="V1148" s="3144"/>
      <c r="W1148" s="3144"/>
      <c r="X1148" s="3144"/>
      <c r="Y1148" s="3144"/>
      <c r="Z1148" s="3144"/>
      <c r="AA1148" s="3144"/>
      <c r="AB1148" s="3144"/>
      <c r="AC1148" s="3144"/>
      <c r="AD1148" s="3144"/>
      <c r="AE1148" s="3144"/>
      <c r="AF1148" s="3144"/>
      <c r="AG1148" s="3144"/>
      <c r="AH1148" s="3144"/>
      <c r="AI1148" s="3144"/>
      <c r="AJ1148" s="3144"/>
      <c r="AK1148" s="3144"/>
      <c r="AL1148" s="3144"/>
      <c r="AM1148" s="3144"/>
      <c r="AN1148" s="3144"/>
      <c r="AO1148" s="3144"/>
      <c r="AP1148" s="3144"/>
      <c r="AQ1148" s="3144"/>
      <c r="AR1148" s="3144"/>
      <c r="AS1148" s="3144"/>
      <c r="AT1148" s="3144"/>
    </row>
    <row r="1149" spans="11:46">
      <c r="K1149" s="6"/>
      <c r="L1149" s="121"/>
      <c r="M1149" s="121"/>
      <c r="N1149" s="121"/>
      <c r="O1149" s="121"/>
      <c r="P1149" s="121"/>
      <c r="Q1149" s="3144"/>
      <c r="R1149" s="3144"/>
      <c r="S1149" s="3144"/>
      <c r="T1149" s="3144"/>
      <c r="U1149" s="3144"/>
      <c r="V1149" s="3144"/>
      <c r="W1149" s="3144"/>
      <c r="X1149" s="3144"/>
      <c r="Y1149" s="3144"/>
      <c r="Z1149" s="3144"/>
      <c r="AA1149" s="3144"/>
      <c r="AB1149" s="3144"/>
      <c r="AC1149" s="3144"/>
      <c r="AD1149" s="3144"/>
      <c r="AE1149" s="3144"/>
      <c r="AF1149" s="3144"/>
      <c r="AG1149" s="3144"/>
      <c r="AH1149" s="3144"/>
      <c r="AI1149" s="3144"/>
      <c r="AJ1149" s="3144"/>
      <c r="AK1149" s="3144"/>
      <c r="AL1149" s="3144"/>
      <c r="AM1149" s="3144"/>
      <c r="AN1149" s="3144"/>
      <c r="AO1149" s="3144"/>
      <c r="AP1149" s="3144"/>
      <c r="AQ1149" s="3144"/>
      <c r="AR1149" s="3144"/>
      <c r="AS1149" s="3144"/>
      <c r="AT1149" s="3144"/>
    </row>
    <row r="1150" spans="11:46">
      <c r="K1150" s="6"/>
      <c r="L1150" s="121"/>
      <c r="M1150" s="121"/>
      <c r="N1150" s="121"/>
      <c r="O1150" s="121"/>
      <c r="P1150" s="121"/>
      <c r="Q1150" s="3144"/>
      <c r="R1150" s="3144"/>
      <c r="S1150" s="3144"/>
      <c r="T1150" s="3144"/>
      <c r="U1150" s="3144"/>
      <c r="V1150" s="3144"/>
      <c r="W1150" s="3144"/>
      <c r="X1150" s="3144"/>
      <c r="Y1150" s="3144"/>
      <c r="Z1150" s="3144"/>
      <c r="AA1150" s="3144"/>
      <c r="AB1150" s="3144"/>
      <c r="AC1150" s="3144"/>
      <c r="AD1150" s="3144"/>
      <c r="AE1150" s="3144"/>
      <c r="AF1150" s="3144"/>
      <c r="AG1150" s="3144"/>
      <c r="AH1150" s="3144"/>
      <c r="AI1150" s="3144"/>
      <c r="AJ1150" s="3144"/>
      <c r="AK1150" s="3144"/>
      <c r="AL1150" s="3144"/>
      <c r="AM1150" s="3144"/>
      <c r="AN1150" s="3144"/>
      <c r="AO1150" s="3144"/>
      <c r="AP1150" s="3144"/>
      <c r="AQ1150" s="3144"/>
      <c r="AR1150" s="3144"/>
      <c r="AS1150" s="3144"/>
      <c r="AT1150" s="3144"/>
    </row>
    <row r="1151" spans="11:46">
      <c r="K1151" s="6"/>
      <c r="L1151" s="121"/>
      <c r="M1151" s="121"/>
      <c r="N1151" s="121"/>
      <c r="O1151" s="121"/>
      <c r="P1151" s="121"/>
      <c r="Q1151" s="3144"/>
      <c r="R1151" s="3144"/>
      <c r="S1151" s="3144"/>
      <c r="T1151" s="3144"/>
      <c r="U1151" s="3144"/>
      <c r="V1151" s="3144"/>
      <c r="W1151" s="3144"/>
      <c r="X1151" s="3144"/>
      <c r="Y1151" s="3144"/>
      <c r="Z1151" s="3144"/>
      <c r="AA1151" s="3144"/>
      <c r="AB1151" s="3144"/>
      <c r="AC1151" s="3144"/>
      <c r="AD1151" s="3144"/>
      <c r="AE1151" s="3144"/>
      <c r="AF1151" s="3144"/>
      <c r="AG1151" s="3144"/>
      <c r="AH1151" s="3144"/>
      <c r="AI1151" s="3144"/>
      <c r="AJ1151" s="3144"/>
      <c r="AK1151" s="3144"/>
      <c r="AL1151" s="3144"/>
      <c r="AM1151" s="3144"/>
      <c r="AN1151" s="3144"/>
      <c r="AO1151" s="3144"/>
      <c r="AP1151" s="3144"/>
      <c r="AQ1151" s="3144"/>
      <c r="AR1151" s="3144"/>
      <c r="AS1151" s="3144"/>
      <c r="AT1151" s="3144"/>
    </row>
    <row r="1152" spans="11:46">
      <c r="K1152" s="6"/>
      <c r="L1152" s="121"/>
      <c r="M1152" s="121"/>
      <c r="N1152" s="121"/>
      <c r="O1152" s="121"/>
      <c r="P1152" s="121"/>
      <c r="Q1152" s="3144"/>
      <c r="R1152" s="3144"/>
      <c r="S1152" s="3144"/>
      <c r="T1152" s="3144"/>
      <c r="U1152" s="3144"/>
      <c r="V1152" s="3144"/>
      <c r="W1152" s="3144"/>
      <c r="X1152" s="3144"/>
      <c r="Y1152" s="3144"/>
      <c r="Z1152" s="3144"/>
      <c r="AA1152" s="3144"/>
      <c r="AB1152" s="3144"/>
      <c r="AC1152" s="3144"/>
      <c r="AD1152" s="3144"/>
      <c r="AE1152" s="3144"/>
      <c r="AF1152" s="3144"/>
      <c r="AG1152" s="3144"/>
      <c r="AH1152" s="3144"/>
      <c r="AI1152" s="3144"/>
      <c r="AJ1152" s="3144"/>
      <c r="AK1152" s="3144"/>
      <c r="AL1152" s="3144"/>
      <c r="AM1152" s="3144"/>
      <c r="AN1152" s="3144"/>
      <c r="AO1152" s="3144"/>
      <c r="AP1152" s="3144"/>
      <c r="AQ1152" s="3144"/>
      <c r="AR1152" s="3144"/>
      <c r="AS1152" s="3144"/>
      <c r="AT1152" s="3144"/>
    </row>
    <row r="1153" spans="11:46">
      <c r="K1153" s="6"/>
      <c r="L1153" s="121"/>
      <c r="M1153" s="121"/>
      <c r="N1153" s="121"/>
      <c r="O1153" s="121"/>
      <c r="P1153" s="121"/>
      <c r="Q1153" s="3144"/>
      <c r="R1153" s="3144"/>
      <c r="S1153" s="3144"/>
      <c r="T1153" s="3144"/>
      <c r="U1153" s="3144"/>
      <c r="V1153" s="3144"/>
      <c r="W1153" s="3144"/>
      <c r="X1153" s="3144"/>
      <c r="Y1153" s="3144"/>
      <c r="Z1153" s="3144"/>
      <c r="AA1153" s="3144"/>
      <c r="AB1153" s="3144"/>
      <c r="AC1153" s="3144"/>
      <c r="AD1153" s="3144"/>
      <c r="AE1153" s="3144"/>
      <c r="AF1153" s="3144"/>
      <c r="AG1153" s="3144"/>
      <c r="AH1153" s="3144"/>
      <c r="AI1153" s="3144"/>
      <c r="AJ1153" s="3144"/>
      <c r="AK1153" s="3144"/>
      <c r="AL1153" s="3144"/>
      <c r="AM1153" s="3144"/>
      <c r="AN1153" s="3144"/>
      <c r="AO1153" s="3144"/>
      <c r="AP1153" s="3144"/>
      <c r="AQ1153" s="3144"/>
      <c r="AR1153" s="3144"/>
      <c r="AS1153" s="3144"/>
      <c r="AT1153" s="3144"/>
    </row>
    <row r="1154" spans="11:46">
      <c r="K1154" s="6"/>
      <c r="L1154" s="121"/>
      <c r="M1154" s="121"/>
      <c r="N1154" s="121"/>
      <c r="O1154" s="121"/>
      <c r="P1154" s="121"/>
      <c r="Q1154" s="3144"/>
      <c r="R1154" s="3144"/>
      <c r="S1154" s="3144"/>
      <c r="T1154" s="3144"/>
      <c r="U1154" s="3144"/>
      <c r="V1154" s="3144"/>
      <c r="W1154" s="3144"/>
      <c r="X1154" s="3144"/>
      <c r="Y1154" s="3144"/>
      <c r="Z1154" s="3144"/>
      <c r="AA1154" s="3144"/>
      <c r="AB1154" s="3144"/>
      <c r="AC1154" s="3144"/>
      <c r="AD1154" s="3144"/>
      <c r="AE1154" s="3144"/>
      <c r="AF1154" s="3144"/>
      <c r="AG1154" s="3144"/>
      <c r="AH1154" s="3144"/>
      <c r="AI1154" s="3144"/>
      <c r="AJ1154" s="3144"/>
      <c r="AK1154" s="3144"/>
      <c r="AL1154" s="3144"/>
      <c r="AM1154" s="3144"/>
      <c r="AN1154" s="3144"/>
      <c r="AO1154" s="3144"/>
      <c r="AP1154" s="3144"/>
      <c r="AQ1154" s="3144"/>
      <c r="AR1154" s="3144"/>
      <c r="AS1154" s="3144"/>
      <c r="AT1154" s="3144"/>
    </row>
    <row r="1155" spans="11:46">
      <c r="K1155" s="6"/>
      <c r="L1155" s="121"/>
      <c r="M1155" s="121"/>
      <c r="N1155" s="121"/>
      <c r="O1155" s="121"/>
      <c r="P1155" s="121"/>
      <c r="Q1155" s="3144"/>
      <c r="R1155" s="3144"/>
      <c r="S1155" s="3144"/>
      <c r="T1155" s="3144"/>
      <c r="U1155" s="3144"/>
      <c r="V1155" s="3144"/>
      <c r="W1155" s="3144"/>
      <c r="X1155" s="3144"/>
      <c r="Y1155" s="3144"/>
      <c r="Z1155" s="3144"/>
      <c r="AA1155" s="3144"/>
      <c r="AB1155" s="3144"/>
      <c r="AC1155" s="3144"/>
      <c r="AD1155" s="3144"/>
      <c r="AE1155" s="3144"/>
      <c r="AF1155" s="3144"/>
      <c r="AG1155" s="3144"/>
      <c r="AH1155" s="3144"/>
      <c r="AI1155" s="3144"/>
      <c r="AJ1155" s="3144"/>
      <c r="AK1155" s="3144"/>
      <c r="AL1155" s="3144"/>
      <c r="AM1155" s="3144"/>
      <c r="AN1155" s="3144"/>
      <c r="AO1155" s="3144"/>
      <c r="AP1155" s="3144"/>
      <c r="AQ1155" s="3144"/>
      <c r="AR1155" s="3144"/>
      <c r="AS1155" s="3144"/>
      <c r="AT1155" s="3144"/>
    </row>
    <row r="1156" spans="11:46">
      <c r="K1156" s="6"/>
      <c r="L1156" s="121"/>
      <c r="M1156" s="121"/>
      <c r="N1156" s="121"/>
      <c r="O1156" s="121"/>
      <c r="P1156" s="121"/>
      <c r="Q1156" s="3144"/>
      <c r="R1156" s="3144"/>
      <c r="S1156" s="3144"/>
      <c r="T1156" s="3144"/>
      <c r="U1156" s="3144"/>
      <c r="V1156" s="3144"/>
      <c r="W1156" s="3144"/>
      <c r="X1156" s="3144"/>
      <c r="Y1156" s="3144"/>
      <c r="Z1156" s="3144"/>
      <c r="AA1156" s="3144"/>
      <c r="AB1156" s="3144"/>
      <c r="AC1156" s="3144"/>
      <c r="AD1156" s="3144"/>
      <c r="AE1156" s="3144"/>
      <c r="AF1156" s="3144"/>
      <c r="AG1156" s="3144"/>
      <c r="AH1156" s="3144"/>
      <c r="AI1156" s="3144"/>
      <c r="AJ1156" s="3144"/>
      <c r="AK1156" s="3144"/>
      <c r="AL1156" s="3144"/>
      <c r="AM1156" s="3144"/>
      <c r="AN1156" s="3144"/>
      <c r="AO1156" s="3144"/>
      <c r="AP1156" s="3144"/>
      <c r="AQ1156" s="3144"/>
      <c r="AR1156" s="3144"/>
      <c r="AS1156" s="3144"/>
      <c r="AT1156" s="3144"/>
    </row>
    <row r="1157" spans="11:46">
      <c r="K1157" s="6"/>
      <c r="L1157" s="121"/>
      <c r="M1157" s="121"/>
      <c r="N1157" s="121"/>
      <c r="O1157" s="121"/>
      <c r="P1157" s="121"/>
      <c r="Q1157" s="3144"/>
      <c r="R1157" s="3144"/>
      <c r="S1157" s="3144"/>
      <c r="T1157" s="3144"/>
      <c r="U1157" s="3144"/>
      <c r="V1157" s="3144"/>
      <c r="W1157" s="3144"/>
      <c r="X1157" s="3144"/>
      <c r="Y1157" s="3144"/>
      <c r="Z1157" s="3144"/>
      <c r="AA1157" s="3144"/>
      <c r="AB1157" s="3144"/>
      <c r="AC1157" s="3144"/>
      <c r="AD1157" s="3144"/>
      <c r="AE1157" s="3144"/>
      <c r="AF1157" s="3144"/>
      <c r="AG1157" s="3144"/>
      <c r="AH1157" s="3144"/>
      <c r="AI1157" s="3144"/>
      <c r="AJ1157" s="3144"/>
      <c r="AK1157" s="3144"/>
      <c r="AL1157" s="3144"/>
      <c r="AM1157" s="3144"/>
      <c r="AN1157" s="3144"/>
      <c r="AO1157" s="3144"/>
      <c r="AP1157" s="3144"/>
      <c r="AQ1157" s="3144"/>
      <c r="AR1157" s="3144"/>
      <c r="AS1157" s="3144"/>
      <c r="AT1157" s="3144"/>
    </row>
    <row r="1158" spans="11:46">
      <c r="K1158" s="6"/>
      <c r="L1158" s="121"/>
      <c r="M1158" s="121"/>
      <c r="N1158" s="121"/>
      <c r="O1158" s="121"/>
      <c r="P1158" s="121"/>
      <c r="Q1158" s="3144"/>
      <c r="R1158" s="3144"/>
      <c r="S1158" s="3144"/>
      <c r="T1158" s="3144"/>
      <c r="U1158" s="3144"/>
      <c r="V1158" s="3144"/>
      <c r="W1158" s="3144"/>
      <c r="X1158" s="3144"/>
      <c r="Y1158" s="3144"/>
      <c r="Z1158" s="3144"/>
      <c r="AA1158" s="3144"/>
      <c r="AB1158" s="3144"/>
      <c r="AC1158" s="3144"/>
      <c r="AD1158" s="3144"/>
      <c r="AE1158" s="3144"/>
      <c r="AF1158" s="3144"/>
      <c r="AG1158" s="3144"/>
      <c r="AH1158" s="3144"/>
      <c r="AI1158" s="3144"/>
      <c r="AJ1158" s="3144"/>
      <c r="AK1158" s="3144"/>
      <c r="AL1158" s="3144"/>
      <c r="AM1158" s="3144"/>
      <c r="AN1158" s="3144"/>
      <c r="AO1158" s="3144"/>
      <c r="AP1158" s="3144"/>
      <c r="AQ1158" s="3144"/>
      <c r="AR1158" s="3144"/>
      <c r="AS1158" s="3144"/>
      <c r="AT1158" s="3144"/>
    </row>
    <row r="1159" spans="11:46">
      <c r="K1159" s="6"/>
      <c r="L1159" s="121"/>
      <c r="M1159" s="121"/>
      <c r="N1159" s="121"/>
      <c r="O1159" s="121"/>
      <c r="P1159" s="121"/>
      <c r="Q1159" s="3144"/>
      <c r="R1159" s="3144"/>
      <c r="S1159" s="3144"/>
      <c r="T1159" s="3144"/>
      <c r="U1159" s="3144"/>
      <c r="V1159" s="3144"/>
      <c r="W1159" s="3144"/>
      <c r="X1159" s="3144"/>
      <c r="Y1159" s="3144"/>
      <c r="Z1159" s="3144"/>
      <c r="AA1159" s="3144"/>
      <c r="AB1159" s="3144"/>
      <c r="AC1159" s="3144"/>
      <c r="AD1159" s="3144"/>
      <c r="AE1159" s="3144"/>
      <c r="AF1159" s="3144"/>
      <c r="AG1159" s="3144"/>
      <c r="AH1159" s="3144"/>
      <c r="AI1159" s="3144"/>
      <c r="AJ1159" s="3144"/>
      <c r="AK1159" s="3144"/>
      <c r="AL1159" s="3144"/>
      <c r="AM1159" s="3144"/>
      <c r="AN1159" s="3144"/>
      <c r="AO1159" s="3144"/>
      <c r="AP1159" s="3144"/>
      <c r="AQ1159" s="3144"/>
      <c r="AR1159" s="3144"/>
      <c r="AS1159" s="3144"/>
      <c r="AT1159" s="3144"/>
    </row>
    <row r="1160" spans="11:46">
      <c r="K1160" s="6"/>
      <c r="L1160" s="121"/>
      <c r="M1160" s="121"/>
      <c r="N1160" s="121"/>
      <c r="O1160" s="121"/>
      <c r="P1160" s="121"/>
      <c r="Q1160" s="3144"/>
      <c r="R1160" s="3144"/>
      <c r="S1160" s="3144"/>
      <c r="T1160" s="3144"/>
      <c r="U1160" s="3144"/>
      <c r="V1160" s="3144"/>
      <c r="W1160" s="3144"/>
      <c r="X1160" s="3144"/>
      <c r="Y1160" s="3144"/>
      <c r="Z1160" s="3144"/>
      <c r="AA1160" s="3144"/>
      <c r="AB1160" s="3144"/>
      <c r="AC1160" s="3144"/>
      <c r="AD1160" s="3144"/>
      <c r="AE1160" s="3144"/>
      <c r="AF1160" s="3144"/>
      <c r="AG1160" s="3144"/>
      <c r="AH1160" s="3144"/>
      <c r="AI1160" s="3144"/>
      <c r="AJ1160" s="3144"/>
      <c r="AK1160" s="3144"/>
      <c r="AL1160" s="3144"/>
      <c r="AM1160" s="3144"/>
      <c r="AN1160" s="3144"/>
      <c r="AO1160" s="3144"/>
      <c r="AP1160" s="3144"/>
      <c r="AQ1160" s="3144"/>
      <c r="AR1160" s="3144"/>
      <c r="AS1160" s="3144"/>
      <c r="AT1160" s="3144"/>
    </row>
    <row r="1161" spans="11:46">
      <c r="K1161" s="6"/>
      <c r="L1161" s="121"/>
      <c r="M1161" s="121"/>
      <c r="N1161" s="121"/>
      <c r="O1161" s="121"/>
      <c r="P1161" s="121"/>
      <c r="Q1161" s="3144"/>
      <c r="R1161" s="3144"/>
      <c r="S1161" s="3144"/>
      <c r="T1161" s="3144"/>
      <c r="U1161" s="3144"/>
      <c r="V1161" s="3144"/>
      <c r="W1161" s="3144"/>
      <c r="X1161" s="3144"/>
      <c r="Y1161" s="3144"/>
      <c r="Z1161" s="3144"/>
      <c r="AA1161" s="3144"/>
      <c r="AB1161" s="3144"/>
      <c r="AC1161" s="3144"/>
      <c r="AD1161" s="3144"/>
      <c r="AE1161" s="3144"/>
      <c r="AF1161" s="3144"/>
      <c r="AG1161" s="3144"/>
      <c r="AH1161" s="3144"/>
      <c r="AI1161" s="3144"/>
      <c r="AJ1161" s="3144"/>
      <c r="AK1161" s="3144"/>
      <c r="AL1161" s="3144"/>
      <c r="AM1161" s="3144"/>
      <c r="AN1161" s="3144"/>
      <c r="AO1161" s="3144"/>
      <c r="AP1161" s="3144"/>
      <c r="AQ1161" s="3144"/>
      <c r="AR1161" s="3144"/>
      <c r="AS1161" s="3144"/>
      <c r="AT1161" s="3144"/>
    </row>
    <row r="1162" spans="11:46">
      <c r="K1162" s="6"/>
      <c r="L1162" s="121"/>
      <c r="M1162" s="121"/>
      <c r="N1162" s="121"/>
      <c r="O1162" s="121"/>
      <c r="P1162" s="121"/>
      <c r="Q1162" s="3144"/>
      <c r="R1162" s="3144"/>
      <c r="S1162" s="3144"/>
      <c r="T1162" s="3144"/>
      <c r="U1162" s="3144"/>
      <c r="V1162" s="3144"/>
      <c r="W1162" s="3144"/>
      <c r="X1162" s="3144"/>
      <c r="Y1162" s="3144"/>
      <c r="Z1162" s="3144"/>
      <c r="AA1162" s="3144"/>
      <c r="AB1162" s="3144"/>
      <c r="AC1162" s="3144"/>
      <c r="AD1162" s="3144"/>
      <c r="AE1162" s="3144"/>
      <c r="AF1162" s="3144"/>
      <c r="AG1162" s="3144"/>
      <c r="AH1162" s="3144"/>
      <c r="AI1162" s="3144"/>
      <c r="AJ1162" s="3144"/>
      <c r="AK1162" s="3144"/>
      <c r="AL1162" s="3144"/>
      <c r="AM1162" s="3144"/>
      <c r="AN1162" s="3144"/>
      <c r="AO1162" s="3144"/>
      <c r="AP1162" s="3144"/>
      <c r="AQ1162" s="3144"/>
      <c r="AR1162" s="3144"/>
      <c r="AS1162" s="3144"/>
      <c r="AT1162" s="3144"/>
    </row>
    <row r="1163" spans="11:46">
      <c r="K1163" s="6"/>
      <c r="L1163" s="121"/>
      <c r="M1163" s="121"/>
      <c r="N1163" s="121"/>
      <c r="O1163" s="121"/>
      <c r="P1163" s="121"/>
      <c r="Q1163" s="3144"/>
      <c r="R1163" s="3144"/>
      <c r="S1163" s="3144"/>
      <c r="T1163" s="3144"/>
      <c r="U1163" s="3144"/>
      <c r="V1163" s="3144"/>
      <c r="W1163" s="3144"/>
      <c r="X1163" s="3144"/>
      <c r="Y1163" s="3144"/>
      <c r="Z1163" s="3144"/>
      <c r="AA1163" s="3144"/>
      <c r="AB1163" s="3144"/>
      <c r="AC1163" s="3144"/>
      <c r="AD1163" s="3144"/>
      <c r="AE1163" s="3144"/>
      <c r="AF1163" s="3144"/>
      <c r="AG1163" s="3144"/>
      <c r="AH1163" s="3144"/>
      <c r="AI1163" s="3144"/>
      <c r="AJ1163" s="3144"/>
      <c r="AK1163" s="3144"/>
      <c r="AL1163" s="3144"/>
      <c r="AM1163" s="3144"/>
      <c r="AN1163" s="3144"/>
      <c r="AO1163" s="3144"/>
      <c r="AP1163" s="3144"/>
      <c r="AQ1163" s="3144"/>
      <c r="AR1163" s="3144"/>
      <c r="AS1163" s="3144"/>
      <c r="AT1163" s="3144"/>
    </row>
    <row r="1164" spans="11:46">
      <c r="K1164" s="6"/>
      <c r="L1164" s="121"/>
      <c r="M1164" s="121"/>
      <c r="N1164" s="121"/>
      <c r="O1164" s="121"/>
      <c r="P1164" s="121"/>
      <c r="Q1164" s="3144"/>
      <c r="R1164" s="3144"/>
      <c r="S1164" s="3144"/>
      <c r="T1164" s="3144"/>
      <c r="U1164" s="3144"/>
      <c r="V1164" s="3144"/>
      <c r="W1164" s="3144"/>
      <c r="X1164" s="3144"/>
      <c r="Y1164" s="3144"/>
      <c r="Z1164" s="3144"/>
      <c r="AA1164" s="3144"/>
      <c r="AB1164" s="3144"/>
      <c r="AC1164" s="3144"/>
      <c r="AD1164" s="3144"/>
      <c r="AE1164" s="3144"/>
      <c r="AF1164" s="3144"/>
      <c r="AG1164" s="3144"/>
      <c r="AH1164" s="3144"/>
      <c r="AI1164" s="3144"/>
      <c r="AJ1164" s="3144"/>
      <c r="AK1164" s="3144"/>
      <c r="AL1164" s="3144"/>
      <c r="AM1164" s="3144"/>
      <c r="AN1164" s="3144"/>
      <c r="AO1164" s="3144"/>
      <c r="AP1164" s="3144"/>
      <c r="AQ1164" s="3144"/>
      <c r="AR1164" s="3144"/>
      <c r="AS1164" s="3144"/>
      <c r="AT1164" s="3144"/>
    </row>
    <row r="1165" spans="11:46">
      <c r="K1165" s="6"/>
      <c r="L1165" s="121"/>
      <c r="M1165" s="121"/>
      <c r="N1165" s="121"/>
      <c r="O1165" s="121"/>
      <c r="P1165" s="121"/>
      <c r="Q1165" s="3144"/>
      <c r="R1165" s="3144"/>
      <c r="S1165" s="3144"/>
      <c r="T1165" s="3144"/>
      <c r="U1165" s="3144"/>
      <c r="V1165" s="3144"/>
      <c r="W1165" s="3144"/>
      <c r="X1165" s="3144"/>
      <c r="Y1165" s="3144"/>
      <c r="Z1165" s="3144"/>
      <c r="AA1165" s="3144"/>
      <c r="AB1165" s="3144"/>
      <c r="AC1165" s="3144"/>
      <c r="AD1165" s="3144"/>
      <c r="AE1165" s="3144"/>
      <c r="AF1165" s="3144"/>
      <c r="AG1165" s="3144"/>
      <c r="AH1165" s="3144"/>
      <c r="AI1165" s="3144"/>
      <c r="AJ1165" s="3144"/>
      <c r="AK1165" s="3144"/>
      <c r="AL1165" s="3144"/>
      <c r="AM1165" s="3144"/>
      <c r="AN1165" s="3144"/>
      <c r="AO1165" s="3144"/>
      <c r="AP1165" s="3144"/>
      <c r="AQ1165" s="3144"/>
      <c r="AR1165" s="3144"/>
      <c r="AS1165" s="3144"/>
      <c r="AT1165" s="3144"/>
    </row>
    <row r="1166" spans="11:46">
      <c r="K1166" s="6"/>
      <c r="L1166" s="121"/>
      <c r="M1166" s="121"/>
      <c r="N1166" s="121"/>
      <c r="O1166" s="121"/>
      <c r="P1166" s="121"/>
      <c r="Q1166" s="3144"/>
      <c r="R1166" s="3144"/>
      <c r="S1166" s="3144"/>
      <c r="T1166" s="3144"/>
      <c r="U1166" s="3144"/>
      <c r="V1166" s="3144"/>
      <c r="W1166" s="3144"/>
      <c r="X1166" s="3144"/>
      <c r="Y1166" s="3144"/>
      <c r="Z1166" s="3144"/>
      <c r="AA1166" s="3144"/>
      <c r="AB1166" s="3144"/>
      <c r="AC1166" s="3144"/>
      <c r="AD1166" s="3144"/>
      <c r="AE1166" s="3144"/>
      <c r="AF1166" s="3144"/>
      <c r="AG1166" s="3144"/>
      <c r="AH1166" s="3144"/>
      <c r="AI1166" s="3144"/>
      <c r="AJ1166" s="3144"/>
      <c r="AK1166" s="3144"/>
      <c r="AL1166" s="3144"/>
      <c r="AM1166" s="3144"/>
      <c r="AN1166" s="3144"/>
      <c r="AO1166" s="3144"/>
      <c r="AP1166" s="3144"/>
      <c r="AQ1166" s="3144"/>
      <c r="AR1166" s="3144"/>
      <c r="AS1166" s="3144"/>
      <c r="AT1166" s="3144"/>
    </row>
    <row r="1167" spans="11:46">
      <c r="K1167" s="6"/>
      <c r="L1167" s="121"/>
      <c r="M1167" s="121"/>
      <c r="N1167" s="121"/>
      <c r="O1167" s="121"/>
      <c r="P1167" s="121"/>
      <c r="Q1167" s="3144"/>
      <c r="R1167" s="3144"/>
      <c r="S1167" s="3144"/>
      <c r="T1167" s="3144"/>
      <c r="U1167" s="3144"/>
      <c r="V1167" s="3144"/>
      <c r="W1167" s="3144"/>
      <c r="X1167" s="3144"/>
      <c r="Y1167" s="3144"/>
      <c r="Z1167" s="3144"/>
      <c r="AA1167" s="3144"/>
      <c r="AB1167" s="3144"/>
      <c r="AC1167" s="3144"/>
      <c r="AD1167" s="3144"/>
      <c r="AE1167" s="3144"/>
      <c r="AF1167" s="3144"/>
      <c r="AG1167" s="3144"/>
      <c r="AH1167" s="3144"/>
      <c r="AI1167" s="3144"/>
      <c r="AJ1167" s="3144"/>
      <c r="AK1167" s="3144"/>
      <c r="AL1167" s="3144"/>
      <c r="AM1167" s="3144"/>
      <c r="AN1167" s="3144"/>
      <c r="AO1167" s="3144"/>
      <c r="AP1167" s="3144"/>
      <c r="AQ1167" s="3144"/>
      <c r="AR1167" s="3144"/>
      <c r="AS1167" s="3144"/>
      <c r="AT1167" s="3144"/>
    </row>
    <row r="1168" spans="11:46">
      <c r="K1168" s="6"/>
      <c r="L1168" s="121"/>
      <c r="M1168" s="121"/>
      <c r="N1168" s="121"/>
      <c r="O1168" s="121"/>
      <c r="P1168" s="121"/>
      <c r="Q1168" s="3144"/>
      <c r="R1168" s="3144"/>
      <c r="S1168" s="3144"/>
      <c r="T1168" s="3144"/>
      <c r="U1168" s="3144"/>
      <c r="V1168" s="3144"/>
      <c r="W1168" s="3144"/>
      <c r="X1168" s="3144"/>
      <c r="Y1168" s="3144"/>
      <c r="Z1168" s="3144"/>
      <c r="AA1168" s="3144"/>
      <c r="AB1168" s="3144"/>
      <c r="AC1168" s="3144"/>
      <c r="AD1168" s="3144"/>
      <c r="AE1168" s="3144"/>
      <c r="AF1168" s="3144"/>
      <c r="AG1168" s="3144"/>
      <c r="AH1168" s="3144"/>
      <c r="AI1168" s="3144"/>
      <c r="AJ1168" s="3144"/>
      <c r="AK1168" s="3144"/>
      <c r="AL1168" s="3144"/>
      <c r="AM1168" s="3144"/>
      <c r="AN1168" s="3144"/>
      <c r="AO1168" s="3144"/>
      <c r="AP1168" s="3144"/>
      <c r="AQ1168" s="3144"/>
      <c r="AR1168" s="3144"/>
      <c r="AS1168" s="3144"/>
      <c r="AT1168" s="3144"/>
    </row>
    <row r="1169" spans="11:46">
      <c r="K1169" s="6"/>
      <c r="L1169" s="121"/>
      <c r="M1169" s="121"/>
      <c r="N1169" s="121"/>
      <c r="O1169" s="121"/>
      <c r="P1169" s="121"/>
      <c r="Q1169" s="3144"/>
      <c r="R1169" s="3144"/>
      <c r="S1169" s="3144"/>
      <c r="T1169" s="3144"/>
      <c r="U1169" s="3144"/>
      <c r="V1169" s="3144"/>
      <c r="W1169" s="3144"/>
      <c r="X1169" s="3144"/>
      <c r="Y1169" s="3144"/>
      <c r="Z1169" s="3144"/>
      <c r="AA1169" s="3144"/>
      <c r="AB1169" s="3144"/>
      <c r="AC1169" s="3144"/>
      <c r="AD1169" s="3144"/>
      <c r="AE1169" s="3144"/>
      <c r="AF1169" s="3144"/>
      <c r="AG1169" s="3144"/>
      <c r="AH1169" s="3144"/>
      <c r="AI1169" s="3144"/>
      <c r="AJ1169" s="3144"/>
      <c r="AK1169" s="3144"/>
      <c r="AL1169" s="3144"/>
      <c r="AM1169" s="3144"/>
      <c r="AN1169" s="3144"/>
      <c r="AO1169" s="3144"/>
      <c r="AP1169" s="3144"/>
      <c r="AQ1169" s="3144"/>
      <c r="AR1169" s="3144"/>
      <c r="AS1169" s="3144"/>
      <c r="AT1169" s="3144"/>
    </row>
    <row r="1170" spans="11:46">
      <c r="K1170" s="6"/>
      <c r="L1170" s="121"/>
      <c r="M1170" s="121"/>
      <c r="N1170" s="121"/>
      <c r="O1170" s="121"/>
      <c r="P1170" s="121"/>
      <c r="Q1170" s="3144"/>
      <c r="R1170" s="3144"/>
      <c r="S1170" s="3144"/>
      <c r="T1170" s="3144"/>
      <c r="U1170" s="3144"/>
      <c r="V1170" s="3144"/>
      <c r="W1170" s="3144"/>
      <c r="X1170" s="3144"/>
      <c r="Y1170" s="3144"/>
      <c r="Z1170" s="3144"/>
      <c r="AA1170" s="3144"/>
      <c r="AB1170" s="3144"/>
      <c r="AC1170" s="3144"/>
      <c r="AD1170" s="3144"/>
      <c r="AE1170" s="3144"/>
      <c r="AF1170" s="3144"/>
      <c r="AG1170" s="3144"/>
      <c r="AH1170" s="3144"/>
      <c r="AI1170" s="3144"/>
      <c r="AJ1170" s="3144"/>
      <c r="AK1170" s="3144"/>
      <c r="AL1170" s="3144"/>
      <c r="AM1170" s="3144"/>
      <c r="AN1170" s="3144"/>
      <c r="AO1170" s="3144"/>
      <c r="AP1170" s="3144"/>
      <c r="AQ1170" s="3144"/>
      <c r="AR1170" s="3144"/>
      <c r="AS1170" s="3144"/>
      <c r="AT1170" s="3144"/>
    </row>
    <row r="1171" spans="11:46">
      <c r="K1171" s="6"/>
      <c r="L1171" s="121"/>
      <c r="M1171" s="121"/>
      <c r="N1171" s="121"/>
      <c r="O1171" s="121"/>
      <c r="P1171" s="121"/>
      <c r="Q1171" s="3144"/>
      <c r="R1171" s="3144"/>
      <c r="S1171" s="3144"/>
      <c r="T1171" s="3144"/>
      <c r="U1171" s="3144"/>
      <c r="V1171" s="3144"/>
      <c r="W1171" s="3144"/>
      <c r="X1171" s="3144"/>
      <c r="Y1171" s="3144"/>
      <c r="Z1171" s="3144"/>
      <c r="AA1171" s="3144"/>
      <c r="AB1171" s="3144"/>
      <c r="AC1171" s="3144"/>
      <c r="AD1171" s="3144"/>
      <c r="AE1171" s="3144"/>
      <c r="AF1171" s="3144"/>
      <c r="AG1171" s="3144"/>
      <c r="AH1171" s="3144"/>
      <c r="AI1171" s="3144"/>
      <c r="AJ1171" s="3144"/>
      <c r="AK1171" s="3144"/>
      <c r="AL1171" s="3144"/>
      <c r="AM1171" s="3144"/>
      <c r="AN1171" s="3144"/>
      <c r="AO1171" s="3144"/>
      <c r="AP1171" s="3144"/>
      <c r="AQ1171" s="3144"/>
      <c r="AR1171" s="3144"/>
      <c r="AS1171" s="3144"/>
      <c r="AT1171" s="3144"/>
    </row>
    <row r="1172" spans="11:46">
      <c r="K1172" s="6"/>
      <c r="L1172" s="121"/>
      <c r="M1172" s="121"/>
      <c r="N1172" s="121"/>
      <c r="O1172" s="121"/>
      <c r="P1172" s="121"/>
      <c r="Q1172" s="3144"/>
      <c r="R1172" s="3144"/>
      <c r="S1172" s="3144"/>
      <c r="T1172" s="3144"/>
      <c r="U1172" s="3144"/>
      <c r="V1172" s="3144"/>
      <c r="W1172" s="3144"/>
      <c r="X1172" s="3144"/>
      <c r="Y1172" s="3144"/>
      <c r="Z1172" s="3144"/>
      <c r="AA1172" s="3144"/>
      <c r="AB1172" s="3144"/>
      <c r="AC1172" s="3144"/>
      <c r="AD1172" s="3144"/>
      <c r="AE1172" s="3144"/>
      <c r="AF1172" s="3144"/>
      <c r="AG1172" s="3144"/>
      <c r="AH1172" s="3144"/>
      <c r="AI1172" s="3144"/>
      <c r="AJ1172" s="3144"/>
      <c r="AK1172" s="3144"/>
      <c r="AL1172" s="3144"/>
      <c r="AM1172" s="3144"/>
      <c r="AN1172" s="3144"/>
      <c r="AO1172" s="3144"/>
      <c r="AP1172" s="3144"/>
      <c r="AQ1172" s="3144"/>
      <c r="AR1172" s="3144"/>
      <c r="AS1172" s="3144"/>
      <c r="AT1172" s="3144"/>
    </row>
    <row r="1173" spans="11:46">
      <c r="K1173" s="6"/>
      <c r="L1173" s="121"/>
      <c r="M1173" s="121"/>
      <c r="N1173" s="121"/>
      <c r="O1173" s="121"/>
      <c r="P1173" s="121"/>
      <c r="Q1173" s="3144"/>
      <c r="R1173" s="3144"/>
      <c r="S1173" s="3144"/>
      <c r="T1173" s="3144"/>
      <c r="U1173" s="3144"/>
      <c r="V1173" s="3144"/>
      <c r="W1173" s="3144"/>
      <c r="X1173" s="3144"/>
      <c r="Y1173" s="3144"/>
      <c r="Z1173" s="3144"/>
      <c r="AA1173" s="3144"/>
      <c r="AB1173" s="3144"/>
      <c r="AC1173" s="3144"/>
      <c r="AD1173" s="3144"/>
      <c r="AE1173" s="3144"/>
      <c r="AF1173" s="3144"/>
      <c r="AG1173" s="3144"/>
      <c r="AH1173" s="3144"/>
      <c r="AI1173" s="3144"/>
      <c r="AJ1173" s="3144"/>
      <c r="AK1173" s="3144"/>
      <c r="AL1173" s="3144"/>
      <c r="AM1173" s="3144"/>
      <c r="AN1173" s="3144"/>
      <c r="AO1173" s="3144"/>
      <c r="AP1173" s="3144"/>
      <c r="AQ1173" s="3144"/>
      <c r="AR1173" s="3144"/>
      <c r="AS1173" s="3144"/>
      <c r="AT1173" s="3144"/>
    </row>
    <row r="1174" spans="11:46">
      <c r="K1174" s="6"/>
      <c r="L1174" s="121"/>
      <c r="M1174" s="121"/>
      <c r="N1174" s="121"/>
      <c r="O1174" s="121"/>
      <c r="P1174" s="121"/>
      <c r="Q1174" s="3144"/>
      <c r="R1174" s="3144"/>
      <c r="S1174" s="3144"/>
      <c r="T1174" s="3144"/>
      <c r="U1174" s="3144"/>
      <c r="V1174" s="3144"/>
      <c r="W1174" s="3144"/>
      <c r="X1174" s="3144"/>
      <c r="Y1174" s="3144"/>
      <c r="Z1174" s="3144"/>
      <c r="AA1174" s="3144"/>
      <c r="AB1174" s="3144"/>
      <c r="AC1174" s="3144"/>
      <c r="AD1174" s="3144"/>
      <c r="AE1174" s="3144"/>
      <c r="AF1174" s="3144"/>
      <c r="AG1174" s="3144"/>
      <c r="AH1174" s="3144"/>
      <c r="AI1174" s="3144"/>
      <c r="AJ1174" s="3144"/>
      <c r="AK1174" s="3144"/>
      <c r="AL1174" s="3144"/>
      <c r="AM1174" s="3144"/>
      <c r="AN1174" s="3144"/>
      <c r="AO1174" s="3144"/>
      <c r="AP1174" s="3144"/>
      <c r="AQ1174" s="3144"/>
      <c r="AR1174" s="3144"/>
      <c r="AS1174" s="3144"/>
      <c r="AT1174" s="3144"/>
    </row>
    <row r="1175" spans="11:46">
      <c r="K1175" s="6"/>
      <c r="L1175" s="121"/>
      <c r="M1175" s="121"/>
      <c r="N1175" s="121"/>
      <c r="O1175" s="121"/>
      <c r="P1175" s="121"/>
      <c r="Q1175" s="3144"/>
      <c r="R1175" s="3144"/>
      <c r="S1175" s="3144"/>
      <c r="T1175" s="3144"/>
      <c r="U1175" s="3144"/>
      <c r="V1175" s="3144"/>
      <c r="W1175" s="3144"/>
      <c r="X1175" s="3144"/>
      <c r="Y1175" s="3144"/>
      <c r="Z1175" s="3144"/>
      <c r="AA1175" s="3144"/>
      <c r="AB1175" s="3144"/>
      <c r="AC1175" s="3144"/>
      <c r="AD1175" s="3144"/>
      <c r="AE1175" s="3144"/>
      <c r="AF1175" s="3144"/>
      <c r="AG1175" s="3144"/>
      <c r="AH1175" s="3144"/>
      <c r="AI1175" s="3144"/>
      <c r="AJ1175" s="3144"/>
      <c r="AK1175" s="3144"/>
      <c r="AL1175" s="3144"/>
      <c r="AM1175" s="3144"/>
      <c r="AN1175" s="3144"/>
      <c r="AO1175" s="3144"/>
      <c r="AP1175" s="3144"/>
      <c r="AQ1175" s="3144"/>
      <c r="AR1175" s="3144"/>
      <c r="AS1175" s="3144"/>
      <c r="AT1175" s="3144"/>
    </row>
    <row r="1176" spans="11:46">
      <c r="K1176" s="6"/>
      <c r="L1176" s="121"/>
      <c r="M1176" s="121"/>
      <c r="N1176" s="121"/>
      <c r="O1176" s="121"/>
      <c r="P1176" s="121"/>
      <c r="Q1176" s="3144"/>
      <c r="R1176" s="3144"/>
      <c r="S1176" s="3144"/>
      <c r="T1176" s="3144"/>
      <c r="U1176" s="3144"/>
      <c r="V1176" s="3144"/>
      <c r="W1176" s="3144"/>
      <c r="X1176" s="3144"/>
      <c r="Y1176" s="3144"/>
      <c r="Z1176" s="3144"/>
      <c r="AA1176" s="3144"/>
      <c r="AB1176" s="3144"/>
      <c r="AC1176" s="3144"/>
      <c r="AD1176" s="3144"/>
      <c r="AE1176" s="3144"/>
      <c r="AF1176" s="3144"/>
      <c r="AG1176" s="3144"/>
      <c r="AH1176" s="3144"/>
      <c r="AI1176" s="3144"/>
      <c r="AJ1176" s="3144"/>
      <c r="AK1176" s="3144"/>
      <c r="AL1176" s="3144"/>
      <c r="AM1176" s="3144"/>
      <c r="AN1176" s="3144"/>
      <c r="AO1176" s="3144"/>
      <c r="AP1176" s="3144"/>
      <c r="AQ1176" s="3144"/>
      <c r="AR1176" s="3144"/>
      <c r="AS1176" s="3144"/>
      <c r="AT1176" s="3144"/>
    </row>
    <row r="1177" spans="11:46">
      <c r="K1177" s="6"/>
      <c r="L1177" s="121"/>
      <c r="M1177" s="121"/>
      <c r="N1177" s="121"/>
      <c r="O1177" s="121"/>
      <c r="P1177" s="121"/>
      <c r="Q1177" s="3144"/>
      <c r="R1177" s="3144"/>
      <c r="S1177" s="3144"/>
      <c r="T1177" s="3144"/>
      <c r="U1177" s="3144"/>
      <c r="V1177" s="3144"/>
      <c r="W1177" s="3144"/>
      <c r="X1177" s="3144"/>
      <c r="Y1177" s="3144"/>
      <c r="Z1177" s="3144"/>
      <c r="AA1177" s="3144"/>
      <c r="AB1177" s="3144"/>
      <c r="AC1177" s="3144"/>
      <c r="AD1177" s="3144"/>
      <c r="AE1177" s="3144"/>
      <c r="AF1177" s="3144"/>
      <c r="AG1177" s="3144"/>
      <c r="AH1177" s="3144"/>
      <c r="AI1177" s="3144"/>
      <c r="AJ1177" s="3144"/>
      <c r="AK1177" s="3144"/>
      <c r="AL1177" s="3144"/>
      <c r="AM1177" s="3144"/>
      <c r="AN1177" s="3144"/>
      <c r="AO1177" s="3144"/>
      <c r="AP1177" s="3144"/>
      <c r="AQ1177" s="3144"/>
      <c r="AR1177" s="3144"/>
      <c r="AS1177" s="3144"/>
      <c r="AT1177" s="3144"/>
    </row>
    <row r="1178" spans="11:46">
      <c r="K1178" s="6"/>
      <c r="L1178" s="121"/>
      <c r="M1178" s="121"/>
      <c r="N1178" s="121"/>
      <c r="O1178" s="121"/>
      <c r="P1178" s="121"/>
      <c r="Q1178" s="3144"/>
      <c r="R1178" s="3144"/>
      <c r="S1178" s="3144"/>
      <c r="T1178" s="3144"/>
      <c r="U1178" s="3144"/>
      <c r="V1178" s="3144"/>
      <c r="W1178" s="3144"/>
      <c r="X1178" s="3144"/>
      <c r="Y1178" s="3144"/>
      <c r="Z1178" s="3144"/>
      <c r="AA1178" s="3144"/>
      <c r="AB1178" s="3144"/>
      <c r="AC1178" s="3144"/>
      <c r="AD1178" s="3144"/>
      <c r="AE1178" s="3144"/>
      <c r="AF1178" s="3144"/>
      <c r="AG1178" s="3144"/>
      <c r="AH1178" s="3144"/>
      <c r="AI1178" s="3144"/>
      <c r="AJ1178" s="3144"/>
      <c r="AK1178" s="3144"/>
      <c r="AL1178" s="3144"/>
      <c r="AM1178" s="3144"/>
      <c r="AN1178" s="3144"/>
      <c r="AO1178" s="3144"/>
      <c r="AP1178" s="3144"/>
      <c r="AQ1178" s="3144"/>
      <c r="AR1178" s="3144"/>
      <c r="AS1178" s="3144"/>
      <c r="AT1178" s="3144"/>
    </row>
    <row r="1179" spans="11:46">
      <c r="K1179" s="6"/>
      <c r="L1179" s="121"/>
      <c r="M1179" s="121"/>
      <c r="N1179" s="121"/>
      <c r="O1179" s="121"/>
      <c r="P1179" s="121"/>
      <c r="Q1179" s="3144"/>
      <c r="R1179" s="3144"/>
      <c r="S1179" s="3144"/>
      <c r="T1179" s="3144"/>
      <c r="U1179" s="3144"/>
      <c r="V1179" s="3144"/>
      <c r="W1179" s="3144"/>
      <c r="X1179" s="3144"/>
      <c r="Y1179" s="3144"/>
      <c r="Z1179" s="3144"/>
      <c r="AA1179" s="3144"/>
      <c r="AB1179" s="3144"/>
      <c r="AC1179" s="3144"/>
      <c r="AD1179" s="3144"/>
      <c r="AE1179" s="3144"/>
      <c r="AF1179" s="3144"/>
      <c r="AG1179" s="3144"/>
      <c r="AH1179" s="3144"/>
      <c r="AI1179" s="3144"/>
      <c r="AJ1179" s="3144"/>
      <c r="AK1179" s="3144"/>
      <c r="AL1179" s="3144"/>
      <c r="AM1179" s="3144"/>
      <c r="AN1179" s="3144"/>
      <c r="AO1179" s="3144"/>
      <c r="AP1179" s="3144"/>
      <c r="AQ1179" s="3144"/>
      <c r="AR1179" s="3144"/>
      <c r="AS1179" s="3144"/>
      <c r="AT1179" s="3144"/>
    </row>
    <row r="1180" spans="11:46">
      <c r="K1180" s="6"/>
      <c r="L1180" s="121"/>
      <c r="M1180" s="121"/>
      <c r="N1180" s="121"/>
      <c r="O1180" s="121"/>
      <c r="P1180" s="121"/>
      <c r="Q1180" s="3144"/>
      <c r="R1180" s="3144"/>
      <c r="S1180" s="3144"/>
      <c r="T1180" s="3144"/>
      <c r="U1180" s="3144"/>
      <c r="V1180" s="3144"/>
      <c r="W1180" s="3144"/>
      <c r="X1180" s="3144"/>
      <c r="Y1180" s="3144"/>
      <c r="Z1180" s="3144"/>
      <c r="AA1180" s="3144"/>
      <c r="AB1180" s="3144"/>
      <c r="AC1180" s="3144"/>
      <c r="AD1180" s="3144"/>
      <c r="AE1180" s="3144"/>
      <c r="AF1180" s="3144"/>
      <c r="AG1180" s="3144"/>
      <c r="AH1180" s="3144"/>
      <c r="AI1180" s="3144"/>
      <c r="AJ1180" s="3144"/>
      <c r="AK1180" s="3144"/>
      <c r="AL1180" s="3144"/>
      <c r="AM1180" s="3144"/>
      <c r="AN1180" s="3144"/>
      <c r="AO1180" s="3144"/>
      <c r="AP1180" s="3144"/>
      <c r="AQ1180" s="3144"/>
      <c r="AR1180" s="3144"/>
      <c r="AS1180" s="3144"/>
      <c r="AT1180" s="3144"/>
    </row>
    <row r="1181" spans="11:46">
      <c r="K1181" s="6"/>
      <c r="L1181" s="121"/>
      <c r="M1181" s="121"/>
      <c r="N1181" s="121"/>
      <c r="O1181" s="121"/>
      <c r="P1181" s="121"/>
      <c r="Q1181" s="3144"/>
      <c r="R1181" s="3144"/>
      <c r="S1181" s="3144"/>
      <c r="T1181" s="3144"/>
      <c r="U1181" s="3144"/>
      <c r="V1181" s="3144"/>
      <c r="W1181" s="3144"/>
      <c r="X1181" s="3144"/>
      <c r="Y1181" s="3144"/>
      <c r="Z1181" s="3144"/>
      <c r="AA1181" s="3144"/>
      <c r="AB1181" s="3144"/>
      <c r="AC1181" s="3144"/>
      <c r="AD1181" s="3144"/>
      <c r="AE1181" s="3144"/>
      <c r="AF1181" s="3144"/>
      <c r="AG1181" s="3144"/>
      <c r="AH1181" s="3144"/>
      <c r="AI1181" s="3144"/>
      <c r="AJ1181" s="3144"/>
      <c r="AK1181" s="3144"/>
      <c r="AL1181" s="3144"/>
      <c r="AM1181" s="3144"/>
      <c r="AN1181" s="3144"/>
      <c r="AO1181" s="3144"/>
      <c r="AP1181" s="3144"/>
      <c r="AQ1181" s="3144"/>
      <c r="AR1181" s="3144"/>
      <c r="AS1181" s="3144"/>
      <c r="AT1181" s="3144"/>
    </row>
    <row r="1182" spans="11:46">
      <c r="K1182" s="6"/>
      <c r="L1182" s="121"/>
      <c r="M1182" s="121"/>
      <c r="N1182" s="121"/>
      <c r="O1182" s="121"/>
      <c r="P1182" s="121"/>
      <c r="Q1182" s="3144"/>
      <c r="R1182" s="3144"/>
      <c r="S1182" s="3144"/>
      <c r="T1182" s="3144"/>
      <c r="U1182" s="3144"/>
      <c r="V1182" s="3144"/>
      <c r="W1182" s="3144"/>
      <c r="X1182" s="3144"/>
      <c r="Y1182" s="3144"/>
      <c r="Z1182" s="3144"/>
      <c r="AA1182" s="3144"/>
      <c r="AB1182" s="3144"/>
      <c r="AC1182" s="3144"/>
      <c r="AD1182" s="3144"/>
      <c r="AE1182" s="3144"/>
      <c r="AF1182" s="3144"/>
      <c r="AG1182" s="3144"/>
      <c r="AH1182" s="3144"/>
      <c r="AI1182" s="3144"/>
      <c r="AJ1182" s="3144"/>
      <c r="AK1182" s="3144"/>
      <c r="AL1182" s="3144"/>
      <c r="AM1182" s="3144"/>
      <c r="AN1182" s="3144"/>
      <c r="AO1182" s="3144"/>
      <c r="AP1182" s="3144"/>
      <c r="AQ1182" s="3144"/>
      <c r="AR1182" s="3144"/>
      <c r="AS1182" s="3144"/>
      <c r="AT1182" s="3144"/>
    </row>
    <row r="1183" spans="11:46">
      <c r="K1183" s="6"/>
      <c r="L1183" s="121"/>
      <c r="M1183" s="121"/>
      <c r="N1183" s="121"/>
      <c r="O1183" s="121"/>
      <c r="P1183" s="121"/>
      <c r="Q1183" s="3144"/>
      <c r="R1183" s="3144"/>
      <c r="S1183" s="3144"/>
      <c r="T1183" s="3144"/>
      <c r="U1183" s="3144"/>
      <c r="V1183" s="3144"/>
      <c r="W1183" s="3144"/>
      <c r="X1183" s="3144"/>
      <c r="Y1183" s="3144"/>
      <c r="Z1183" s="3144"/>
      <c r="AA1183" s="3144"/>
      <c r="AB1183" s="3144"/>
      <c r="AC1183" s="3144"/>
      <c r="AD1183" s="3144"/>
      <c r="AE1183" s="3144"/>
      <c r="AF1183" s="3144"/>
      <c r="AG1183" s="3144"/>
      <c r="AH1183" s="3144"/>
      <c r="AI1183" s="3144"/>
      <c r="AJ1183" s="3144"/>
      <c r="AK1183" s="3144"/>
      <c r="AL1183" s="3144"/>
      <c r="AM1183" s="3144"/>
      <c r="AN1183" s="3144"/>
      <c r="AO1183" s="3144"/>
      <c r="AP1183" s="3144"/>
      <c r="AQ1183" s="3144"/>
      <c r="AR1183" s="3144"/>
      <c r="AS1183" s="3144"/>
      <c r="AT1183" s="3144"/>
    </row>
    <row r="1184" spans="11:46">
      <c r="K1184" s="6"/>
      <c r="L1184" s="121"/>
      <c r="M1184" s="121"/>
      <c r="N1184" s="121"/>
      <c r="O1184" s="121"/>
      <c r="P1184" s="121"/>
      <c r="Q1184" s="3144"/>
      <c r="R1184" s="3144"/>
      <c r="S1184" s="3144"/>
      <c r="T1184" s="3144"/>
      <c r="U1184" s="3144"/>
      <c r="V1184" s="3144"/>
      <c r="W1184" s="3144"/>
      <c r="X1184" s="3144"/>
      <c r="Y1184" s="3144"/>
      <c r="Z1184" s="3144"/>
      <c r="AA1184" s="3144"/>
      <c r="AB1184" s="3144"/>
      <c r="AC1184" s="3144"/>
      <c r="AD1184" s="3144"/>
      <c r="AE1184" s="3144"/>
      <c r="AF1184" s="3144"/>
      <c r="AG1184" s="3144"/>
      <c r="AH1184" s="3144"/>
      <c r="AI1184" s="3144"/>
      <c r="AJ1184" s="3144"/>
      <c r="AK1184" s="3144"/>
      <c r="AL1184" s="3144"/>
      <c r="AM1184" s="3144"/>
      <c r="AN1184" s="3144"/>
      <c r="AO1184" s="3144"/>
      <c r="AP1184" s="3144"/>
      <c r="AQ1184" s="3144"/>
      <c r="AR1184" s="3144"/>
      <c r="AS1184" s="3144"/>
      <c r="AT1184" s="3144"/>
    </row>
    <row r="1185" spans="11:46">
      <c r="K1185" s="6"/>
      <c r="L1185" s="121"/>
      <c r="M1185" s="121"/>
      <c r="N1185" s="121"/>
      <c r="O1185" s="121"/>
      <c r="P1185" s="121"/>
      <c r="Q1185" s="3144"/>
      <c r="R1185" s="3144"/>
      <c r="S1185" s="3144"/>
      <c r="T1185" s="3144"/>
      <c r="U1185" s="3144"/>
      <c r="V1185" s="3144"/>
      <c r="W1185" s="3144"/>
      <c r="X1185" s="3144"/>
      <c r="Y1185" s="3144"/>
      <c r="Z1185" s="3144"/>
      <c r="AA1185" s="3144"/>
      <c r="AB1185" s="3144"/>
      <c r="AC1185" s="3144"/>
      <c r="AD1185" s="3144"/>
      <c r="AE1185" s="3144"/>
      <c r="AF1185" s="3144"/>
      <c r="AG1185" s="3144"/>
      <c r="AH1185" s="3144"/>
      <c r="AI1185" s="3144"/>
      <c r="AJ1185" s="3144"/>
      <c r="AK1185" s="3144"/>
      <c r="AL1185" s="3144"/>
      <c r="AM1185" s="3144"/>
      <c r="AN1185" s="3144"/>
      <c r="AO1185" s="3144"/>
      <c r="AP1185" s="3144"/>
      <c r="AQ1185" s="3144"/>
      <c r="AR1185" s="3144"/>
      <c r="AS1185" s="3144"/>
      <c r="AT1185" s="3144"/>
    </row>
    <row r="1186" spans="11:46">
      <c r="K1186" s="6"/>
      <c r="L1186" s="121"/>
      <c r="M1186" s="121"/>
      <c r="N1186" s="121"/>
      <c r="O1186" s="121"/>
      <c r="P1186" s="121"/>
      <c r="Q1186" s="3144"/>
      <c r="R1186" s="3144"/>
      <c r="S1186" s="3144"/>
      <c r="T1186" s="3144"/>
      <c r="U1186" s="3144"/>
      <c r="V1186" s="3144"/>
      <c r="W1186" s="3144"/>
      <c r="X1186" s="3144"/>
      <c r="Y1186" s="3144"/>
      <c r="Z1186" s="3144"/>
      <c r="AA1186" s="3144"/>
      <c r="AB1186" s="3144"/>
      <c r="AC1186" s="3144"/>
      <c r="AD1186" s="3144"/>
      <c r="AE1186" s="3144"/>
      <c r="AF1186" s="3144"/>
      <c r="AG1186" s="3144"/>
      <c r="AH1186" s="3144"/>
      <c r="AI1186" s="3144"/>
      <c r="AJ1186" s="3144"/>
      <c r="AK1186" s="3144"/>
      <c r="AL1186" s="3144"/>
      <c r="AM1186" s="3144"/>
      <c r="AN1186" s="3144"/>
      <c r="AO1186" s="3144"/>
      <c r="AP1186" s="3144"/>
      <c r="AQ1186" s="3144"/>
      <c r="AR1186" s="3144"/>
      <c r="AS1186" s="3144"/>
      <c r="AT1186" s="3144"/>
    </row>
    <row r="1187" spans="11:46">
      <c r="K1187" s="6"/>
      <c r="L1187" s="121"/>
      <c r="M1187" s="121"/>
      <c r="N1187" s="121"/>
      <c r="O1187" s="121"/>
      <c r="P1187" s="121"/>
      <c r="Q1187" s="3144"/>
      <c r="R1187" s="3144"/>
      <c r="S1187" s="3144"/>
      <c r="T1187" s="3144"/>
      <c r="U1187" s="3144"/>
      <c r="V1187" s="3144"/>
      <c r="W1187" s="3144"/>
      <c r="X1187" s="3144"/>
      <c r="Y1187" s="3144"/>
      <c r="Z1187" s="3144"/>
      <c r="AA1187" s="3144"/>
      <c r="AB1187" s="3144"/>
      <c r="AC1187" s="3144"/>
      <c r="AD1187" s="3144"/>
      <c r="AE1187" s="3144"/>
      <c r="AF1187" s="3144"/>
      <c r="AG1187" s="3144"/>
      <c r="AH1187" s="3144"/>
      <c r="AI1187" s="3144"/>
      <c r="AJ1187" s="3144"/>
      <c r="AK1187" s="3144"/>
      <c r="AL1187" s="3144"/>
      <c r="AM1187" s="3144"/>
      <c r="AN1187" s="3144"/>
      <c r="AO1187" s="3144"/>
      <c r="AP1187" s="3144"/>
      <c r="AQ1187" s="3144"/>
      <c r="AR1187" s="3144"/>
      <c r="AS1187" s="3144"/>
      <c r="AT1187" s="3144"/>
    </row>
    <row r="1188" spans="11:46">
      <c r="K1188" s="6"/>
      <c r="L1188" s="121"/>
      <c r="M1188" s="121"/>
      <c r="N1188" s="121"/>
      <c r="O1188" s="121"/>
      <c r="P1188" s="121"/>
      <c r="Q1188" s="3144"/>
      <c r="R1188" s="3144"/>
      <c r="S1188" s="3144"/>
      <c r="T1188" s="3144"/>
      <c r="U1188" s="3144"/>
      <c r="V1188" s="3144"/>
      <c r="W1188" s="3144"/>
      <c r="X1188" s="3144"/>
      <c r="Y1188" s="3144"/>
      <c r="Z1188" s="3144"/>
      <c r="AA1188" s="3144"/>
      <c r="AB1188" s="3144"/>
      <c r="AC1188" s="3144"/>
      <c r="AD1188" s="3144"/>
      <c r="AE1188" s="3144"/>
      <c r="AF1188" s="3144"/>
      <c r="AG1188" s="3144"/>
      <c r="AH1188" s="3144"/>
      <c r="AI1188" s="3144"/>
      <c r="AJ1188" s="3144"/>
      <c r="AK1188" s="3144"/>
      <c r="AL1188" s="3144"/>
      <c r="AM1188" s="3144"/>
      <c r="AN1188" s="3144"/>
      <c r="AO1188" s="3144"/>
      <c r="AP1188" s="3144"/>
      <c r="AQ1188" s="3144"/>
      <c r="AR1188" s="3144"/>
      <c r="AS1188" s="3144"/>
      <c r="AT1188" s="3144"/>
    </row>
    <row r="1189" spans="11:46">
      <c r="K1189" s="6"/>
      <c r="L1189" s="121"/>
      <c r="M1189" s="121"/>
      <c r="N1189" s="121"/>
      <c r="O1189" s="121"/>
      <c r="P1189" s="121"/>
      <c r="Q1189" s="3144"/>
      <c r="R1189" s="3144"/>
      <c r="S1189" s="3144"/>
      <c r="T1189" s="3144"/>
      <c r="U1189" s="3144"/>
      <c r="V1189" s="3144"/>
      <c r="W1189" s="3144"/>
      <c r="X1189" s="3144"/>
      <c r="Y1189" s="3144"/>
      <c r="Z1189" s="3144"/>
      <c r="AA1189" s="3144"/>
      <c r="AB1189" s="3144"/>
      <c r="AC1189" s="3144"/>
      <c r="AD1189" s="3144"/>
      <c r="AE1189" s="3144"/>
      <c r="AF1189" s="3144"/>
      <c r="AG1189" s="3144"/>
      <c r="AH1189" s="3144"/>
      <c r="AI1189" s="3144"/>
      <c r="AJ1189" s="3144"/>
      <c r="AK1189" s="3144"/>
      <c r="AL1189" s="3144"/>
      <c r="AM1189" s="3144"/>
      <c r="AN1189" s="3144"/>
      <c r="AO1189" s="3144"/>
      <c r="AP1189" s="3144"/>
      <c r="AQ1189" s="3144"/>
      <c r="AR1189" s="3144"/>
      <c r="AS1189" s="3144"/>
      <c r="AT1189" s="3144"/>
    </row>
    <row r="1190" spans="11:46">
      <c r="K1190" s="6"/>
      <c r="L1190" s="121"/>
      <c r="M1190" s="121"/>
      <c r="N1190" s="121"/>
      <c r="O1190" s="121"/>
      <c r="P1190" s="121"/>
      <c r="Q1190" s="3144"/>
      <c r="R1190" s="3144"/>
      <c r="S1190" s="3144"/>
      <c r="T1190" s="3144"/>
      <c r="U1190" s="3144"/>
      <c r="V1190" s="3144"/>
      <c r="W1190" s="3144"/>
      <c r="X1190" s="3144"/>
      <c r="Y1190" s="3144"/>
      <c r="Z1190" s="3144"/>
      <c r="AA1190" s="3144"/>
      <c r="AB1190" s="3144"/>
      <c r="AC1190" s="3144"/>
      <c r="AD1190" s="3144"/>
      <c r="AE1190" s="3144"/>
      <c r="AF1190" s="3144"/>
      <c r="AG1190" s="3144"/>
      <c r="AH1190" s="3144"/>
      <c r="AI1190" s="3144"/>
      <c r="AJ1190" s="3144"/>
      <c r="AK1190" s="3144"/>
      <c r="AL1190" s="3144"/>
      <c r="AM1190" s="3144"/>
      <c r="AN1190" s="3144"/>
      <c r="AO1190" s="3144"/>
      <c r="AP1190" s="3144"/>
      <c r="AQ1190" s="3144"/>
      <c r="AR1190" s="3144"/>
      <c r="AS1190" s="3144"/>
      <c r="AT1190" s="3144"/>
    </row>
    <row r="1191" spans="11:46">
      <c r="K1191" s="6"/>
      <c r="L1191" s="121"/>
      <c r="M1191" s="121"/>
      <c r="N1191" s="121"/>
      <c r="O1191" s="121"/>
      <c r="P1191" s="121"/>
      <c r="Q1191" s="3144"/>
      <c r="R1191" s="3144"/>
      <c r="S1191" s="3144"/>
      <c r="T1191" s="3144"/>
      <c r="U1191" s="3144"/>
      <c r="V1191" s="3144"/>
      <c r="W1191" s="3144"/>
      <c r="X1191" s="3144"/>
      <c r="Y1191" s="3144"/>
      <c r="Z1191" s="3144"/>
      <c r="AA1191" s="3144"/>
      <c r="AB1191" s="3144"/>
      <c r="AC1191" s="3144"/>
      <c r="AD1191" s="3144"/>
      <c r="AE1191" s="3144"/>
      <c r="AF1191" s="3144"/>
      <c r="AG1191" s="3144"/>
      <c r="AH1191" s="3144"/>
      <c r="AI1191" s="3144"/>
      <c r="AJ1191" s="3144"/>
      <c r="AK1191" s="3144"/>
      <c r="AL1191" s="3144"/>
      <c r="AM1191" s="3144"/>
      <c r="AN1191" s="3144"/>
      <c r="AO1191" s="3144"/>
      <c r="AP1191" s="3144"/>
      <c r="AQ1191" s="3144"/>
      <c r="AR1191" s="3144"/>
      <c r="AS1191" s="3144"/>
      <c r="AT1191" s="3144"/>
    </row>
    <row r="1192" spans="11:46">
      <c r="K1192" s="6"/>
      <c r="L1192" s="121"/>
      <c r="M1192" s="121"/>
      <c r="N1192" s="121"/>
      <c r="O1192" s="121"/>
      <c r="P1192" s="121"/>
      <c r="Q1192" s="3144"/>
      <c r="R1192" s="3144"/>
      <c r="S1192" s="3144"/>
      <c r="T1192" s="3144"/>
      <c r="U1192" s="3144"/>
      <c r="V1192" s="3144"/>
      <c r="W1192" s="3144"/>
      <c r="X1192" s="3144"/>
      <c r="Y1192" s="3144"/>
      <c r="Z1192" s="3144"/>
      <c r="AA1192" s="3144"/>
      <c r="AB1192" s="3144"/>
      <c r="AC1192" s="3144"/>
      <c r="AD1192" s="3144"/>
      <c r="AE1192" s="3144"/>
      <c r="AF1192" s="3144"/>
      <c r="AG1192" s="3144"/>
      <c r="AH1192" s="3144"/>
      <c r="AI1192" s="3144"/>
      <c r="AJ1192" s="3144"/>
      <c r="AK1192" s="3144"/>
      <c r="AL1192" s="3144"/>
      <c r="AM1192" s="3144"/>
      <c r="AN1192" s="3144"/>
      <c r="AO1192" s="3144"/>
      <c r="AP1192" s="3144"/>
      <c r="AQ1192" s="3144"/>
      <c r="AR1192" s="3144"/>
      <c r="AS1192" s="3144"/>
      <c r="AT1192" s="3144"/>
    </row>
    <row r="1193" spans="11:46">
      <c r="K1193" s="6"/>
      <c r="L1193" s="121"/>
      <c r="M1193" s="121"/>
      <c r="N1193" s="121"/>
      <c r="O1193" s="121"/>
      <c r="P1193" s="121"/>
      <c r="Q1193" s="3144"/>
      <c r="R1193" s="3144"/>
      <c r="S1193" s="3144"/>
      <c r="T1193" s="3144"/>
      <c r="U1193" s="3144"/>
      <c r="V1193" s="3144"/>
      <c r="W1193" s="3144"/>
      <c r="X1193" s="3144"/>
      <c r="Y1193" s="3144"/>
      <c r="Z1193" s="3144"/>
      <c r="AA1193" s="3144"/>
      <c r="AB1193" s="3144"/>
      <c r="AC1193" s="3144"/>
      <c r="AD1193" s="3144"/>
      <c r="AE1193" s="3144"/>
      <c r="AF1193" s="3144"/>
      <c r="AG1193" s="3144"/>
      <c r="AH1193" s="3144"/>
      <c r="AI1193" s="3144"/>
      <c r="AJ1193" s="3144"/>
      <c r="AK1193" s="3144"/>
      <c r="AL1193" s="3144"/>
      <c r="AM1193" s="3144"/>
      <c r="AN1193" s="3144"/>
      <c r="AO1193" s="3144"/>
      <c r="AP1193" s="3144"/>
      <c r="AQ1193" s="3144"/>
      <c r="AR1193" s="3144"/>
      <c r="AS1193" s="3144"/>
      <c r="AT1193" s="3144"/>
    </row>
    <row r="1194" spans="11:46">
      <c r="K1194" s="6"/>
      <c r="L1194" s="121"/>
      <c r="M1194" s="121"/>
      <c r="N1194" s="121"/>
      <c r="O1194" s="121"/>
      <c r="P1194" s="121"/>
      <c r="Q1194" s="3144"/>
      <c r="R1194" s="3144"/>
      <c r="S1194" s="3144"/>
      <c r="T1194" s="3144"/>
      <c r="U1194" s="3144"/>
      <c r="V1194" s="3144"/>
      <c r="W1194" s="3144"/>
      <c r="X1194" s="3144"/>
      <c r="Y1194" s="3144"/>
      <c r="Z1194" s="3144"/>
      <c r="AA1194" s="3144"/>
      <c r="AB1194" s="3144"/>
      <c r="AC1194" s="3144"/>
      <c r="AD1194" s="3144"/>
      <c r="AE1194" s="3144"/>
      <c r="AF1194" s="3144"/>
      <c r="AG1194" s="3144"/>
      <c r="AH1194" s="3144"/>
      <c r="AI1194" s="3144"/>
      <c r="AJ1194" s="3144"/>
      <c r="AK1194" s="3144"/>
      <c r="AL1194" s="3144"/>
      <c r="AM1194" s="3144"/>
      <c r="AN1194" s="3144"/>
      <c r="AO1194" s="3144"/>
      <c r="AP1194" s="3144"/>
      <c r="AQ1194" s="3144"/>
      <c r="AR1194" s="3144"/>
      <c r="AS1194" s="3144"/>
      <c r="AT1194" s="3144"/>
    </row>
    <row r="1195" spans="11:46">
      <c r="K1195" s="6"/>
      <c r="L1195" s="121"/>
      <c r="M1195" s="121"/>
      <c r="N1195" s="121"/>
      <c r="O1195" s="121"/>
      <c r="P1195" s="121"/>
      <c r="Q1195" s="3144"/>
      <c r="R1195" s="3144"/>
      <c r="S1195" s="3144"/>
      <c r="T1195" s="3144"/>
      <c r="U1195" s="3144"/>
      <c r="V1195" s="3144"/>
      <c r="W1195" s="3144"/>
      <c r="X1195" s="3144"/>
      <c r="Y1195" s="3144"/>
      <c r="Z1195" s="3144"/>
      <c r="AA1195" s="3144"/>
      <c r="AB1195" s="3144"/>
      <c r="AC1195" s="3144"/>
      <c r="AD1195" s="3144"/>
      <c r="AE1195" s="3144"/>
      <c r="AF1195" s="3144"/>
      <c r="AG1195" s="3144"/>
      <c r="AH1195" s="3144"/>
      <c r="AI1195" s="3144"/>
      <c r="AJ1195" s="3144"/>
      <c r="AK1195" s="3144"/>
      <c r="AL1195" s="3144"/>
      <c r="AM1195" s="3144"/>
      <c r="AN1195" s="3144"/>
      <c r="AO1195" s="3144"/>
      <c r="AP1195" s="3144"/>
      <c r="AQ1195" s="3144"/>
      <c r="AR1195" s="3144"/>
      <c r="AS1195" s="3144"/>
      <c r="AT1195" s="3144"/>
    </row>
    <row r="1196" spans="11:46">
      <c r="K1196" s="6"/>
      <c r="L1196" s="121"/>
      <c r="M1196" s="121"/>
      <c r="N1196" s="121"/>
      <c r="O1196" s="121"/>
      <c r="P1196" s="121"/>
      <c r="Q1196" s="3144"/>
      <c r="R1196" s="3144"/>
      <c r="S1196" s="3144"/>
      <c r="T1196" s="3144"/>
      <c r="U1196" s="3144"/>
      <c r="V1196" s="3144"/>
      <c r="W1196" s="3144"/>
      <c r="X1196" s="3144"/>
      <c r="Y1196" s="3144"/>
      <c r="Z1196" s="3144"/>
      <c r="AA1196" s="3144"/>
      <c r="AB1196" s="3144"/>
      <c r="AC1196" s="3144"/>
      <c r="AD1196" s="3144"/>
      <c r="AE1196" s="3144"/>
      <c r="AF1196" s="3144"/>
      <c r="AG1196" s="3144"/>
      <c r="AH1196" s="3144"/>
      <c r="AI1196" s="3144"/>
      <c r="AJ1196" s="3144"/>
      <c r="AK1196" s="3144"/>
      <c r="AL1196" s="3144"/>
      <c r="AM1196" s="3144"/>
      <c r="AN1196" s="3144"/>
      <c r="AO1196" s="3144"/>
      <c r="AP1196" s="3144"/>
      <c r="AQ1196" s="3144"/>
      <c r="AR1196" s="3144"/>
      <c r="AS1196" s="3144"/>
      <c r="AT1196" s="3144"/>
    </row>
    <row r="1197" spans="11:46">
      <c r="K1197" s="6"/>
      <c r="L1197" s="121"/>
      <c r="M1197" s="121"/>
      <c r="N1197" s="121"/>
      <c r="O1197" s="121"/>
      <c r="P1197" s="121"/>
      <c r="Q1197" s="3144"/>
      <c r="R1197" s="3144"/>
      <c r="S1197" s="3144"/>
      <c r="T1197" s="3144"/>
      <c r="U1197" s="3144"/>
      <c r="V1197" s="3144"/>
      <c r="W1197" s="3144"/>
      <c r="X1197" s="3144"/>
      <c r="Y1197" s="3144"/>
      <c r="Z1197" s="3144"/>
      <c r="AA1197" s="3144"/>
      <c r="AB1197" s="3144"/>
      <c r="AC1197" s="3144"/>
      <c r="AD1197" s="3144"/>
      <c r="AE1197" s="3144"/>
      <c r="AF1197" s="3144"/>
      <c r="AG1197" s="3144"/>
      <c r="AH1197" s="3144"/>
      <c r="AI1197" s="3144"/>
      <c r="AJ1197" s="3144"/>
      <c r="AK1197" s="3144"/>
      <c r="AL1197" s="3144"/>
      <c r="AM1197" s="3144"/>
      <c r="AN1197" s="3144"/>
      <c r="AO1197" s="3144"/>
      <c r="AP1197" s="3144"/>
      <c r="AQ1197" s="3144"/>
      <c r="AR1197" s="3144"/>
      <c r="AS1197" s="3144"/>
      <c r="AT1197" s="3144"/>
    </row>
    <row r="1198" spans="11:46">
      <c r="K1198" s="6"/>
      <c r="L1198" s="121"/>
      <c r="M1198" s="121"/>
      <c r="N1198" s="121"/>
      <c r="O1198" s="121"/>
      <c r="P1198" s="121"/>
      <c r="Q1198" s="3144"/>
      <c r="R1198" s="3144"/>
      <c r="S1198" s="3144"/>
      <c r="T1198" s="3144"/>
      <c r="U1198" s="3144"/>
      <c r="V1198" s="3144"/>
      <c r="W1198" s="3144"/>
      <c r="X1198" s="3144"/>
      <c r="Y1198" s="3144"/>
      <c r="Z1198" s="3144"/>
      <c r="AA1198" s="3144"/>
      <c r="AB1198" s="3144"/>
      <c r="AC1198" s="3144"/>
      <c r="AD1198" s="3144"/>
      <c r="AE1198" s="3144"/>
      <c r="AF1198" s="3144"/>
      <c r="AG1198" s="3144"/>
      <c r="AH1198" s="3144"/>
      <c r="AI1198" s="3144"/>
      <c r="AJ1198" s="3144"/>
      <c r="AK1198" s="3144"/>
      <c r="AL1198" s="3144"/>
      <c r="AM1198" s="3144"/>
      <c r="AN1198" s="3144"/>
      <c r="AO1198" s="3144"/>
      <c r="AP1198" s="3144"/>
      <c r="AQ1198" s="3144"/>
      <c r="AR1198" s="3144"/>
      <c r="AS1198" s="3144"/>
      <c r="AT1198" s="3144"/>
    </row>
    <row r="1199" spans="11:46">
      <c r="K1199" s="6"/>
      <c r="L1199" s="121"/>
      <c r="M1199" s="121"/>
      <c r="N1199" s="121"/>
      <c r="O1199" s="121"/>
      <c r="P1199" s="121"/>
      <c r="Q1199" s="3144"/>
      <c r="R1199" s="3144"/>
      <c r="S1199" s="3144"/>
      <c r="T1199" s="3144"/>
      <c r="U1199" s="3144"/>
      <c r="V1199" s="3144"/>
      <c r="W1199" s="3144"/>
      <c r="X1199" s="3144"/>
      <c r="Y1199" s="3144"/>
      <c r="Z1199" s="3144"/>
      <c r="AA1199" s="3144"/>
      <c r="AB1199" s="3144"/>
      <c r="AC1199" s="3144"/>
      <c r="AD1199" s="3144"/>
      <c r="AE1199" s="3144"/>
      <c r="AF1199" s="3144"/>
      <c r="AG1199" s="3144"/>
      <c r="AH1199" s="3144"/>
      <c r="AI1199" s="3144"/>
      <c r="AJ1199" s="3144"/>
      <c r="AK1199" s="3144"/>
      <c r="AL1199" s="3144"/>
      <c r="AM1199" s="3144"/>
      <c r="AN1199" s="3144"/>
      <c r="AO1199" s="3144"/>
      <c r="AP1199" s="3144"/>
      <c r="AQ1199" s="3144"/>
      <c r="AR1199" s="3144"/>
      <c r="AS1199" s="3144"/>
      <c r="AT1199" s="3144"/>
    </row>
    <row r="1200" spans="11:46">
      <c r="K1200" s="6"/>
      <c r="L1200" s="121"/>
      <c r="M1200" s="121"/>
      <c r="N1200" s="121"/>
      <c r="O1200" s="121"/>
      <c r="P1200" s="121"/>
      <c r="Q1200" s="3144"/>
      <c r="R1200" s="3144"/>
      <c r="S1200" s="3144"/>
      <c r="T1200" s="3144"/>
      <c r="U1200" s="3144"/>
      <c r="V1200" s="3144"/>
      <c r="W1200" s="3144"/>
      <c r="X1200" s="3144"/>
      <c r="Y1200" s="3144"/>
      <c r="Z1200" s="3144"/>
      <c r="AA1200" s="3144"/>
      <c r="AB1200" s="3144"/>
      <c r="AC1200" s="3144"/>
      <c r="AD1200" s="3144"/>
      <c r="AE1200" s="3144"/>
      <c r="AF1200" s="3144"/>
      <c r="AG1200" s="3144"/>
      <c r="AH1200" s="3144"/>
      <c r="AI1200" s="3144"/>
      <c r="AJ1200" s="3144"/>
      <c r="AK1200" s="3144"/>
      <c r="AL1200" s="3144"/>
      <c r="AM1200" s="3144"/>
      <c r="AN1200" s="3144"/>
      <c r="AO1200" s="3144"/>
      <c r="AP1200" s="3144"/>
      <c r="AQ1200" s="3144"/>
      <c r="AR1200" s="3144"/>
      <c r="AS1200" s="3144"/>
      <c r="AT1200" s="3144"/>
    </row>
    <row r="1201" spans="11:46">
      <c r="K1201" s="6"/>
      <c r="L1201" s="121"/>
      <c r="M1201" s="121"/>
      <c r="N1201" s="121"/>
      <c r="O1201" s="121"/>
      <c r="P1201" s="121"/>
      <c r="Q1201" s="3144"/>
      <c r="R1201" s="3144"/>
      <c r="S1201" s="3144"/>
      <c r="T1201" s="3144"/>
      <c r="U1201" s="3144"/>
      <c r="V1201" s="3144"/>
      <c r="W1201" s="3144"/>
      <c r="X1201" s="3144"/>
      <c r="Y1201" s="3144"/>
      <c r="Z1201" s="3144"/>
      <c r="AA1201" s="3144"/>
      <c r="AB1201" s="3144"/>
      <c r="AC1201" s="3144"/>
      <c r="AD1201" s="3144"/>
      <c r="AE1201" s="3144"/>
      <c r="AF1201" s="3144"/>
      <c r="AG1201" s="3144"/>
      <c r="AH1201" s="3144"/>
      <c r="AI1201" s="3144"/>
      <c r="AJ1201" s="3144"/>
      <c r="AK1201" s="3144"/>
      <c r="AL1201" s="3144"/>
      <c r="AM1201" s="3144"/>
      <c r="AN1201" s="3144"/>
      <c r="AO1201" s="3144"/>
      <c r="AP1201" s="3144"/>
      <c r="AQ1201" s="3144"/>
      <c r="AR1201" s="3144"/>
      <c r="AS1201" s="3144"/>
      <c r="AT1201" s="3144"/>
    </row>
    <row r="1202" spans="11:46">
      <c r="K1202" s="6"/>
      <c r="L1202" s="121"/>
      <c r="M1202" s="121"/>
      <c r="N1202" s="121"/>
      <c r="O1202" s="121"/>
      <c r="P1202" s="121"/>
      <c r="Q1202" s="3144"/>
      <c r="R1202" s="3144"/>
      <c r="S1202" s="3144"/>
      <c r="T1202" s="3144"/>
      <c r="U1202" s="3144"/>
      <c r="V1202" s="3144"/>
      <c r="W1202" s="3144"/>
      <c r="X1202" s="3144"/>
      <c r="Y1202" s="3144"/>
      <c r="Z1202" s="3144"/>
      <c r="AA1202" s="3144"/>
      <c r="AB1202" s="3144"/>
      <c r="AC1202" s="3144"/>
      <c r="AD1202" s="3144"/>
      <c r="AE1202" s="3144"/>
      <c r="AF1202" s="3144"/>
      <c r="AG1202" s="3144"/>
      <c r="AH1202" s="3144"/>
      <c r="AI1202" s="3144"/>
      <c r="AJ1202" s="3144"/>
      <c r="AK1202" s="3144"/>
      <c r="AL1202" s="3144"/>
      <c r="AM1202" s="3144"/>
      <c r="AN1202" s="3144"/>
      <c r="AO1202" s="3144"/>
      <c r="AP1202" s="3144"/>
      <c r="AQ1202" s="3144"/>
      <c r="AR1202" s="3144"/>
      <c r="AS1202" s="3144"/>
      <c r="AT1202" s="3144"/>
    </row>
    <row r="1203" spans="11:46">
      <c r="K1203" s="6"/>
      <c r="L1203" s="121"/>
      <c r="M1203" s="121"/>
      <c r="N1203" s="121"/>
      <c r="O1203" s="121"/>
      <c r="P1203" s="121"/>
      <c r="Q1203" s="3144"/>
      <c r="R1203" s="3144"/>
      <c r="S1203" s="3144"/>
      <c r="T1203" s="3144"/>
      <c r="U1203" s="3144"/>
      <c r="V1203" s="3144"/>
      <c r="W1203" s="3144"/>
      <c r="X1203" s="3144"/>
      <c r="Y1203" s="3144"/>
      <c r="Z1203" s="3144"/>
      <c r="AA1203" s="3144"/>
      <c r="AB1203" s="3144"/>
      <c r="AC1203" s="3144"/>
      <c r="AD1203" s="3144"/>
      <c r="AE1203" s="3144"/>
      <c r="AF1203" s="3144"/>
      <c r="AG1203" s="3144"/>
      <c r="AH1203" s="3144"/>
      <c r="AI1203" s="3144"/>
      <c r="AJ1203" s="3144"/>
      <c r="AK1203" s="3144"/>
      <c r="AL1203" s="3144"/>
      <c r="AM1203" s="3144"/>
      <c r="AN1203" s="3144"/>
      <c r="AO1203" s="3144"/>
      <c r="AP1203" s="3144"/>
      <c r="AQ1203" s="3144"/>
      <c r="AR1203" s="3144"/>
      <c r="AS1203" s="3144"/>
      <c r="AT1203" s="3144"/>
    </row>
    <row r="1204" spans="11:46">
      <c r="K1204" s="6"/>
      <c r="L1204" s="121"/>
      <c r="M1204" s="121"/>
      <c r="N1204" s="121"/>
      <c r="O1204" s="121"/>
      <c r="P1204" s="121"/>
      <c r="Q1204" s="3144"/>
      <c r="R1204" s="3144"/>
      <c r="S1204" s="3144"/>
      <c r="T1204" s="3144"/>
      <c r="U1204" s="3144"/>
      <c r="V1204" s="3144"/>
      <c r="W1204" s="3144"/>
      <c r="X1204" s="3144"/>
      <c r="Y1204" s="3144"/>
      <c r="Z1204" s="3144"/>
      <c r="AA1204" s="3144"/>
      <c r="AB1204" s="3144"/>
      <c r="AC1204" s="3144"/>
      <c r="AD1204" s="3144"/>
      <c r="AE1204" s="3144"/>
      <c r="AF1204" s="3144"/>
      <c r="AG1204" s="3144"/>
      <c r="AH1204" s="3144"/>
      <c r="AI1204" s="3144"/>
      <c r="AJ1204" s="3144"/>
      <c r="AK1204" s="3144"/>
      <c r="AL1204" s="3144"/>
      <c r="AM1204" s="3144"/>
      <c r="AN1204" s="3144"/>
      <c r="AO1204" s="3144"/>
      <c r="AP1204" s="3144"/>
      <c r="AQ1204" s="3144"/>
      <c r="AR1204" s="3144"/>
      <c r="AS1204" s="3144"/>
      <c r="AT1204" s="3144"/>
    </row>
    <row r="1205" spans="11:46">
      <c r="K1205" s="6"/>
      <c r="L1205" s="121"/>
      <c r="M1205" s="121"/>
      <c r="N1205" s="121"/>
      <c r="O1205" s="121"/>
      <c r="P1205" s="121"/>
      <c r="Q1205" s="3144"/>
      <c r="R1205" s="3144"/>
      <c r="S1205" s="3144"/>
      <c r="T1205" s="3144"/>
      <c r="U1205" s="3144"/>
      <c r="V1205" s="3144"/>
      <c r="W1205" s="3144"/>
      <c r="X1205" s="3144"/>
      <c r="Y1205" s="3144"/>
      <c r="Z1205" s="3144"/>
      <c r="AA1205" s="3144"/>
      <c r="AB1205" s="3144"/>
      <c r="AC1205" s="3144"/>
      <c r="AD1205" s="3144"/>
      <c r="AE1205" s="3144"/>
      <c r="AF1205" s="3144"/>
      <c r="AG1205" s="3144"/>
      <c r="AH1205" s="3144"/>
      <c r="AI1205" s="3144"/>
      <c r="AJ1205" s="3144"/>
      <c r="AK1205" s="3144"/>
      <c r="AL1205" s="3144"/>
      <c r="AM1205" s="3144"/>
      <c r="AN1205" s="3144"/>
      <c r="AO1205" s="3144"/>
      <c r="AP1205" s="3144"/>
      <c r="AQ1205" s="3144"/>
      <c r="AR1205" s="3144"/>
      <c r="AS1205" s="3144"/>
      <c r="AT1205" s="3144"/>
    </row>
    <row r="1206" spans="11:46">
      <c r="K1206" s="6"/>
      <c r="L1206" s="121"/>
      <c r="M1206" s="121"/>
      <c r="N1206" s="121"/>
      <c r="O1206" s="121"/>
      <c r="P1206" s="121"/>
      <c r="Q1206" s="3144"/>
      <c r="R1206" s="3144"/>
      <c r="S1206" s="3144"/>
      <c r="T1206" s="3144"/>
      <c r="U1206" s="3144"/>
      <c r="V1206" s="3144"/>
      <c r="W1206" s="3144"/>
      <c r="X1206" s="3144"/>
      <c r="Y1206" s="3144"/>
      <c r="Z1206" s="3144"/>
      <c r="AA1206" s="3144"/>
      <c r="AB1206" s="3144"/>
      <c r="AC1206" s="3144"/>
      <c r="AD1206" s="3144"/>
      <c r="AE1206" s="3144"/>
      <c r="AF1206" s="3144"/>
      <c r="AG1206" s="3144"/>
      <c r="AH1206" s="3144"/>
      <c r="AI1206" s="3144"/>
      <c r="AJ1206" s="3144"/>
      <c r="AK1206" s="3144"/>
      <c r="AL1206" s="3144"/>
      <c r="AM1206" s="3144"/>
      <c r="AN1206" s="3144"/>
      <c r="AO1206" s="3144"/>
      <c r="AP1206" s="3144"/>
      <c r="AQ1206" s="3144"/>
      <c r="AR1206" s="3144"/>
      <c r="AS1206" s="3144"/>
      <c r="AT1206" s="3144"/>
    </row>
    <row r="1207" spans="11:46">
      <c r="K1207" s="6"/>
      <c r="L1207" s="121"/>
      <c r="M1207" s="121"/>
      <c r="N1207" s="121"/>
      <c r="O1207" s="121"/>
      <c r="P1207" s="121"/>
      <c r="Q1207" s="3144"/>
      <c r="R1207" s="3144"/>
      <c r="S1207" s="3144"/>
      <c r="T1207" s="3144"/>
      <c r="U1207" s="3144"/>
      <c r="V1207" s="3144"/>
      <c r="W1207" s="3144"/>
      <c r="X1207" s="3144"/>
      <c r="Y1207" s="3144"/>
      <c r="Z1207" s="3144"/>
      <c r="AA1207" s="3144"/>
      <c r="AB1207" s="3144"/>
      <c r="AC1207" s="3144"/>
      <c r="AD1207" s="3144"/>
      <c r="AE1207" s="3144"/>
      <c r="AF1207" s="3144"/>
      <c r="AG1207" s="3144"/>
      <c r="AH1207" s="3144"/>
      <c r="AI1207" s="3144"/>
      <c r="AJ1207" s="3144"/>
      <c r="AK1207" s="3144"/>
      <c r="AL1207" s="3144"/>
      <c r="AM1207" s="3144"/>
      <c r="AN1207" s="3144"/>
      <c r="AO1207" s="3144"/>
      <c r="AP1207" s="3144"/>
      <c r="AQ1207" s="3144"/>
      <c r="AR1207" s="3144"/>
      <c r="AS1207" s="3144"/>
      <c r="AT1207" s="3144"/>
    </row>
    <row r="1208" spans="11:46">
      <c r="K1208" s="6"/>
      <c r="L1208" s="121"/>
      <c r="M1208" s="121"/>
      <c r="N1208" s="121"/>
      <c r="O1208" s="121"/>
      <c r="P1208" s="121"/>
      <c r="Q1208" s="3144"/>
      <c r="R1208" s="3144"/>
      <c r="S1208" s="3144"/>
      <c r="T1208" s="3144"/>
      <c r="U1208" s="3144"/>
      <c r="V1208" s="3144"/>
      <c r="W1208" s="3144"/>
      <c r="X1208" s="3144"/>
      <c r="Y1208" s="3144"/>
      <c r="Z1208" s="3144"/>
      <c r="AA1208" s="3144"/>
      <c r="AB1208" s="3144"/>
      <c r="AC1208" s="3144"/>
      <c r="AD1208" s="3144"/>
      <c r="AE1208" s="3144"/>
      <c r="AF1208" s="3144"/>
      <c r="AG1208" s="3144"/>
      <c r="AH1208" s="3144"/>
      <c r="AI1208" s="3144"/>
      <c r="AJ1208" s="3144"/>
      <c r="AK1208" s="3144"/>
      <c r="AL1208" s="3144"/>
      <c r="AM1208" s="3144"/>
      <c r="AN1208" s="3144"/>
      <c r="AO1208" s="3144"/>
      <c r="AP1208" s="3144"/>
      <c r="AQ1208" s="3144"/>
      <c r="AR1208" s="3144"/>
      <c r="AS1208" s="3144"/>
      <c r="AT1208" s="3144"/>
    </row>
    <row r="1209" spans="11:46">
      <c r="K1209" s="6"/>
      <c r="L1209" s="121"/>
      <c r="M1209" s="121"/>
      <c r="N1209" s="121"/>
      <c r="O1209" s="121"/>
      <c r="P1209" s="121"/>
      <c r="Q1209" s="3144"/>
      <c r="R1209" s="3144"/>
      <c r="S1209" s="3144"/>
      <c r="T1209" s="3144"/>
      <c r="U1209" s="3144"/>
      <c r="V1209" s="3144"/>
      <c r="W1209" s="3144"/>
      <c r="X1209" s="3144"/>
      <c r="Y1209" s="3144"/>
      <c r="Z1209" s="3144"/>
      <c r="AA1209" s="3144"/>
      <c r="AB1209" s="3144"/>
      <c r="AC1209" s="3144"/>
      <c r="AD1209" s="3144"/>
      <c r="AE1209" s="3144"/>
      <c r="AF1209" s="3144"/>
      <c r="AG1209" s="3144"/>
      <c r="AH1209" s="3144"/>
      <c r="AI1209" s="3144"/>
      <c r="AJ1209" s="3144"/>
      <c r="AK1209" s="3144"/>
      <c r="AL1209" s="3144"/>
      <c r="AM1209" s="3144"/>
      <c r="AN1209" s="3144"/>
      <c r="AO1209" s="3144"/>
      <c r="AP1209" s="3144"/>
      <c r="AQ1209" s="3144"/>
      <c r="AR1209" s="3144"/>
      <c r="AS1209" s="3144"/>
      <c r="AT1209" s="3144"/>
    </row>
    <row r="1210" spans="11:46">
      <c r="K1210" s="6"/>
      <c r="L1210" s="121"/>
      <c r="M1210" s="121"/>
      <c r="N1210" s="121"/>
      <c r="O1210" s="121"/>
      <c r="P1210" s="121"/>
      <c r="Q1210" s="3144"/>
      <c r="R1210" s="3144"/>
      <c r="S1210" s="3144"/>
      <c r="T1210" s="3144"/>
      <c r="U1210" s="3144"/>
      <c r="V1210" s="3144"/>
      <c r="W1210" s="3144"/>
      <c r="X1210" s="3144"/>
      <c r="Y1210" s="3144"/>
      <c r="Z1210" s="3144"/>
      <c r="AA1210" s="3144"/>
      <c r="AB1210" s="3144"/>
      <c r="AC1210" s="3144"/>
      <c r="AD1210" s="3144"/>
      <c r="AE1210" s="3144"/>
      <c r="AF1210" s="3144"/>
      <c r="AG1210" s="3144"/>
      <c r="AH1210" s="3144"/>
      <c r="AI1210" s="3144"/>
      <c r="AJ1210" s="3144"/>
      <c r="AK1210" s="3144"/>
      <c r="AL1210" s="3144"/>
      <c r="AM1210" s="3144"/>
      <c r="AN1210" s="3144"/>
      <c r="AO1210" s="3144"/>
      <c r="AP1210" s="3144"/>
      <c r="AQ1210" s="3144"/>
      <c r="AR1210" s="3144"/>
      <c r="AS1210" s="3144"/>
      <c r="AT1210" s="3144"/>
    </row>
    <row r="1211" spans="11:46">
      <c r="K1211" s="6"/>
      <c r="L1211" s="121"/>
      <c r="M1211" s="121"/>
      <c r="N1211" s="121"/>
      <c r="O1211" s="121"/>
      <c r="P1211" s="121"/>
      <c r="Q1211" s="3144"/>
      <c r="R1211" s="3144"/>
      <c r="S1211" s="3144"/>
      <c r="T1211" s="3144"/>
      <c r="U1211" s="3144"/>
      <c r="V1211" s="3144"/>
      <c r="W1211" s="3144"/>
      <c r="X1211" s="3144"/>
      <c r="Y1211" s="3144"/>
      <c r="Z1211" s="3144"/>
      <c r="AA1211" s="3144"/>
      <c r="AB1211" s="3144"/>
      <c r="AC1211" s="3144"/>
      <c r="AD1211" s="3144"/>
      <c r="AE1211" s="3144"/>
      <c r="AF1211" s="3144"/>
      <c r="AG1211" s="3144"/>
      <c r="AH1211" s="3144"/>
      <c r="AI1211" s="3144"/>
      <c r="AJ1211" s="3144"/>
      <c r="AK1211" s="3144"/>
      <c r="AL1211" s="3144"/>
      <c r="AM1211" s="3144"/>
      <c r="AN1211" s="3144"/>
      <c r="AO1211" s="3144"/>
      <c r="AP1211" s="3144"/>
      <c r="AQ1211" s="3144"/>
      <c r="AR1211" s="3144"/>
      <c r="AS1211" s="3144"/>
      <c r="AT1211" s="3144"/>
    </row>
    <row r="1212" spans="11:46">
      <c r="K1212" s="6"/>
      <c r="L1212" s="121"/>
      <c r="M1212" s="121"/>
      <c r="N1212" s="121"/>
      <c r="O1212" s="121"/>
      <c r="P1212" s="121"/>
      <c r="Q1212" s="3144"/>
      <c r="R1212" s="3144"/>
      <c r="S1212" s="3144"/>
      <c r="T1212" s="3144"/>
      <c r="U1212" s="3144"/>
      <c r="V1212" s="3144"/>
      <c r="W1212" s="3144"/>
      <c r="X1212" s="3144"/>
      <c r="Y1212" s="3144"/>
      <c r="Z1212" s="3144"/>
      <c r="AA1212" s="3144"/>
      <c r="AB1212" s="3144"/>
      <c r="AC1212" s="3144"/>
      <c r="AD1212" s="3144"/>
      <c r="AE1212" s="3144"/>
      <c r="AF1212" s="3144"/>
      <c r="AG1212" s="3144"/>
      <c r="AH1212" s="3144"/>
      <c r="AI1212" s="3144"/>
      <c r="AJ1212" s="3144"/>
      <c r="AK1212" s="3144"/>
      <c r="AL1212" s="3144"/>
      <c r="AM1212" s="3144"/>
      <c r="AN1212" s="3144"/>
      <c r="AO1212" s="3144"/>
      <c r="AP1212" s="3144"/>
      <c r="AQ1212" s="3144"/>
      <c r="AR1212" s="3144"/>
      <c r="AS1212" s="3144"/>
      <c r="AT1212" s="3144"/>
    </row>
    <row r="1213" spans="11:46">
      <c r="K1213" s="6"/>
      <c r="L1213" s="121"/>
      <c r="M1213" s="121"/>
      <c r="N1213" s="121"/>
      <c r="O1213" s="121"/>
      <c r="P1213" s="121"/>
      <c r="Q1213" s="3144"/>
      <c r="R1213" s="3144"/>
      <c r="S1213" s="3144"/>
      <c r="T1213" s="3144"/>
      <c r="U1213" s="3144"/>
      <c r="V1213" s="3144"/>
      <c r="W1213" s="3144"/>
      <c r="X1213" s="3144"/>
      <c r="Y1213" s="3144"/>
      <c r="Z1213" s="3144"/>
      <c r="AA1213" s="3144"/>
      <c r="AB1213" s="3144"/>
      <c r="AC1213" s="3144"/>
      <c r="AD1213" s="3144"/>
      <c r="AE1213" s="3144"/>
      <c r="AF1213" s="3144"/>
      <c r="AG1213" s="3144"/>
      <c r="AH1213" s="3144"/>
      <c r="AI1213" s="3144"/>
      <c r="AJ1213" s="3144"/>
      <c r="AK1213" s="3144"/>
      <c r="AL1213" s="3144"/>
      <c r="AM1213" s="3144"/>
      <c r="AN1213" s="3144"/>
      <c r="AO1213" s="3144"/>
      <c r="AP1213" s="3144"/>
      <c r="AQ1213" s="3144"/>
      <c r="AR1213" s="3144"/>
      <c r="AS1213" s="3144"/>
      <c r="AT1213" s="3144"/>
    </row>
    <row r="1214" spans="11:46">
      <c r="K1214" s="6"/>
      <c r="L1214" s="121"/>
      <c r="M1214" s="121"/>
      <c r="N1214" s="121"/>
      <c r="O1214" s="121"/>
      <c r="P1214" s="121"/>
      <c r="Q1214" s="3144"/>
      <c r="R1214" s="3144"/>
      <c r="S1214" s="3144"/>
      <c r="T1214" s="3144"/>
      <c r="U1214" s="3144"/>
      <c r="V1214" s="3144"/>
      <c r="W1214" s="3144"/>
      <c r="X1214" s="3144"/>
      <c r="Y1214" s="3144"/>
      <c r="Z1214" s="3144"/>
      <c r="AA1214" s="3144"/>
      <c r="AB1214" s="3144"/>
      <c r="AC1214" s="3144"/>
      <c r="AD1214" s="3144"/>
      <c r="AE1214" s="3144"/>
      <c r="AF1214" s="3144"/>
      <c r="AG1214" s="3144"/>
      <c r="AH1214" s="3144"/>
      <c r="AI1214" s="3144"/>
      <c r="AJ1214" s="3144"/>
      <c r="AK1214" s="3144"/>
      <c r="AL1214" s="3144"/>
      <c r="AM1214" s="3144"/>
      <c r="AN1214" s="3144"/>
      <c r="AO1214" s="3144"/>
      <c r="AP1214" s="3144"/>
      <c r="AQ1214" s="3144"/>
      <c r="AR1214" s="3144"/>
      <c r="AS1214" s="3144"/>
      <c r="AT1214" s="3144"/>
    </row>
    <row r="1215" spans="11:46">
      <c r="K1215" s="6"/>
      <c r="L1215" s="121"/>
      <c r="M1215" s="121"/>
      <c r="N1215" s="121"/>
      <c r="O1215" s="121"/>
      <c r="P1215" s="121"/>
      <c r="Q1215" s="3144"/>
      <c r="R1215" s="3144"/>
      <c r="S1215" s="3144"/>
      <c r="T1215" s="3144"/>
      <c r="U1215" s="3144"/>
      <c r="V1215" s="3144"/>
      <c r="W1215" s="3144"/>
      <c r="X1215" s="3144"/>
      <c r="Y1215" s="3144"/>
      <c r="Z1215" s="3144"/>
      <c r="AA1215" s="3144"/>
      <c r="AB1215" s="3144"/>
      <c r="AC1215" s="3144"/>
      <c r="AD1215" s="3144"/>
      <c r="AE1215" s="3144"/>
      <c r="AF1215" s="3144"/>
      <c r="AG1215" s="3144"/>
      <c r="AH1215" s="3144"/>
      <c r="AI1215" s="3144"/>
      <c r="AJ1215" s="3144"/>
      <c r="AK1215" s="3144"/>
      <c r="AL1215" s="3144"/>
      <c r="AM1215" s="3144"/>
      <c r="AN1215" s="3144"/>
      <c r="AO1215" s="3144"/>
      <c r="AP1215" s="3144"/>
      <c r="AQ1215" s="3144"/>
      <c r="AR1215" s="3144"/>
      <c r="AS1215" s="3144"/>
      <c r="AT1215" s="3144"/>
    </row>
    <row r="1216" spans="11:46">
      <c r="K1216" s="6"/>
      <c r="L1216" s="121"/>
      <c r="M1216" s="121"/>
      <c r="N1216" s="121"/>
      <c r="O1216" s="121"/>
      <c r="P1216" s="121"/>
      <c r="Q1216" s="3144"/>
      <c r="R1216" s="3144"/>
      <c r="S1216" s="3144"/>
      <c r="T1216" s="3144"/>
      <c r="U1216" s="3144"/>
      <c r="V1216" s="3144"/>
      <c r="W1216" s="3144"/>
      <c r="X1216" s="3144"/>
      <c r="Y1216" s="3144"/>
      <c r="Z1216" s="3144"/>
      <c r="AA1216" s="3144"/>
      <c r="AB1216" s="3144"/>
      <c r="AC1216" s="3144"/>
      <c r="AD1216" s="3144"/>
      <c r="AE1216" s="3144"/>
      <c r="AF1216" s="3144"/>
      <c r="AG1216" s="3144"/>
      <c r="AH1216" s="3144"/>
      <c r="AI1216" s="3144"/>
      <c r="AJ1216" s="3144"/>
      <c r="AK1216" s="3144"/>
      <c r="AL1216" s="3144"/>
      <c r="AM1216" s="3144"/>
      <c r="AN1216" s="3144"/>
      <c r="AO1216" s="3144"/>
      <c r="AP1216" s="3144"/>
      <c r="AQ1216" s="3144"/>
      <c r="AR1216" s="3144"/>
      <c r="AS1216" s="3144"/>
      <c r="AT1216" s="3144"/>
    </row>
    <row r="1217" spans="11:46">
      <c r="K1217" s="6"/>
      <c r="L1217" s="121"/>
      <c r="M1217" s="121"/>
      <c r="N1217" s="121"/>
      <c r="O1217" s="121"/>
      <c r="P1217" s="121"/>
      <c r="Q1217" s="3144"/>
      <c r="R1217" s="3144"/>
      <c r="S1217" s="3144"/>
      <c r="T1217" s="3144"/>
      <c r="U1217" s="3144"/>
      <c r="V1217" s="3144"/>
      <c r="W1217" s="3144"/>
      <c r="X1217" s="3144"/>
      <c r="Y1217" s="3144"/>
      <c r="Z1217" s="3144"/>
      <c r="AA1217" s="3144"/>
      <c r="AB1217" s="3144"/>
      <c r="AC1217" s="3144"/>
      <c r="AD1217" s="3144"/>
      <c r="AE1217" s="3144"/>
      <c r="AF1217" s="3144"/>
      <c r="AG1217" s="3144"/>
      <c r="AH1217" s="3144"/>
      <c r="AI1217" s="3144"/>
      <c r="AJ1217" s="3144"/>
      <c r="AK1217" s="3144"/>
      <c r="AL1217" s="3144"/>
      <c r="AM1217" s="3144"/>
      <c r="AN1217" s="3144"/>
      <c r="AO1217" s="3144"/>
      <c r="AP1217" s="3144"/>
      <c r="AQ1217" s="3144"/>
      <c r="AR1217" s="3144"/>
      <c r="AS1217" s="3144"/>
      <c r="AT1217" s="3144"/>
    </row>
    <row r="1218" spans="11:46">
      <c r="K1218" s="6"/>
      <c r="L1218" s="121"/>
      <c r="M1218" s="121"/>
      <c r="N1218" s="121"/>
      <c r="O1218" s="121"/>
      <c r="P1218" s="121"/>
      <c r="Q1218" s="3144"/>
      <c r="R1218" s="3144"/>
      <c r="S1218" s="3144"/>
      <c r="T1218" s="3144"/>
      <c r="U1218" s="3144"/>
      <c r="V1218" s="3144"/>
      <c r="W1218" s="3144"/>
      <c r="X1218" s="3144"/>
      <c r="Y1218" s="3144"/>
      <c r="Z1218" s="3144"/>
      <c r="AA1218" s="3144"/>
      <c r="AB1218" s="3144"/>
      <c r="AC1218" s="3144"/>
      <c r="AD1218" s="3144"/>
      <c r="AE1218" s="3144"/>
      <c r="AF1218" s="3144"/>
      <c r="AG1218" s="3144"/>
      <c r="AH1218" s="3144"/>
      <c r="AI1218" s="3144"/>
      <c r="AJ1218" s="3144"/>
      <c r="AK1218" s="3144"/>
      <c r="AL1218" s="3144"/>
      <c r="AM1218" s="3144"/>
      <c r="AN1218" s="3144"/>
      <c r="AO1218" s="3144"/>
      <c r="AP1218" s="3144"/>
      <c r="AQ1218" s="3144"/>
      <c r="AR1218" s="3144"/>
      <c r="AS1218" s="3144"/>
      <c r="AT1218" s="3144"/>
    </row>
    <row r="1219" spans="11:46">
      <c r="K1219" s="6"/>
      <c r="L1219" s="121"/>
      <c r="M1219" s="121"/>
      <c r="N1219" s="121"/>
      <c r="O1219" s="121"/>
      <c r="P1219" s="121"/>
      <c r="Q1219" s="3144"/>
      <c r="R1219" s="3144"/>
      <c r="S1219" s="3144"/>
      <c r="T1219" s="3144"/>
      <c r="U1219" s="3144"/>
      <c r="V1219" s="3144"/>
      <c r="W1219" s="3144"/>
      <c r="X1219" s="3144"/>
      <c r="Y1219" s="3144"/>
      <c r="Z1219" s="3144"/>
      <c r="AA1219" s="3144"/>
      <c r="AB1219" s="3144"/>
      <c r="AC1219" s="3144"/>
      <c r="AD1219" s="3144"/>
      <c r="AE1219" s="3144"/>
      <c r="AF1219" s="3144"/>
      <c r="AG1219" s="3144"/>
      <c r="AH1219" s="3144"/>
      <c r="AI1219" s="3144"/>
      <c r="AJ1219" s="3144"/>
      <c r="AK1219" s="3144"/>
      <c r="AL1219" s="3144"/>
      <c r="AM1219" s="3144"/>
      <c r="AN1219" s="3144"/>
      <c r="AO1219" s="3144"/>
      <c r="AP1219" s="3144"/>
      <c r="AQ1219" s="3144"/>
      <c r="AR1219" s="3144"/>
      <c r="AS1219" s="3144"/>
      <c r="AT1219" s="3144"/>
    </row>
    <row r="1220" spans="11:46">
      <c r="K1220" s="6"/>
      <c r="L1220" s="121"/>
      <c r="M1220" s="121"/>
      <c r="N1220" s="121"/>
      <c r="O1220" s="121"/>
      <c r="P1220" s="121"/>
      <c r="Q1220" s="3144"/>
      <c r="R1220" s="3144"/>
      <c r="S1220" s="3144"/>
      <c r="T1220" s="3144"/>
      <c r="U1220" s="3144"/>
      <c r="V1220" s="3144"/>
      <c r="W1220" s="3144"/>
      <c r="X1220" s="3144"/>
      <c r="Y1220" s="3144"/>
      <c r="Z1220" s="3144"/>
      <c r="AA1220" s="3144"/>
      <c r="AB1220" s="3144"/>
      <c r="AC1220" s="3144"/>
      <c r="AD1220" s="3144"/>
      <c r="AE1220" s="3144"/>
      <c r="AF1220" s="3144"/>
      <c r="AG1220" s="3144"/>
      <c r="AH1220" s="3144"/>
      <c r="AI1220" s="3144"/>
      <c r="AJ1220" s="3144"/>
      <c r="AK1220" s="3144"/>
      <c r="AL1220" s="3144"/>
      <c r="AM1220" s="3144"/>
      <c r="AN1220" s="3144"/>
      <c r="AO1220" s="3144"/>
      <c r="AP1220" s="3144"/>
      <c r="AQ1220" s="3144"/>
      <c r="AR1220" s="3144"/>
      <c r="AS1220" s="3144"/>
      <c r="AT1220" s="3144"/>
    </row>
    <row r="1221" spans="11:46">
      <c r="K1221" s="6"/>
      <c r="L1221" s="121"/>
      <c r="M1221" s="121"/>
      <c r="N1221" s="121"/>
      <c r="O1221" s="121"/>
      <c r="P1221" s="121"/>
      <c r="Q1221" s="3144"/>
      <c r="R1221" s="3144"/>
      <c r="S1221" s="3144"/>
      <c r="T1221" s="3144"/>
      <c r="U1221" s="3144"/>
      <c r="V1221" s="3144"/>
      <c r="W1221" s="3144"/>
      <c r="X1221" s="3144"/>
      <c r="Y1221" s="3144"/>
      <c r="Z1221" s="3144"/>
      <c r="AA1221" s="3144"/>
      <c r="AB1221" s="3144"/>
      <c r="AC1221" s="3144"/>
      <c r="AD1221" s="3144"/>
      <c r="AE1221" s="3144"/>
      <c r="AF1221" s="3144"/>
      <c r="AG1221" s="3144"/>
      <c r="AH1221" s="3144"/>
      <c r="AI1221" s="3144"/>
      <c r="AJ1221" s="3144"/>
      <c r="AK1221" s="3144"/>
      <c r="AL1221" s="3144"/>
      <c r="AM1221" s="3144"/>
      <c r="AN1221" s="3144"/>
      <c r="AO1221" s="3144"/>
      <c r="AP1221" s="3144"/>
      <c r="AQ1221" s="3144"/>
      <c r="AR1221" s="3144"/>
      <c r="AS1221" s="3144"/>
      <c r="AT1221" s="3144"/>
    </row>
    <row r="1222" spans="11:46">
      <c r="K1222" s="6"/>
      <c r="L1222" s="121"/>
      <c r="M1222" s="121"/>
      <c r="N1222" s="121"/>
      <c r="O1222" s="121"/>
      <c r="P1222" s="121"/>
      <c r="Q1222" s="3144"/>
      <c r="R1222" s="3144"/>
      <c r="S1222" s="3144"/>
      <c r="T1222" s="3144"/>
      <c r="U1222" s="3144"/>
      <c r="V1222" s="3144"/>
      <c r="W1222" s="3144"/>
      <c r="X1222" s="3144"/>
      <c r="Y1222" s="3144"/>
      <c r="Z1222" s="3144"/>
      <c r="AA1222" s="3144"/>
      <c r="AB1222" s="3144"/>
      <c r="AC1222" s="3144"/>
      <c r="AD1222" s="3144"/>
      <c r="AE1222" s="3144"/>
      <c r="AF1222" s="3144"/>
      <c r="AG1222" s="3144"/>
      <c r="AH1222" s="3144"/>
      <c r="AI1222" s="3144"/>
      <c r="AJ1222" s="3144"/>
      <c r="AK1222" s="3144"/>
      <c r="AL1222" s="3144"/>
      <c r="AM1222" s="3144"/>
      <c r="AN1222" s="3144"/>
      <c r="AO1222" s="3144"/>
      <c r="AP1222" s="3144"/>
      <c r="AQ1222" s="3144"/>
      <c r="AR1222" s="3144"/>
      <c r="AS1222" s="3144"/>
      <c r="AT1222" s="3144"/>
    </row>
    <row r="1223" spans="11:46">
      <c r="K1223" s="6"/>
      <c r="L1223" s="121"/>
      <c r="M1223" s="121"/>
      <c r="N1223" s="121"/>
      <c r="O1223" s="121"/>
      <c r="P1223" s="121"/>
      <c r="Q1223" s="3144"/>
      <c r="R1223" s="3144"/>
      <c r="S1223" s="3144"/>
      <c r="T1223" s="3144"/>
      <c r="U1223" s="3144"/>
      <c r="V1223" s="3144"/>
      <c r="W1223" s="3144"/>
      <c r="X1223" s="3144"/>
      <c r="Y1223" s="3144"/>
      <c r="Z1223" s="3144"/>
      <c r="AA1223" s="3144"/>
      <c r="AB1223" s="3144"/>
      <c r="AC1223" s="3144"/>
      <c r="AD1223" s="3144"/>
      <c r="AE1223" s="3144"/>
      <c r="AF1223" s="3144"/>
      <c r="AG1223" s="3144"/>
      <c r="AH1223" s="3144"/>
      <c r="AI1223" s="3144"/>
      <c r="AJ1223" s="3144"/>
      <c r="AK1223" s="3144"/>
      <c r="AL1223" s="3144"/>
      <c r="AM1223" s="3144"/>
      <c r="AN1223" s="3144"/>
      <c r="AO1223" s="3144"/>
      <c r="AP1223" s="3144"/>
      <c r="AQ1223" s="3144"/>
      <c r="AR1223" s="3144"/>
      <c r="AS1223" s="3144"/>
      <c r="AT1223" s="3144"/>
    </row>
    <row r="1224" spans="11:46">
      <c r="K1224" s="6"/>
      <c r="L1224" s="121"/>
      <c r="M1224" s="121"/>
      <c r="N1224" s="121"/>
      <c r="O1224" s="121"/>
      <c r="P1224" s="121"/>
      <c r="Q1224" s="3144"/>
      <c r="R1224" s="3144"/>
      <c r="S1224" s="3144"/>
      <c r="T1224" s="3144"/>
      <c r="U1224" s="3144"/>
      <c r="V1224" s="3144"/>
      <c r="W1224" s="3144"/>
      <c r="X1224" s="3144"/>
      <c r="Y1224" s="3144"/>
      <c r="Z1224" s="3144"/>
      <c r="AA1224" s="3144"/>
      <c r="AB1224" s="3144"/>
      <c r="AC1224" s="3144"/>
      <c r="AD1224" s="3144"/>
      <c r="AE1224" s="3144"/>
      <c r="AF1224" s="3144"/>
      <c r="AG1224" s="3144"/>
      <c r="AH1224" s="3144"/>
      <c r="AI1224" s="3144"/>
      <c r="AJ1224" s="3144"/>
      <c r="AK1224" s="3144"/>
      <c r="AL1224" s="3144"/>
      <c r="AM1224" s="3144"/>
      <c r="AN1224" s="3144"/>
      <c r="AO1224" s="3144"/>
      <c r="AP1224" s="3144"/>
      <c r="AQ1224" s="3144"/>
      <c r="AR1224" s="3144"/>
      <c r="AS1224" s="3144"/>
      <c r="AT1224" s="3144"/>
    </row>
    <row r="1225" spans="11:46">
      <c r="K1225" s="6"/>
      <c r="L1225" s="121"/>
      <c r="M1225" s="121"/>
      <c r="N1225" s="121"/>
      <c r="O1225" s="121"/>
      <c r="P1225" s="121"/>
      <c r="Q1225" s="3144"/>
      <c r="R1225" s="3144"/>
      <c r="S1225" s="3144"/>
      <c r="T1225" s="3144"/>
      <c r="U1225" s="3144"/>
      <c r="V1225" s="3144"/>
      <c r="W1225" s="3144"/>
      <c r="X1225" s="3144"/>
      <c r="Y1225" s="3144"/>
      <c r="Z1225" s="3144"/>
      <c r="AA1225" s="3144"/>
      <c r="AB1225" s="3144"/>
      <c r="AC1225" s="3144"/>
      <c r="AD1225" s="3144"/>
      <c r="AE1225" s="3144"/>
      <c r="AF1225" s="3144"/>
      <c r="AG1225" s="3144"/>
      <c r="AH1225" s="3144"/>
      <c r="AI1225" s="3144"/>
      <c r="AJ1225" s="3144"/>
      <c r="AK1225" s="3144"/>
      <c r="AL1225" s="3144"/>
      <c r="AM1225" s="3144"/>
      <c r="AN1225" s="3144"/>
      <c r="AO1225" s="3144"/>
      <c r="AP1225" s="3144"/>
      <c r="AQ1225" s="3144"/>
      <c r="AR1225" s="3144"/>
      <c r="AS1225" s="3144"/>
      <c r="AT1225" s="3144"/>
    </row>
    <row r="1226" spans="11:46">
      <c r="K1226" s="6"/>
      <c r="L1226" s="121"/>
      <c r="M1226" s="121"/>
      <c r="N1226" s="121"/>
      <c r="O1226" s="121"/>
      <c r="P1226" s="121"/>
      <c r="Q1226" s="3144"/>
      <c r="R1226" s="3144"/>
      <c r="S1226" s="3144"/>
      <c r="T1226" s="3144"/>
      <c r="U1226" s="3144"/>
      <c r="V1226" s="3144"/>
      <c r="W1226" s="3144"/>
      <c r="X1226" s="3144"/>
      <c r="Y1226" s="3144"/>
      <c r="Z1226" s="3144"/>
      <c r="AA1226" s="3144"/>
      <c r="AB1226" s="3144"/>
      <c r="AC1226" s="3144"/>
      <c r="AD1226" s="3144"/>
      <c r="AE1226" s="3144"/>
      <c r="AF1226" s="3144"/>
      <c r="AG1226" s="3144"/>
      <c r="AH1226" s="3144"/>
      <c r="AI1226" s="3144"/>
      <c r="AJ1226" s="3144"/>
      <c r="AK1226" s="3144"/>
      <c r="AL1226" s="3144"/>
      <c r="AM1226" s="3144"/>
      <c r="AN1226" s="3144"/>
      <c r="AO1226" s="3144"/>
      <c r="AP1226" s="3144"/>
      <c r="AQ1226" s="3144"/>
      <c r="AR1226" s="3144"/>
      <c r="AS1226" s="3144"/>
      <c r="AT1226" s="3144"/>
    </row>
    <row r="1227" spans="11:46">
      <c r="K1227" s="6"/>
      <c r="L1227" s="121"/>
      <c r="M1227" s="121"/>
      <c r="N1227" s="121"/>
      <c r="O1227" s="121"/>
      <c r="P1227" s="121"/>
      <c r="Q1227" s="3144"/>
      <c r="R1227" s="3144"/>
      <c r="S1227" s="3144"/>
      <c r="T1227" s="3144"/>
      <c r="U1227" s="3144"/>
      <c r="V1227" s="3144"/>
      <c r="W1227" s="3144"/>
      <c r="X1227" s="3144"/>
      <c r="Y1227" s="3144"/>
      <c r="Z1227" s="3144"/>
      <c r="AA1227" s="3144"/>
      <c r="AB1227" s="3144"/>
      <c r="AC1227" s="3144"/>
      <c r="AD1227" s="3144"/>
      <c r="AE1227" s="3144"/>
      <c r="AF1227" s="3144"/>
      <c r="AG1227" s="3144"/>
      <c r="AH1227" s="3144"/>
      <c r="AI1227" s="3144"/>
      <c r="AJ1227" s="3144"/>
      <c r="AK1227" s="3144"/>
      <c r="AL1227" s="3144"/>
      <c r="AM1227" s="3144"/>
      <c r="AN1227" s="3144"/>
      <c r="AO1227" s="3144"/>
      <c r="AP1227" s="3144"/>
      <c r="AQ1227" s="3144"/>
      <c r="AR1227" s="3144"/>
      <c r="AS1227" s="3144"/>
      <c r="AT1227" s="3144"/>
    </row>
    <row r="1228" spans="11:46">
      <c r="K1228" s="6"/>
      <c r="L1228" s="121"/>
      <c r="M1228" s="121"/>
      <c r="N1228" s="121"/>
      <c r="O1228" s="121"/>
      <c r="P1228" s="121"/>
      <c r="Q1228" s="3144"/>
      <c r="R1228" s="3144"/>
      <c r="S1228" s="3144"/>
      <c r="T1228" s="3144"/>
      <c r="U1228" s="3144"/>
      <c r="V1228" s="3144"/>
      <c r="W1228" s="3144"/>
      <c r="X1228" s="3144"/>
      <c r="Y1228" s="3144"/>
      <c r="Z1228" s="3144"/>
      <c r="AA1228" s="3144"/>
      <c r="AB1228" s="3144"/>
      <c r="AC1228" s="3144"/>
      <c r="AD1228" s="3144"/>
      <c r="AE1228" s="3144"/>
      <c r="AF1228" s="3144"/>
      <c r="AG1228" s="3144"/>
      <c r="AH1228" s="3144"/>
      <c r="AI1228" s="3144"/>
      <c r="AJ1228" s="3144"/>
      <c r="AK1228" s="3144"/>
      <c r="AL1228" s="3144"/>
      <c r="AM1228" s="3144"/>
      <c r="AN1228" s="3144"/>
      <c r="AO1228" s="3144"/>
      <c r="AP1228" s="3144"/>
      <c r="AQ1228" s="3144"/>
      <c r="AR1228" s="3144"/>
      <c r="AS1228" s="3144"/>
      <c r="AT1228" s="3144"/>
    </row>
    <row r="1229" spans="11:46">
      <c r="K1229" s="6"/>
      <c r="L1229" s="121"/>
      <c r="M1229" s="121"/>
      <c r="N1229" s="121"/>
      <c r="O1229" s="121"/>
      <c r="P1229" s="121"/>
      <c r="Q1229" s="3144"/>
      <c r="R1229" s="3144"/>
      <c r="S1229" s="3144"/>
      <c r="T1229" s="3144"/>
      <c r="U1229" s="3144"/>
      <c r="V1229" s="3144"/>
      <c r="W1229" s="3144"/>
      <c r="X1229" s="3144"/>
      <c r="Y1229" s="3144"/>
      <c r="Z1229" s="3144"/>
      <c r="AA1229" s="3144"/>
      <c r="AB1229" s="3144"/>
      <c r="AC1229" s="3144"/>
      <c r="AD1229" s="3144"/>
      <c r="AE1229" s="3144"/>
      <c r="AF1229" s="3144"/>
      <c r="AG1229" s="3144"/>
      <c r="AH1229" s="3144"/>
      <c r="AI1229" s="3144"/>
      <c r="AJ1229" s="3144"/>
      <c r="AK1229" s="3144"/>
      <c r="AL1229" s="3144"/>
      <c r="AM1229" s="3144"/>
      <c r="AN1229" s="3144"/>
      <c r="AO1229" s="3144"/>
      <c r="AP1229" s="3144"/>
      <c r="AQ1229" s="3144"/>
      <c r="AR1229" s="3144"/>
      <c r="AS1229" s="3144"/>
      <c r="AT1229" s="3144"/>
    </row>
    <row r="1230" spans="11:46">
      <c r="K1230" s="6"/>
      <c r="L1230" s="121"/>
      <c r="M1230" s="121"/>
      <c r="N1230" s="121"/>
      <c r="O1230" s="121"/>
      <c r="P1230" s="121"/>
      <c r="Q1230" s="3144"/>
      <c r="R1230" s="3144"/>
      <c r="S1230" s="3144"/>
      <c r="T1230" s="3144"/>
      <c r="U1230" s="3144"/>
      <c r="V1230" s="3144"/>
      <c r="W1230" s="3144"/>
      <c r="X1230" s="3144"/>
      <c r="Y1230" s="3144"/>
      <c r="Z1230" s="3144"/>
      <c r="AA1230" s="3144"/>
      <c r="AB1230" s="3144"/>
      <c r="AC1230" s="3144"/>
      <c r="AD1230" s="3144"/>
      <c r="AE1230" s="3144"/>
      <c r="AF1230" s="3144"/>
      <c r="AG1230" s="3144"/>
      <c r="AH1230" s="3144"/>
      <c r="AI1230" s="3144"/>
      <c r="AJ1230" s="3144"/>
      <c r="AK1230" s="3144"/>
      <c r="AL1230" s="3144"/>
      <c r="AM1230" s="3144"/>
      <c r="AN1230" s="3144"/>
      <c r="AO1230" s="3144"/>
      <c r="AP1230" s="3144"/>
      <c r="AQ1230" s="3144"/>
      <c r="AR1230" s="3144"/>
      <c r="AS1230" s="3144"/>
      <c r="AT1230" s="3144"/>
    </row>
    <row r="1231" spans="11:46">
      <c r="K1231" s="6"/>
      <c r="L1231" s="121"/>
      <c r="M1231" s="121"/>
      <c r="N1231" s="121"/>
      <c r="O1231" s="121"/>
      <c r="P1231" s="121"/>
      <c r="Q1231" s="3144"/>
      <c r="R1231" s="3144"/>
      <c r="S1231" s="3144"/>
      <c r="T1231" s="3144"/>
      <c r="U1231" s="3144"/>
      <c r="V1231" s="3144"/>
      <c r="W1231" s="3144"/>
      <c r="X1231" s="3144"/>
      <c r="Y1231" s="3144"/>
      <c r="Z1231" s="3144"/>
      <c r="AA1231" s="3144"/>
      <c r="AB1231" s="3144"/>
      <c r="AC1231" s="3144"/>
      <c r="AD1231" s="3144"/>
      <c r="AE1231" s="3144"/>
      <c r="AF1231" s="3144"/>
      <c r="AG1231" s="3144"/>
      <c r="AH1231" s="3144"/>
      <c r="AI1231" s="3144"/>
      <c r="AJ1231" s="3144"/>
      <c r="AK1231" s="3144"/>
      <c r="AL1231" s="3144"/>
      <c r="AM1231" s="3144"/>
      <c r="AN1231" s="3144"/>
      <c r="AO1231" s="3144"/>
      <c r="AP1231" s="3144"/>
      <c r="AQ1231" s="3144"/>
      <c r="AR1231" s="3144"/>
      <c r="AS1231" s="3144"/>
      <c r="AT1231" s="3144"/>
    </row>
    <row r="1232" spans="11:46">
      <c r="K1232" s="6"/>
      <c r="L1232" s="121"/>
      <c r="M1232" s="121"/>
      <c r="N1232" s="121"/>
      <c r="O1232" s="121"/>
      <c r="P1232" s="121"/>
      <c r="Q1232" s="106"/>
      <c r="R1232" s="106"/>
      <c r="S1232" s="106"/>
      <c r="T1232" s="106"/>
      <c r="U1232" s="106"/>
      <c r="V1232" s="106"/>
      <c r="W1232" s="106"/>
      <c r="X1232" s="106"/>
      <c r="Y1232" s="106"/>
      <c r="Z1232" s="106"/>
    </row>
    <row r="1233" spans="11:26">
      <c r="K1233" s="6"/>
      <c r="L1233" s="121"/>
      <c r="M1233" s="121"/>
      <c r="N1233" s="121"/>
      <c r="O1233" s="121"/>
      <c r="P1233" s="121"/>
      <c r="Q1233" s="106"/>
      <c r="R1233" s="106"/>
      <c r="S1233" s="106"/>
      <c r="T1233" s="106"/>
      <c r="U1233" s="106"/>
      <c r="V1233" s="106"/>
      <c r="W1233" s="106"/>
      <c r="X1233" s="106"/>
      <c r="Y1233" s="106"/>
      <c r="Z1233" s="106"/>
    </row>
    <row r="1234" spans="11:26">
      <c r="K1234" s="6"/>
      <c r="L1234" s="121"/>
      <c r="M1234" s="121"/>
      <c r="N1234" s="121"/>
      <c r="O1234" s="121"/>
      <c r="P1234" s="121"/>
      <c r="Q1234" s="106"/>
      <c r="R1234" s="106"/>
      <c r="S1234" s="106"/>
      <c r="T1234" s="106"/>
      <c r="U1234" s="106"/>
      <c r="V1234" s="106"/>
      <c r="W1234" s="106"/>
      <c r="X1234" s="106"/>
      <c r="Y1234" s="106"/>
      <c r="Z1234" s="106"/>
    </row>
    <row r="1235" spans="11:26">
      <c r="K1235" s="6"/>
      <c r="L1235" s="121"/>
      <c r="M1235" s="121"/>
      <c r="N1235" s="121"/>
      <c r="O1235" s="121"/>
      <c r="P1235" s="121"/>
      <c r="Q1235" s="106"/>
      <c r="R1235" s="106"/>
      <c r="S1235" s="106"/>
      <c r="T1235" s="106"/>
      <c r="U1235" s="106"/>
      <c r="V1235" s="106"/>
      <c r="W1235" s="106"/>
      <c r="X1235" s="106"/>
      <c r="Y1235" s="106"/>
      <c r="Z1235" s="106"/>
    </row>
    <row r="1236" spans="11:26">
      <c r="K1236" s="6"/>
      <c r="L1236" s="121"/>
      <c r="M1236" s="121"/>
      <c r="N1236" s="121"/>
      <c r="O1236" s="121"/>
      <c r="P1236" s="121"/>
      <c r="Q1236" s="106"/>
      <c r="R1236" s="106"/>
      <c r="S1236" s="106"/>
      <c r="T1236" s="106"/>
      <c r="U1236" s="106"/>
      <c r="V1236" s="106"/>
      <c r="W1236" s="106"/>
      <c r="X1236" s="106"/>
      <c r="Y1236" s="106"/>
      <c r="Z1236" s="106"/>
    </row>
    <row r="1237" spans="11:26">
      <c r="K1237" s="6"/>
      <c r="L1237" s="121"/>
      <c r="M1237" s="121"/>
      <c r="N1237" s="121"/>
      <c r="O1237" s="121"/>
      <c r="P1237" s="121"/>
      <c r="Q1237" s="106"/>
      <c r="R1237" s="106"/>
      <c r="S1237" s="106"/>
      <c r="T1237" s="106"/>
      <c r="U1237" s="106"/>
      <c r="V1237" s="106"/>
      <c r="W1237" s="106"/>
      <c r="X1237" s="106"/>
      <c r="Y1237" s="106"/>
      <c r="Z1237" s="106"/>
    </row>
    <row r="1238" spans="11:26">
      <c r="K1238" s="6"/>
    </row>
    <row r="1239" spans="11:26">
      <c r="K1239" s="6"/>
    </row>
  </sheetData>
  <phoneticPr fontId="53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7B25-8547-485A-918C-5EE1F391AE60}">
  <dimension ref="A1:BN687"/>
  <sheetViews>
    <sheetView zoomScale="106" zoomScaleNormal="106" workbookViewId="0">
      <selection activeCell="H590" sqref="H590"/>
    </sheetView>
  </sheetViews>
  <sheetFormatPr defaultRowHeight="15"/>
  <cols>
    <col min="1" max="1" width="1.85546875" customWidth="1"/>
    <col min="2" max="2" width="6.140625" customWidth="1"/>
    <col min="3" max="3" width="20" style="79" customWidth="1"/>
    <col min="4" max="4" width="6.28515625" customWidth="1"/>
    <col min="5" max="5" width="10.5703125" customWidth="1"/>
    <col min="6" max="6" width="6" customWidth="1"/>
    <col min="7" max="7" width="6.28515625" customWidth="1"/>
    <col min="8" max="8" width="9.85546875" customWidth="1"/>
    <col min="9" max="9" width="6.140625" customWidth="1"/>
    <col min="10" max="10" width="6.28515625" customWidth="1"/>
    <col min="11" max="11" width="9.5703125" customWidth="1"/>
    <col min="12" max="12" width="6.28515625" customWidth="1"/>
    <col min="13" max="13" width="6" customWidth="1"/>
    <col min="14" max="14" width="2" customWidth="1"/>
    <col min="15" max="15" width="13.5703125" customWidth="1"/>
    <col min="16" max="16" width="8.7109375" customWidth="1"/>
    <col min="17" max="18" width="8.28515625" customWidth="1"/>
    <col min="19" max="19" width="7.28515625" customWidth="1"/>
    <col min="20" max="20" width="8.7109375" customWidth="1"/>
    <col min="21" max="21" width="8.5703125" customWidth="1"/>
    <col min="22" max="22" width="9.28515625" customWidth="1"/>
    <col min="23" max="23" width="8.42578125" customWidth="1"/>
    <col min="24" max="24" width="10" customWidth="1"/>
    <col min="25" max="25" width="8.5703125" customWidth="1"/>
    <col min="26" max="26" width="7.7109375" customWidth="1"/>
    <col min="27" max="27" width="7.42578125" customWidth="1"/>
    <col min="28" max="28" width="1.5703125" customWidth="1"/>
    <col min="29" max="29" width="13.28515625" customWidth="1"/>
    <col min="30" max="30" width="7.85546875" customWidth="1"/>
    <col min="31" max="31" width="8.7109375" customWidth="1"/>
    <col min="32" max="32" width="7.5703125" customWidth="1"/>
    <col min="33" max="33" width="9" customWidth="1"/>
    <col min="34" max="34" width="8.28515625" customWidth="1"/>
    <col min="35" max="35" width="8.140625" customWidth="1"/>
    <col min="36" max="36" width="7" customWidth="1"/>
    <col min="37" max="37" width="9" customWidth="1"/>
    <col min="38" max="38" width="9.85546875" customWidth="1"/>
    <col min="39" max="39" width="9.7109375" customWidth="1"/>
    <col min="40" max="40" width="10.140625" customWidth="1"/>
    <col min="41" max="41" width="12.140625" customWidth="1"/>
    <col min="42" max="42" width="12.42578125" customWidth="1"/>
    <col min="43" max="43" width="10.85546875" customWidth="1"/>
    <col min="44" max="44" width="12.140625" customWidth="1"/>
  </cols>
  <sheetData>
    <row r="1" spans="2:49" ht="12" customHeight="1">
      <c r="H1" s="3227"/>
      <c r="I1" s="2779"/>
      <c r="J1" s="143"/>
      <c r="K1" s="3141"/>
      <c r="L1" s="3143"/>
      <c r="M1" s="3147"/>
      <c r="N1" s="106"/>
      <c r="AV1" s="11"/>
      <c r="AW1" s="11"/>
    </row>
    <row r="2" spans="2:49" ht="14.25" customHeight="1">
      <c r="B2" s="2748"/>
      <c r="C2" s="1565" t="s">
        <v>988</v>
      </c>
      <c r="D2" s="2748"/>
      <c r="E2" s="2748"/>
      <c r="F2" s="2748"/>
      <c r="G2" s="1566"/>
      <c r="H2" s="1566"/>
      <c r="I2" s="1566"/>
      <c r="J2" s="2748"/>
      <c r="K2" s="2748"/>
      <c r="L2" s="1566"/>
      <c r="M2" s="2748"/>
      <c r="O2" s="3134"/>
      <c r="P2" s="3152"/>
      <c r="Q2" s="1132"/>
      <c r="R2" s="3132"/>
      <c r="S2" s="381"/>
      <c r="AC2" t="s">
        <v>271</v>
      </c>
    </row>
    <row r="3" spans="2:49">
      <c r="B3" s="2748"/>
      <c r="C3" s="3372"/>
      <c r="D3" s="2749" t="str">
        <f>D233</f>
        <v xml:space="preserve"> З А В Т Р А К О В   -   О Б Е Д О В  -  П О Л Д Н И К О В</v>
      </c>
      <c r="E3" s="2748"/>
      <c r="F3" s="2750"/>
      <c r="G3" s="2748"/>
      <c r="H3" s="2748"/>
      <c r="I3" s="2748"/>
      <c r="J3" s="2748"/>
      <c r="K3" s="2748"/>
      <c r="L3" s="2751" t="s">
        <v>102</v>
      </c>
      <c r="M3" s="2748"/>
      <c r="O3" s="3133"/>
      <c r="P3" s="3151"/>
      <c r="Q3" s="2857"/>
      <c r="R3" s="1132"/>
      <c r="AC3" s="99" t="str">
        <f>O5</f>
        <v xml:space="preserve"> 1 - й день</v>
      </c>
      <c r="AD3" s="2" t="str">
        <f>P5</f>
        <v>Возрастная категория:   12  лет и старше</v>
      </c>
      <c r="AI3" s="132" t="str">
        <f>U5</f>
        <v>1 - я   неделя</v>
      </c>
      <c r="AK3" s="297"/>
      <c r="AL3" s="68"/>
      <c r="AO3" s="106"/>
      <c r="AV3" s="54"/>
      <c r="AW3" s="596"/>
    </row>
    <row r="4" spans="2:49" ht="13.5" customHeight="1" thickBot="1">
      <c r="B4" s="2" t="s">
        <v>821</v>
      </c>
      <c r="C4" s="1566"/>
      <c r="D4" s="1570"/>
      <c r="E4" s="2748"/>
      <c r="F4" s="2483"/>
      <c r="G4" s="1571" t="s">
        <v>122</v>
      </c>
      <c r="H4" s="2748"/>
      <c r="I4" s="2752" t="s">
        <v>620</v>
      </c>
      <c r="J4" s="2753"/>
      <c r="K4" s="1572"/>
      <c r="L4" s="2748"/>
      <c r="M4" s="2748"/>
      <c r="O4" t="s">
        <v>271</v>
      </c>
      <c r="AC4" s="1565" t="str">
        <f>O6</f>
        <v xml:space="preserve">               12- ТИДНЕВКА</v>
      </c>
      <c r="AF4" s="2555" t="str">
        <f>T6</f>
        <v xml:space="preserve">      Сезон:    ЗИМА  -  ВЕСНА  2025 -____г.г.</v>
      </c>
      <c r="AO4" s="198"/>
      <c r="AQ4" s="11"/>
      <c r="AR4" s="106"/>
      <c r="AS4" s="11"/>
      <c r="AT4" s="11"/>
      <c r="AV4" s="322"/>
      <c r="AW4" s="322"/>
    </row>
    <row r="5" spans="2:49" ht="13.5" customHeight="1" thickBot="1">
      <c r="B5" s="1573" t="s">
        <v>311</v>
      </c>
      <c r="C5" s="1574" t="s">
        <v>2</v>
      </c>
      <c r="D5" s="1575" t="s">
        <v>3</v>
      </c>
      <c r="E5" s="1576" t="s">
        <v>57</v>
      </c>
      <c r="F5" s="112"/>
      <c r="G5" s="112"/>
      <c r="H5" s="112"/>
      <c r="I5" s="112"/>
      <c r="J5" s="112"/>
      <c r="K5" s="112"/>
      <c r="L5" s="112"/>
      <c r="M5" s="226"/>
      <c r="O5" s="99" t="str">
        <f>B7</f>
        <v xml:space="preserve"> 1 - й день</v>
      </c>
      <c r="P5" s="2" t="str">
        <f>B4</f>
        <v>Возрастная категория:   12  лет и старше</v>
      </c>
      <c r="U5" s="132" t="str">
        <f>G4</f>
        <v>1 - я   неделя</v>
      </c>
      <c r="W5" s="297"/>
      <c r="X5" s="68"/>
      <c r="Y5" s="1023"/>
      <c r="AC5" s="839" t="s">
        <v>224</v>
      </c>
      <c r="AD5" s="840" t="s">
        <v>272</v>
      </c>
      <c r="AE5" s="841"/>
      <c r="AF5" s="840" t="s">
        <v>273</v>
      </c>
      <c r="AG5" s="841"/>
      <c r="AH5" s="840" t="s">
        <v>274</v>
      </c>
      <c r="AI5" s="841"/>
      <c r="AJ5" s="840" t="s">
        <v>277</v>
      </c>
      <c r="AK5" s="841"/>
      <c r="AL5" s="886" t="s">
        <v>278</v>
      </c>
      <c r="AM5" s="841"/>
      <c r="AN5" s="909" t="s">
        <v>279</v>
      </c>
      <c r="AO5" s="910"/>
      <c r="AR5" s="1668"/>
      <c r="AV5" s="322"/>
      <c r="AW5" s="322"/>
    </row>
    <row r="6" spans="2:49" ht="13.5" customHeight="1" thickBot="1">
      <c r="B6" s="1577" t="s">
        <v>312</v>
      </c>
      <c r="C6" s="106"/>
      <c r="D6" s="1578" t="s">
        <v>58</v>
      </c>
      <c r="E6" s="103"/>
      <c r="F6" s="106"/>
      <c r="G6" s="106"/>
      <c r="K6" s="106"/>
      <c r="L6" s="106"/>
      <c r="M6" s="102"/>
      <c r="N6" s="92"/>
      <c r="O6" s="1565" t="s">
        <v>1052</v>
      </c>
      <c r="P6" s="193"/>
      <c r="Q6" s="194"/>
      <c r="T6" s="2555" t="str">
        <f>I4</f>
        <v xml:space="preserve">      Сезон:    ЗИМА  -  ВЕСНА  2025 -____г.г.</v>
      </c>
      <c r="AC6" s="1079" t="s">
        <v>300</v>
      </c>
      <c r="AD6" s="842" t="s">
        <v>87</v>
      </c>
      <c r="AE6" s="844" t="s">
        <v>88</v>
      </c>
      <c r="AF6" s="887" t="s">
        <v>87</v>
      </c>
      <c r="AG6" s="888" t="s">
        <v>88</v>
      </c>
      <c r="AH6" s="887" t="s">
        <v>87</v>
      </c>
      <c r="AI6" s="888" t="s">
        <v>88</v>
      </c>
      <c r="AJ6" s="842" t="s">
        <v>87</v>
      </c>
      <c r="AK6" s="843" t="s">
        <v>88</v>
      </c>
      <c r="AL6" s="889" t="s">
        <v>87</v>
      </c>
      <c r="AM6" s="843" t="s">
        <v>88</v>
      </c>
      <c r="AN6" s="1082" t="s">
        <v>87</v>
      </c>
      <c r="AO6" s="1083" t="s">
        <v>88</v>
      </c>
      <c r="AR6" s="106"/>
      <c r="AV6" s="14"/>
      <c r="AW6" s="14"/>
    </row>
    <row r="7" spans="2:49" ht="16.5" thickBot="1">
      <c r="B7" s="1588" t="s">
        <v>410</v>
      </c>
      <c r="C7" s="112"/>
      <c r="D7" s="112"/>
      <c r="E7" s="2467" t="s">
        <v>513</v>
      </c>
      <c r="F7" s="2197"/>
      <c r="G7" s="3190"/>
      <c r="H7" s="3191" t="s">
        <v>767</v>
      </c>
      <c r="I7" s="1205"/>
      <c r="J7" s="1205"/>
      <c r="K7" s="45"/>
      <c r="L7" s="45"/>
      <c r="M7" s="57"/>
      <c r="N7" s="92"/>
      <c r="O7" s="1094" t="s">
        <v>303</v>
      </c>
      <c r="P7" s="184"/>
      <c r="Q7" s="184"/>
      <c r="R7" s="184"/>
      <c r="S7" s="184"/>
      <c r="T7" s="184"/>
      <c r="U7" s="184"/>
      <c r="V7" s="184"/>
      <c r="W7" s="184"/>
      <c r="X7" s="184"/>
      <c r="Y7" s="837"/>
      <c r="AC7" s="932" t="s">
        <v>63</v>
      </c>
      <c r="AD7" s="967"/>
      <c r="AE7" s="993"/>
      <c r="AF7" s="967"/>
      <c r="AG7" s="994"/>
      <c r="AH7" s="967"/>
      <c r="AI7" s="995"/>
      <c r="AJ7" s="882">
        <f t="shared" ref="AJ7:AJ15" si="0">AD7+AF7</f>
        <v>0</v>
      </c>
      <c r="AK7" s="1397">
        <f t="shared" ref="AK7:AK15" si="1">AE7+AG7</f>
        <v>0</v>
      </c>
      <c r="AL7" s="882">
        <f t="shared" ref="AL7:AL16" si="2">AF7+AH7</f>
        <v>0</v>
      </c>
      <c r="AM7" s="996">
        <f t="shared" ref="AM7:AM15" si="3">AG7+AI7</f>
        <v>0</v>
      </c>
      <c r="AN7" s="915">
        <f t="shared" ref="AN7:AN15" si="4">AD7+AF7+AH7</f>
        <v>0</v>
      </c>
      <c r="AO7" s="922">
        <f t="shared" ref="AO7:AO15" si="5">AE7+AG7+AI7</f>
        <v>0</v>
      </c>
      <c r="AR7" s="101"/>
      <c r="AV7" s="14"/>
      <c r="AW7" s="14"/>
    </row>
    <row r="8" spans="2:49" ht="15.75" thickBot="1">
      <c r="B8" s="1589"/>
      <c r="C8" s="3178" t="s">
        <v>128</v>
      </c>
      <c r="D8" s="1590"/>
      <c r="E8" s="1161" t="s">
        <v>86</v>
      </c>
      <c r="F8" s="664" t="s">
        <v>87</v>
      </c>
      <c r="G8" s="1230" t="s">
        <v>88</v>
      </c>
      <c r="H8" s="1229" t="s">
        <v>86</v>
      </c>
      <c r="I8" s="664" t="s">
        <v>87</v>
      </c>
      <c r="J8" s="1230" t="s">
        <v>88</v>
      </c>
      <c r="K8" s="1229" t="s">
        <v>86</v>
      </c>
      <c r="L8" s="664" t="s">
        <v>87</v>
      </c>
      <c r="M8" s="1230" t="s">
        <v>88</v>
      </c>
      <c r="N8" s="92"/>
      <c r="O8" s="669"/>
      <c r="P8" s="17" t="s">
        <v>304</v>
      </c>
      <c r="Q8" s="17"/>
      <c r="R8" s="17"/>
      <c r="S8" s="17"/>
      <c r="T8" s="17"/>
      <c r="U8" s="17"/>
      <c r="V8" s="17"/>
      <c r="W8" s="17"/>
      <c r="X8" s="17"/>
      <c r="Y8" s="838"/>
      <c r="AC8" s="932" t="s">
        <v>393</v>
      </c>
      <c r="AD8" s="1170"/>
      <c r="AE8" s="1055"/>
      <c r="AF8" s="946"/>
      <c r="AG8" s="998"/>
      <c r="AH8" s="946"/>
      <c r="AI8" s="999"/>
      <c r="AJ8" s="883">
        <f t="shared" si="0"/>
        <v>0</v>
      </c>
      <c r="AK8" s="1018">
        <f t="shared" si="1"/>
        <v>0</v>
      </c>
      <c r="AL8" s="883">
        <f t="shared" si="2"/>
        <v>0</v>
      </c>
      <c r="AM8" s="938">
        <f t="shared" si="3"/>
        <v>0</v>
      </c>
      <c r="AN8" s="895">
        <f t="shared" si="4"/>
        <v>0</v>
      </c>
      <c r="AO8" s="917">
        <f t="shared" si="5"/>
        <v>0</v>
      </c>
      <c r="AR8" s="101"/>
      <c r="AV8" s="11"/>
      <c r="AW8" s="11"/>
    </row>
    <row r="9" spans="2:49" ht="15.75" customHeight="1" thickBot="1">
      <c r="B9" s="3306" t="s">
        <v>510</v>
      </c>
      <c r="C9" s="2375" t="s">
        <v>509</v>
      </c>
      <c r="D9" s="2506">
        <v>100</v>
      </c>
      <c r="E9" s="130" t="s">
        <v>411</v>
      </c>
      <c r="F9" s="1503">
        <v>101.73</v>
      </c>
      <c r="G9" s="1620">
        <v>90</v>
      </c>
      <c r="H9" s="2556" t="s">
        <v>350</v>
      </c>
      <c r="I9" s="2660">
        <v>45</v>
      </c>
      <c r="J9" s="2208">
        <v>45</v>
      </c>
      <c r="K9" s="2832" t="s">
        <v>516</v>
      </c>
      <c r="L9" s="1503">
        <v>10.62</v>
      </c>
      <c r="M9" s="2557">
        <v>7.92</v>
      </c>
      <c r="N9" s="92"/>
      <c r="Z9" s="4394" t="s">
        <v>1133</v>
      </c>
      <c r="AA9" s="4395"/>
      <c r="AC9" s="932" t="s">
        <v>65</v>
      </c>
      <c r="AD9" s="1000"/>
      <c r="AE9" s="1055"/>
      <c r="AF9" s="1000"/>
      <c r="AG9" s="1002"/>
      <c r="AH9" s="1000"/>
      <c r="AI9" s="1003"/>
      <c r="AJ9" s="883">
        <f t="shared" si="0"/>
        <v>0</v>
      </c>
      <c r="AK9" s="1018">
        <f t="shared" si="1"/>
        <v>0</v>
      </c>
      <c r="AL9" s="883">
        <f t="shared" si="2"/>
        <v>0</v>
      </c>
      <c r="AM9" s="938">
        <f t="shared" si="3"/>
        <v>0</v>
      </c>
      <c r="AN9" s="895">
        <f t="shared" si="4"/>
        <v>0</v>
      </c>
      <c r="AO9" s="917">
        <f t="shared" si="5"/>
        <v>0</v>
      </c>
      <c r="AR9" s="101"/>
      <c r="AV9" s="11"/>
      <c r="AW9" s="11"/>
    </row>
    <row r="10" spans="2:49" ht="13.5" customHeight="1" thickBot="1">
      <c r="B10" s="3306" t="s">
        <v>514</v>
      </c>
      <c r="C10" s="2375" t="s">
        <v>515</v>
      </c>
      <c r="D10" s="329">
        <v>180</v>
      </c>
      <c r="E10" s="2659" t="s">
        <v>511</v>
      </c>
      <c r="F10" s="1603" t="s">
        <v>844</v>
      </c>
      <c r="G10" s="3373">
        <v>5</v>
      </c>
      <c r="H10" s="3192" t="s">
        <v>843</v>
      </c>
      <c r="I10" s="1616"/>
      <c r="J10" s="1616"/>
      <c r="K10" s="3166" t="s">
        <v>335</v>
      </c>
      <c r="L10" s="227">
        <v>94.5</v>
      </c>
      <c r="M10" s="229">
        <v>94.5</v>
      </c>
      <c r="N10" s="92"/>
      <c r="O10" s="839" t="s">
        <v>224</v>
      </c>
      <c r="P10" s="840" t="s">
        <v>272</v>
      </c>
      <c r="Q10" s="841"/>
      <c r="R10" s="840" t="s">
        <v>273</v>
      </c>
      <c r="S10" s="841"/>
      <c r="T10" s="840" t="s">
        <v>274</v>
      </c>
      <c r="U10" s="841"/>
      <c r="V10" s="886" t="s">
        <v>275</v>
      </c>
      <c r="W10" s="841"/>
      <c r="X10" s="886" t="s">
        <v>278</v>
      </c>
      <c r="Y10" s="4393"/>
      <c r="Z10" s="4396" t="s">
        <v>1134</v>
      </c>
      <c r="AA10" s="4397"/>
      <c r="AC10" s="932" t="s">
        <v>66</v>
      </c>
      <c r="AD10" s="946"/>
      <c r="AE10" s="1001"/>
      <c r="AF10" s="946"/>
      <c r="AG10" s="1002"/>
      <c r="AH10" s="946"/>
      <c r="AI10" s="1003"/>
      <c r="AJ10" s="883">
        <f t="shared" si="0"/>
        <v>0</v>
      </c>
      <c r="AK10" s="1018">
        <f t="shared" si="1"/>
        <v>0</v>
      </c>
      <c r="AL10" s="883">
        <f t="shared" si="2"/>
        <v>0</v>
      </c>
      <c r="AM10" s="938">
        <f t="shared" si="3"/>
        <v>0</v>
      </c>
      <c r="AN10" s="895">
        <f t="shared" si="4"/>
        <v>0</v>
      </c>
      <c r="AO10" s="917">
        <f t="shared" si="5"/>
        <v>0</v>
      </c>
      <c r="AR10" s="101"/>
      <c r="AV10" s="11"/>
      <c r="AW10" s="11"/>
    </row>
    <row r="11" spans="2:49" ht="13.5" customHeight="1" thickBot="1">
      <c r="B11" s="3172" t="s">
        <v>333</v>
      </c>
      <c r="C11" s="3166" t="s">
        <v>626</v>
      </c>
      <c r="D11" s="2506">
        <v>200</v>
      </c>
      <c r="E11" s="185" t="s">
        <v>336</v>
      </c>
      <c r="F11" s="227">
        <v>0.3</v>
      </c>
      <c r="G11" s="1219">
        <v>0.3</v>
      </c>
      <c r="H11" s="185" t="s">
        <v>130</v>
      </c>
      <c r="I11" s="228">
        <v>9.5399999999999991</v>
      </c>
      <c r="J11" s="1612">
        <v>7.92</v>
      </c>
      <c r="K11" s="233" t="s">
        <v>79</v>
      </c>
      <c r="L11" s="2763">
        <v>1.1200000000000001</v>
      </c>
      <c r="M11" s="2797">
        <v>1.1200000000000001</v>
      </c>
      <c r="N11" s="92"/>
      <c r="O11" s="677"/>
      <c r="P11" s="842" t="s">
        <v>87</v>
      </c>
      <c r="Q11" s="843" t="s">
        <v>88</v>
      </c>
      <c r="R11" s="842" t="s">
        <v>87</v>
      </c>
      <c r="S11" s="843" t="s">
        <v>88</v>
      </c>
      <c r="T11" s="842" t="s">
        <v>87</v>
      </c>
      <c r="U11" s="843" t="s">
        <v>88</v>
      </c>
      <c r="V11" s="842" t="s">
        <v>87</v>
      </c>
      <c r="W11" s="843" t="s">
        <v>88</v>
      </c>
      <c r="X11" s="842" t="s">
        <v>87</v>
      </c>
      <c r="Y11" s="844" t="s">
        <v>88</v>
      </c>
      <c r="Z11" s="1082" t="s">
        <v>87</v>
      </c>
      <c r="AA11" s="1083" t="s">
        <v>88</v>
      </c>
      <c r="AC11" s="932" t="s">
        <v>68</v>
      </c>
      <c r="AD11" s="946"/>
      <c r="AE11" s="997"/>
      <c r="AF11" s="946"/>
      <c r="AG11" s="998"/>
      <c r="AH11" s="946"/>
      <c r="AI11" s="999"/>
      <c r="AJ11" s="883">
        <f t="shared" si="0"/>
        <v>0</v>
      </c>
      <c r="AK11" s="1018">
        <f t="shared" si="1"/>
        <v>0</v>
      </c>
      <c r="AL11" s="883">
        <f t="shared" si="2"/>
        <v>0</v>
      </c>
      <c r="AM11" s="938">
        <f t="shared" si="3"/>
        <v>0</v>
      </c>
      <c r="AN11" s="895">
        <f t="shared" si="4"/>
        <v>0</v>
      </c>
      <c r="AO11" s="917">
        <f t="shared" si="5"/>
        <v>0</v>
      </c>
      <c r="AR11" s="101"/>
      <c r="AV11" s="11"/>
      <c r="AW11" s="11"/>
    </row>
    <row r="12" spans="2:49">
      <c r="B12" s="3181" t="s">
        <v>8</v>
      </c>
      <c r="C12" s="2022" t="s">
        <v>9</v>
      </c>
      <c r="D12" s="2506">
        <v>40</v>
      </c>
      <c r="E12" s="2400" t="s">
        <v>512</v>
      </c>
      <c r="F12" s="2567"/>
      <c r="G12" s="2570">
        <v>20</v>
      </c>
      <c r="H12" s="185" t="s">
        <v>212</v>
      </c>
      <c r="I12" s="228">
        <v>29.45</v>
      </c>
      <c r="J12" s="1612">
        <v>19</v>
      </c>
      <c r="K12" s="3166" t="s">
        <v>75</v>
      </c>
      <c r="L12" s="2793">
        <v>13.28</v>
      </c>
      <c r="M12" s="2795">
        <v>13.28</v>
      </c>
      <c r="N12" s="92"/>
      <c r="O12" s="1095" t="s">
        <v>115</v>
      </c>
      <c r="P12" s="2708">
        <f>D13</f>
        <v>40</v>
      </c>
      <c r="Q12" s="1024">
        <f>D13</f>
        <v>40</v>
      </c>
      <c r="R12" s="872">
        <f>D25</f>
        <v>40</v>
      </c>
      <c r="S12" s="1016">
        <f>D25</f>
        <v>40</v>
      </c>
      <c r="T12" s="872">
        <f>D36</f>
        <v>30</v>
      </c>
      <c r="U12" s="1025">
        <f>D36</f>
        <v>30</v>
      </c>
      <c r="V12" s="872">
        <f t="shared" ref="V12:V49" si="6">P12+R12</f>
        <v>80</v>
      </c>
      <c r="W12" s="1015">
        <f t="shared" ref="W12:W49" si="7">Q12+S12</f>
        <v>80</v>
      </c>
      <c r="X12" s="872">
        <f t="shared" ref="X12:X49" si="8">R12+T12</f>
        <v>70</v>
      </c>
      <c r="Y12" s="1016">
        <f t="shared" ref="Y12:Y49" si="9">S12+U12</f>
        <v>70</v>
      </c>
      <c r="Z12" s="892">
        <f t="shared" ref="Z12:Z49" si="10">P12+R12+T12</f>
        <v>110</v>
      </c>
      <c r="AA12" s="893">
        <f t="shared" ref="AA12:AA49" si="11">Q12+S12+U12</f>
        <v>110</v>
      </c>
      <c r="AC12" s="932" t="s">
        <v>69</v>
      </c>
      <c r="AD12" s="946"/>
      <c r="AE12" s="1004"/>
      <c r="AF12" s="946"/>
      <c r="AG12" s="998"/>
      <c r="AH12" s="946"/>
      <c r="AI12" s="999"/>
      <c r="AJ12" s="883">
        <f t="shared" si="0"/>
        <v>0</v>
      </c>
      <c r="AK12" s="1018">
        <f t="shared" si="1"/>
        <v>0</v>
      </c>
      <c r="AL12" s="883">
        <f t="shared" si="2"/>
        <v>0</v>
      </c>
      <c r="AM12" s="938">
        <f t="shared" si="3"/>
        <v>0</v>
      </c>
      <c r="AN12" s="895">
        <f t="shared" si="4"/>
        <v>0</v>
      </c>
      <c r="AO12" s="917">
        <f t="shared" si="5"/>
        <v>0</v>
      </c>
      <c r="AR12" s="101"/>
    </row>
    <row r="13" spans="2:49" ht="15.75" thickBot="1">
      <c r="B13" s="3119" t="s">
        <v>8</v>
      </c>
      <c r="C13" s="2022" t="s">
        <v>294</v>
      </c>
      <c r="D13" s="2506">
        <v>40</v>
      </c>
      <c r="E13" s="1995" t="s">
        <v>838</v>
      </c>
      <c r="F13" s="1616"/>
      <c r="G13" s="2632"/>
      <c r="H13" s="1238" t="s">
        <v>414</v>
      </c>
      <c r="I13" s="2589">
        <v>22.5</v>
      </c>
      <c r="J13" s="3202">
        <v>18</v>
      </c>
      <c r="K13" s="3166" t="s">
        <v>336</v>
      </c>
      <c r="L13" s="227">
        <v>0.97</v>
      </c>
      <c r="M13" s="229">
        <v>0.97</v>
      </c>
      <c r="N13" s="92"/>
      <c r="O13" s="894" t="s">
        <v>114</v>
      </c>
      <c r="P13" s="2709">
        <f>D12</f>
        <v>40</v>
      </c>
      <c r="Q13" s="1026">
        <f>D12</f>
        <v>40</v>
      </c>
      <c r="R13" s="859">
        <f>D24</f>
        <v>70</v>
      </c>
      <c r="S13" s="1027">
        <f>D24</f>
        <v>70</v>
      </c>
      <c r="T13" s="859">
        <f>F35</f>
        <v>20.8</v>
      </c>
      <c r="U13" s="1026">
        <f>G35</f>
        <v>20.8</v>
      </c>
      <c r="V13" s="859">
        <f t="shared" si="6"/>
        <v>110</v>
      </c>
      <c r="W13" s="1018">
        <f t="shared" si="7"/>
        <v>110</v>
      </c>
      <c r="X13" s="859">
        <f t="shared" si="8"/>
        <v>90.8</v>
      </c>
      <c r="Y13" s="938">
        <f t="shared" si="9"/>
        <v>90.8</v>
      </c>
      <c r="Z13" s="895">
        <f t="shared" si="10"/>
        <v>130.80000000000001</v>
      </c>
      <c r="AA13" s="896">
        <f t="shared" si="11"/>
        <v>130.80000000000001</v>
      </c>
      <c r="AC13" s="933" t="s">
        <v>302</v>
      </c>
      <c r="AD13" s="1170">
        <f>I9</f>
        <v>45</v>
      </c>
      <c r="AE13" s="1055">
        <f>J9</f>
        <v>45</v>
      </c>
      <c r="AF13" s="946"/>
      <c r="AG13" s="998"/>
      <c r="AH13" s="946"/>
      <c r="AI13" s="999"/>
      <c r="AJ13" s="883">
        <f t="shared" si="0"/>
        <v>45</v>
      </c>
      <c r="AK13" s="1018">
        <f t="shared" si="1"/>
        <v>45</v>
      </c>
      <c r="AL13" s="883">
        <f t="shared" si="2"/>
        <v>0</v>
      </c>
      <c r="AM13" s="938">
        <f t="shared" si="3"/>
        <v>0</v>
      </c>
      <c r="AN13" s="895">
        <f t="shared" si="4"/>
        <v>45</v>
      </c>
      <c r="AO13" s="917">
        <f t="shared" si="5"/>
        <v>45</v>
      </c>
      <c r="AR13" s="101"/>
    </row>
    <row r="14" spans="2:49" ht="14.25" customHeight="1" thickBot="1">
      <c r="B14" s="3287" t="s">
        <v>716</v>
      </c>
      <c r="C14" s="3166" t="s">
        <v>695</v>
      </c>
      <c r="D14" s="2506">
        <v>100</v>
      </c>
      <c r="E14" s="185" t="s">
        <v>79</v>
      </c>
      <c r="F14" s="228">
        <v>4</v>
      </c>
      <c r="G14" s="1233">
        <v>4</v>
      </c>
      <c r="H14" s="3209" t="s">
        <v>695</v>
      </c>
      <c r="I14" s="1227"/>
      <c r="J14" s="2572"/>
      <c r="K14" s="1295" t="s">
        <v>452</v>
      </c>
      <c r="L14" s="2571"/>
      <c r="M14" s="2607">
        <v>1</v>
      </c>
      <c r="N14" s="92"/>
      <c r="O14" s="894" t="s">
        <v>72</v>
      </c>
      <c r="P14" s="2709"/>
      <c r="Q14" s="1028"/>
      <c r="R14" s="859"/>
      <c r="S14" s="1018"/>
      <c r="T14" s="1117">
        <f>L34</f>
        <v>2.4</v>
      </c>
      <c r="U14" s="1037">
        <f>M34</f>
        <v>2.4</v>
      </c>
      <c r="V14" s="859">
        <f t="shared" si="6"/>
        <v>0</v>
      </c>
      <c r="W14" s="1018">
        <f t="shared" si="7"/>
        <v>0</v>
      </c>
      <c r="X14" s="859">
        <f t="shared" si="8"/>
        <v>2.4</v>
      </c>
      <c r="Y14" s="938">
        <f t="shared" si="9"/>
        <v>2.4</v>
      </c>
      <c r="Z14" s="895">
        <f t="shared" si="10"/>
        <v>2.4</v>
      </c>
      <c r="AA14" s="896">
        <f t="shared" si="11"/>
        <v>2.4</v>
      </c>
      <c r="AC14" s="1080" t="s">
        <v>301</v>
      </c>
      <c r="AD14" s="953"/>
      <c r="AE14" s="1005"/>
      <c r="AF14" s="953"/>
      <c r="AG14" s="1006"/>
      <c r="AH14" s="953"/>
      <c r="AI14" s="1007"/>
      <c r="AJ14" s="884">
        <f t="shared" si="0"/>
        <v>0</v>
      </c>
      <c r="AK14" s="1020">
        <f t="shared" si="1"/>
        <v>0</v>
      </c>
      <c r="AL14" s="884">
        <f t="shared" si="2"/>
        <v>0</v>
      </c>
      <c r="AM14" s="848">
        <f t="shared" si="3"/>
        <v>0</v>
      </c>
      <c r="AN14" s="904">
        <f t="shared" si="4"/>
        <v>0</v>
      </c>
      <c r="AO14" s="918">
        <f t="shared" si="5"/>
        <v>0</v>
      </c>
      <c r="AR14" s="101"/>
    </row>
    <row r="15" spans="2:49" ht="15" customHeight="1" thickBot="1">
      <c r="B15" s="1236" t="s">
        <v>268</v>
      </c>
      <c r="C15" s="3177"/>
      <c r="D15" s="3204">
        <f>SUM(D9:D14)</f>
        <v>660</v>
      </c>
      <c r="E15" s="1225"/>
      <c r="F15" s="1227"/>
      <c r="G15" s="2572"/>
      <c r="H15" s="1584" t="s">
        <v>418</v>
      </c>
      <c r="I15" s="2608">
        <v>113.5</v>
      </c>
      <c r="J15" s="2037">
        <v>100</v>
      </c>
      <c r="N15" s="92"/>
      <c r="O15" s="897" t="s">
        <v>280</v>
      </c>
      <c r="P15" s="2710">
        <f t="shared" ref="P15:U15" si="12">AD15</f>
        <v>45</v>
      </c>
      <c r="Q15" s="1056">
        <f t="shared" si="12"/>
        <v>45</v>
      </c>
      <c r="R15" s="860">
        <f t="shared" si="12"/>
        <v>0</v>
      </c>
      <c r="S15" s="1030">
        <f t="shared" si="12"/>
        <v>0</v>
      </c>
      <c r="T15" s="860">
        <f t="shared" si="12"/>
        <v>0</v>
      </c>
      <c r="U15" s="1031">
        <f t="shared" si="12"/>
        <v>0</v>
      </c>
      <c r="V15" s="860">
        <f t="shared" si="6"/>
        <v>45</v>
      </c>
      <c r="W15" s="899">
        <f t="shared" si="7"/>
        <v>45</v>
      </c>
      <c r="X15" s="860">
        <f t="shared" si="8"/>
        <v>0</v>
      </c>
      <c r="Y15" s="1030">
        <f t="shared" si="9"/>
        <v>0</v>
      </c>
      <c r="Z15" s="898">
        <f t="shared" si="10"/>
        <v>45</v>
      </c>
      <c r="AA15" s="899">
        <f t="shared" si="11"/>
        <v>45</v>
      </c>
      <c r="AC15" s="934" t="s">
        <v>289</v>
      </c>
      <c r="AD15" s="1008">
        <f t="shared" ref="AD15:AH15" si="13">SUM(AD7:AD14)</f>
        <v>45</v>
      </c>
      <c r="AE15" s="1009">
        <f t="shared" si="13"/>
        <v>45</v>
      </c>
      <c r="AF15" s="1010">
        <f t="shared" si="13"/>
        <v>0</v>
      </c>
      <c r="AG15" s="936">
        <f>SUM(AG7:AG14)</f>
        <v>0</v>
      </c>
      <c r="AH15" s="1008">
        <f t="shared" si="13"/>
        <v>0</v>
      </c>
      <c r="AI15" s="1011">
        <f>SUM(AI7:AI14)</f>
        <v>0</v>
      </c>
      <c r="AJ15" s="935">
        <f t="shared" si="0"/>
        <v>45</v>
      </c>
      <c r="AK15" s="4409">
        <f t="shared" si="1"/>
        <v>45</v>
      </c>
      <c r="AL15" s="935">
        <f t="shared" si="2"/>
        <v>0</v>
      </c>
      <c r="AM15" s="1013">
        <f t="shared" si="3"/>
        <v>0</v>
      </c>
      <c r="AN15" s="935">
        <f t="shared" si="4"/>
        <v>45</v>
      </c>
      <c r="AO15" s="936">
        <f t="shared" si="5"/>
        <v>45</v>
      </c>
      <c r="AR15" s="127"/>
    </row>
    <row r="16" spans="2:49" ht="16.5" thickBot="1">
      <c r="B16" s="601"/>
      <c r="C16" s="3178" t="s">
        <v>106</v>
      </c>
      <c r="D16" s="3167"/>
      <c r="E16" s="2409" t="s">
        <v>647</v>
      </c>
      <c r="F16" s="1218"/>
      <c r="G16" s="1585"/>
      <c r="H16" s="1205"/>
      <c r="I16" s="1205"/>
      <c r="J16" s="1205"/>
      <c r="K16" s="4499" t="s">
        <v>793</v>
      </c>
      <c r="L16" s="2560"/>
      <c r="M16" s="2561"/>
      <c r="N16" s="92"/>
      <c r="O16" s="894" t="s">
        <v>91</v>
      </c>
      <c r="P16" s="2709"/>
      <c r="Q16" s="852"/>
      <c r="R16" s="1117"/>
      <c r="S16" s="1041"/>
      <c r="T16" s="859"/>
      <c r="U16" s="1032"/>
      <c r="V16" s="859">
        <f t="shared" si="6"/>
        <v>0</v>
      </c>
      <c r="W16" s="1018">
        <f t="shared" si="7"/>
        <v>0</v>
      </c>
      <c r="X16" s="859">
        <f t="shared" si="8"/>
        <v>0</v>
      </c>
      <c r="Y16" s="938">
        <f t="shared" si="9"/>
        <v>0</v>
      </c>
      <c r="Z16" s="895">
        <f t="shared" si="10"/>
        <v>0</v>
      </c>
      <c r="AA16" s="896">
        <f t="shared" si="11"/>
        <v>0</v>
      </c>
      <c r="AC16" s="1350" t="s">
        <v>373</v>
      </c>
      <c r="AD16" s="1347"/>
      <c r="AE16" s="1351"/>
      <c r="AF16" s="1352"/>
      <c r="AG16" s="1353"/>
      <c r="AH16" s="1355"/>
      <c r="AI16" s="1356"/>
      <c r="AJ16" s="885">
        <f>AD16+AF16</f>
        <v>0</v>
      </c>
      <c r="AK16" s="1015">
        <f>AE16+AG16</f>
        <v>0</v>
      </c>
      <c r="AL16" s="885">
        <f t="shared" si="2"/>
        <v>0</v>
      </c>
      <c r="AM16" s="1016">
        <f>AG16+AI16</f>
        <v>0</v>
      </c>
      <c r="AN16" s="1081"/>
      <c r="AO16" s="1092"/>
      <c r="AR16" s="106"/>
    </row>
    <row r="17" spans="2:44" ht="15.75" thickBot="1">
      <c r="B17" s="3181" t="s">
        <v>611</v>
      </c>
      <c r="C17" s="2372" t="s">
        <v>692</v>
      </c>
      <c r="D17" s="3171">
        <v>100</v>
      </c>
      <c r="E17" s="2562" t="s">
        <v>86</v>
      </c>
      <c r="F17" s="2563" t="s">
        <v>87</v>
      </c>
      <c r="G17" s="2564" t="s">
        <v>88</v>
      </c>
      <c r="H17" s="2578" t="s">
        <v>86</v>
      </c>
      <c r="I17" s="2579" t="s">
        <v>87</v>
      </c>
      <c r="J17" s="2580" t="s">
        <v>88</v>
      </c>
      <c r="K17" s="2565" t="s">
        <v>86</v>
      </c>
      <c r="L17" s="162" t="s">
        <v>87</v>
      </c>
      <c r="M17" s="2461" t="s">
        <v>88</v>
      </c>
      <c r="N17" s="92"/>
      <c r="O17" s="411" t="s">
        <v>42</v>
      </c>
      <c r="P17" s="2709"/>
      <c r="Q17" s="852"/>
      <c r="R17" s="1117"/>
      <c r="S17" s="1041"/>
      <c r="T17" s="859"/>
      <c r="U17" s="1032"/>
      <c r="V17" s="859">
        <f t="shared" si="6"/>
        <v>0</v>
      </c>
      <c r="W17" s="1018">
        <f t="shared" si="7"/>
        <v>0</v>
      </c>
      <c r="X17" s="859">
        <f t="shared" si="8"/>
        <v>0</v>
      </c>
      <c r="Y17" s="938">
        <f t="shared" si="9"/>
        <v>0</v>
      </c>
      <c r="Z17" s="895">
        <f t="shared" si="10"/>
        <v>0</v>
      </c>
      <c r="AA17" s="896">
        <f t="shared" si="11"/>
        <v>0</v>
      </c>
      <c r="AC17" s="912" t="s">
        <v>299</v>
      </c>
      <c r="AD17" s="740"/>
      <c r="AE17" s="1337"/>
      <c r="AF17" s="1207">
        <f>L31</f>
        <v>155</v>
      </c>
      <c r="AG17" s="1187">
        <f>M31</f>
        <v>60</v>
      </c>
      <c r="AH17" s="883"/>
      <c r="AI17" s="1035"/>
      <c r="AJ17" s="883">
        <f t="shared" ref="AJ17:AM20" si="14">AD17+AF17</f>
        <v>155</v>
      </c>
      <c r="AK17" s="1018">
        <f t="shared" si="14"/>
        <v>60</v>
      </c>
      <c r="AL17" s="883">
        <f t="shared" si="14"/>
        <v>155</v>
      </c>
      <c r="AM17" s="938">
        <f t="shared" si="14"/>
        <v>60</v>
      </c>
      <c r="AN17" s="1081">
        <f t="shared" ref="AN17:AN30" si="15">AD17+AF17+AH17</f>
        <v>155</v>
      </c>
      <c r="AO17" s="1092">
        <f t="shared" ref="AO17:AO30" si="16">AE17+AG17+AI17</f>
        <v>60</v>
      </c>
      <c r="AR17" s="111"/>
    </row>
    <row r="18" spans="2:44">
      <c r="B18" s="1542" t="s">
        <v>497</v>
      </c>
      <c r="C18" s="1453" t="s">
        <v>341</v>
      </c>
      <c r="D18" s="3307">
        <v>250</v>
      </c>
      <c r="E18" s="2618" t="s">
        <v>67</v>
      </c>
      <c r="F18" s="129">
        <v>50</v>
      </c>
      <c r="G18" s="1591">
        <v>40</v>
      </c>
      <c r="H18" s="3417" t="s">
        <v>853</v>
      </c>
      <c r="I18" s="3418"/>
      <c r="J18" s="3557"/>
      <c r="K18" s="2414" t="s">
        <v>123</v>
      </c>
      <c r="L18" s="4500" t="s">
        <v>1156</v>
      </c>
      <c r="M18" s="4501">
        <v>120.52</v>
      </c>
      <c r="N18" s="92"/>
      <c r="O18" s="2715" t="s">
        <v>379</v>
      </c>
      <c r="P18" s="2704">
        <f t="shared" ref="P18:U18" si="17">AD30</f>
        <v>72.11</v>
      </c>
      <c r="Q18" s="1033">
        <f t="shared" si="17"/>
        <v>52.84</v>
      </c>
      <c r="R18" s="1418">
        <f t="shared" si="17"/>
        <v>277.75</v>
      </c>
      <c r="S18" s="1419">
        <f t="shared" si="17"/>
        <v>160</v>
      </c>
      <c r="T18" s="861">
        <f t="shared" si="17"/>
        <v>0</v>
      </c>
      <c r="U18" s="1035">
        <f t="shared" si="17"/>
        <v>0</v>
      </c>
      <c r="V18" s="861">
        <f t="shared" si="6"/>
        <v>349.86</v>
      </c>
      <c r="W18" s="901">
        <f t="shared" si="7"/>
        <v>212.84</v>
      </c>
      <c r="X18" s="861">
        <f t="shared" si="8"/>
        <v>277.75</v>
      </c>
      <c r="Y18" s="1034">
        <f t="shared" si="9"/>
        <v>160</v>
      </c>
      <c r="Z18" s="900">
        <f t="shared" si="10"/>
        <v>349.86</v>
      </c>
      <c r="AA18" s="901">
        <f t="shared" si="11"/>
        <v>212.84</v>
      </c>
      <c r="AC18" s="911" t="s">
        <v>212</v>
      </c>
      <c r="AD18" s="740">
        <f>I12</f>
        <v>29.45</v>
      </c>
      <c r="AE18" s="1108">
        <f>J12</f>
        <v>19</v>
      </c>
      <c r="AF18" s="883"/>
      <c r="AG18" s="1017"/>
      <c r="AH18" s="883"/>
      <c r="AI18" s="1035"/>
      <c r="AJ18" s="883">
        <f t="shared" si="14"/>
        <v>29.45</v>
      </c>
      <c r="AK18" s="1018">
        <f t="shared" si="14"/>
        <v>19</v>
      </c>
      <c r="AL18" s="883">
        <f t="shared" si="14"/>
        <v>0</v>
      </c>
      <c r="AM18" s="938">
        <f t="shared" si="14"/>
        <v>0</v>
      </c>
      <c r="AN18" s="1081">
        <f t="shared" si="15"/>
        <v>29.45</v>
      </c>
      <c r="AO18" s="1092">
        <f t="shared" si="16"/>
        <v>19</v>
      </c>
      <c r="AR18" s="111"/>
    </row>
    <row r="19" spans="2:44" ht="14.25" customHeight="1">
      <c r="B19" s="3173"/>
      <c r="C19" s="1451" t="s">
        <v>498</v>
      </c>
      <c r="D19" s="540"/>
      <c r="E19" s="2400" t="s">
        <v>499</v>
      </c>
      <c r="F19" s="227">
        <v>37.5</v>
      </c>
      <c r="G19" s="1221">
        <v>30</v>
      </c>
      <c r="H19" s="3176" t="s">
        <v>340</v>
      </c>
      <c r="I19" s="3415">
        <v>2.5</v>
      </c>
      <c r="J19" s="3416">
        <v>2.5</v>
      </c>
      <c r="K19" s="186" t="s">
        <v>355</v>
      </c>
      <c r="L19" s="2567">
        <v>72.08</v>
      </c>
      <c r="M19" s="2568">
        <v>72.08</v>
      </c>
      <c r="N19" s="92"/>
      <c r="O19" s="2716" t="s">
        <v>380</v>
      </c>
      <c r="P19" s="2704">
        <f t="shared" ref="P19:U20" si="18">AD37</f>
        <v>0</v>
      </c>
      <c r="Q19" s="1033">
        <f t="shared" si="18"/>
        <v>0</v>
      </c>
      <c r="R19" s="861">
        <f t="shared" si="18"/>
        <v>0</v>
      </c>
      <c r="S19" s="1034">
        <f t="shared" si="18"/>
        <v>0</v>
      </c>
      <c r="T19" s="861">
        <f t="shared" si="18"/>
        <v>0</v>
      </c>
      <c r="U19" s="1035">
        <f t="shared" si="18"/>
        <v>0</v>
      </c>
      <c r="V19" s="861">
        <f t="shared" si="6"/>
        <v>0</v>
      </c>
      <c r="W19" s="901">
        <f t="shared" si="7"/>
        <v>0</v>
      </c>
      <c r="X19" s="861">
        <f t="shared" si="8"/>
        <v>0</v>
      </c>
      <c r="Y19" s="1034">
        <f t="shared" si="9"/>
        <v>0</v>
      </c>
      <c r="Z19" s="900">
        <f t="shared" si="10"/>
        <v>0</v>
      </c>
      <c r="AA19" s="901">
        <f t="shared" si="11"/>
        <v>0</v>
      </c>
      <c r="AC19" s="913" t="s">
        <v>328</v>
      </c>
      <c r="AD19" s="740"/>
      <c r="AE19" s="1109"/>
      <c r="AF19" s="883"/>
      <c r="AG19" s="1017"/>
      <c r="AH19" s="884"/>
      <c r="AI19" s="1115"/>
      <c r="AJ19" s="884">
        <f t="shared" si="14"/>
        <v>0</v>
      </c>
      <c r="AK19" s="1020">
        <f t="shared" si="14"/>
        <v>0</v>
      </c>
      <c r="AL19" s="884">
        <f t="shared" si="14"/>
        <v>0</v>
      </c>
      <c r="AM19" s="848">
        <f t="shared" si="14"/>
        <v>0</v>
      </c>
      <c r="AN19" s="1081">
        <f t="shared" si="15"/>
        <v>0</v>
      </c>
      <c r="AO19" s="1092">
        <f t="shared" si="16"/>
        <v>0</v>
      </c>
      <c r="AR19" s="208"/>
    </row>
    <row r="20" spans="2:44" ht="15" customHeight="1">
      <c r="B20" s="1579" t="s">
        <v>677</v>
      </c>
      <c r="C20" s="4498" t="s">
        <v>658</v>
      </c>
      <c r="D20" s="3171">
        <v>215</v>
      </c>
      <c r="E20" s="185" t="s">
        <v>501</v>
      </c>
      <c r="F20" s="227">
        <v>12.5</v>
      </c>
      <c r="G20" s="1221">
        <v>10</v>
      </c>
      <c r="H20" s="1235" t="s">
        <v>336</v>
      </c>
      <c r="I20" s="227">
        <v>1</v>
      </c>
      <c r="J20" s="1204">
        <v>1</v>
      </c>
      <c r="K20" s="186" t="s">
        <v>597</v>
      </c>
      <c r="L20" s="4502">
        <v>50.997999999999998</v>
      </c>
      <c r="M20" s="2568">
        <v>52.5</v>
      </c>
      <c r="N20" s="92"/>
      <c r="O20" s="2717" t="s">
        <v>621</v>
      </c>
      <c r="P20" s="2704">
        <f t="shared" si="18"/>
        <v>72.11</v>
      </c>
      <c r="Q20" s="1033">
        <f t="shared" si="18"/>
        <v>52.84</v>
      </c>
      <c r="R20" s="861">
        <f t="shared" si="18"/>
        <v>277.75</v>
      </c>
      <c r="S20" s="1034">
        <f t="shared" si="18"/>
        <v>160</v>
      </c>
      <c r="T20" s="861">
        <f t="shared" si="18"/>
        <v>0</v>
      </c>
      <c r="U20" s="1035">
        <f t="shared" si="18"/>
        <v>0</v>
      </c>
      <c r="V20" s="861">
        <f t="shared" si="6"/>
        <v>349.86</v>
      </c>
      <c r="W20" s="901">
        <f t="shared" si="7"/>
        <v>212.84</v>
      </c>
      <c r="X20" s="861">
        <f t="shared" si="8"/>
        <v>277.75</v>
      </c>
      <c r="Y20" s="1034">
        <f t="shared" si="9"/>
        <v>160</v>
      </c>
      <c r="Z20" s="900">
        <f t="shared" si="10"/>
        <v>349.86</v>
      </c>
      <c r="AA20" s="901">
        <f t="shared" si="11"/>
        <v>212.84</v>
      </c>
      <c r="AC20" s="2094" t="s">
        <v>415</v>
      </c>
      <c r="AD20" s="880">
        <f>L9</f>
        <v>10.62</v>
      </c>
      <c r="AE20" s="1106">
        <f>M9</f>
        <v>7.92</v>
      </c>
      <c r="AF20" s="882"/>
      <c r="AG20" s="1014"/>
      <c r="AH20" s="883"/>
      <c r="AI20" s="1035"/>
      <c r="AJ20" s="883">
        <f t="shared" si="14"/>
        <v>10.62</v>
      </c>
      <c r="AK20" s="1018">
        <f t="shared" si="14"/>
        <v>7.92</v>
      </c>
      <c r="AL20" s="883">
        <f t="shared" si="14"/>
        <v>0</v>
      </c>
      <c r="AM20" s="938">
        <f t="shared" si="14"/>
        <v>0</v>
      </c>
      <c r="AN20" s="1081">
        <f t="shared" si="15"/>
        <v>10.62</v>
      </c>
      <c r="AO20" s="1092">
        <f t="shared" si="16"/>
        <v>7.92</v>
      </c>
      <c r="AR20" s="208"/>
    </row>
    <row r="21" spans="2:44" ht="13.5" customHeight="1">
      <c r="B21" s="4256" t="s">
        <v>412</v>
      </c>
      <c r="C21" s="3170" t="s">
        <v>413</v>
      </c>
      <c r="D21" s="3169">
        <v>10</v>
      </c>
      <c r="E21" s="2569" t="s">
        <v>849</v>
      </c>
      <c r="F21" s="1616"/>
      <c r="G21" s="2075"/>
      <c r="H21" s="1235" t="s">
        <v>131</v>
      </c>
      <c r="I21" s="2567">
        <v>0.01</v>
      </c>
      <c r="J21" s="2570">
        <v>0.01</v>
      </c>
      <c r="K21" s="4481" t="s">
        <v>920</v>
      </c>
      <c r="M21" s="3137"/>
      <c r="N21" s="92"/>
      <c r="O21" s="2705" t="s">
        <v>64</v>
      </c>
      <c r="P21" s="2711">
        <f t="shared" ref="P21:U21" si="19">AD45</f>
        <v>113.5</v>
      </c>
      <c r="Q21" s="1036">
        <f t="shared" si="19"/>
        <v>100</v>
      </c>
      <c r="R21" s="862">
        <f t="shared" si="19"/>
        <v>0</v>
      </c>
      <c r="S21" s="938">
        <f t="shared" si="19"/>
        <v>0</v>
      </c>
      <c r="T21" s="862">
        <f t="shared" si="19"/>
        <v>0</v>
      </c>
      <c r="U21" s="1032">
        <f t="shared" si="19"/>
        <v>0</v>
      </c>
      <c r="V21" s="862">
        <f t="shared" si="6"/>
        <v>113.5</v>
      </c>
      <c r="W21" s="1018">
        <f t="shared" si="7"/>
        <v>100</v>
      </c>
      <c r="X21" s="862">
        <f t="shared" si="8"/>
        <v>0</v>
      </c>
      <c r="Y21" s="938">
        <f t="shared" si="9"/>
        <v>0</v>
      </c>
      <c r="Z21" s="916">
        <f t="shared" si="10"/>
        <v>113.5</v>
      </c>
      <c r="AA21" s="896">
        <f t="shared" si="11"/>
        <v>100</v>
      </c>
      <c r="AC21" s="1188" t="s">
        <v>337</v>
      </c>
      <c r="AD21" s="740"/>
      <c r="AE21" s="1337"/>
      <c r="AF21" s="883">
        <f>F31</f>
        <v>3.25</v>
      </c>
      <c r="AG21" s="1017">
        <f>G31</f>
        <v>2.5</v>
      </c>
      <c r="AH21" s="883"/>
      <c r="AI21" s="1035"/>
      <c r="AJ21" s="883">
        <f t="shared" ref="AJ21:AJ22" si="20">AD21+AF21</f>
        <v>3.25</v>
      </c>
      <c r="AK21" s="1018">
        <f t="shared" ref="AK21:AK22" si="21">AE21+AG21</f>
        <v>2.5</v>
      </c>
      <c r="AL21" s="883">
        <f t="shared" ref="AL21:AL22" si="22">AF21+AH21</f>
        <v>3.25</v>
      </c>
      <c r="AM21" s="938">
        <f t="shared" ref="AM21:AM22" si="23">AG21+AI21</f>
        <v>2.5</v>
      </c>
      <c r="AN21" s="1081">
        <f t="shared" si="15"/>
        <v>3.25</v>
      </c>
      <c r="AO21" s="1092">
        <f t="shared" si="16"/>
        <v>2.5</v>
      </c>
      <c r="AR21" s="104"/>
    </row>
    <row r="22" spans="2:44">
      <c r="B22" s="2199" t="s">
        <v>339</v>
      </c>
      <c r="C22" s="3170" t="s">
        <v>428</v>
      </c>
      <c r="D22" s="1231">
        <v>200</v>
      </c>
      <c r="E22" s="185" t="s">
        <v>130</v>
      </c>
      <c r="F22" s="227">
        <v>12</v>
      </c>
      <c r="G22" s="1221">
        <v>10</v>
      </c>
      <c r="H22" s="3166" t="s">
        <v>452</v>
      </c>
      <c r="I22" s="1616"/>
      <c r="J22" s="1501">
        <v>0.5</v>
      </c>
      <c r="K22" s="2809" t="s">
        <v>75</v>
      </c>
      <c r="L22" s="2793">
        <v>7</v>
      </c>
      <c r="M22" s="2797">
        <v>7</v>
      </c>
      <c r="N22" s="92"/>
      <c r="O22" s="902" t="s">
        <v>90</v>
      </c>
      <c r="P22" s="2711">
        <f t="shared" ref="P22:U22" si="24">AD49</f>
        <v>0</v>
      </c>
      <c r="Q22" s="852">
        <f t="shared" si="24"/>
        <v>0</v>
      </c>
      <c r="R22" s="862">
        <f t="shared" si="24"/>
        <v>0</v>
      </c>
      <c r="S22" s="1018">
        <f t="shared" si="24"/>
        <v>0</v>
      </c>
      <c r="T22" s="862">
        <f t="shared" si="24"/>
        <v>0</v>
      </c>
      <c r="U22" s="1032">
        <f t="shared" si="24"/>
        <v>0</v>
      </c>
      <c r="V22" s="859">
        <f t="shared" si="6"/>
        <v>0</v>
      </c>
      <c r="W22" s="1018">
        <f t="shared" si="7"/>
        <v>0</v>
      </c>
      <c r="X22" s="859">
        <f t="shared" si="8"/>
        <v>0</v>
      </c>
      <c r="Y22" s="938">
        <f t="shared" si="9"/>
        <v>0</v>
      </c>
      <c r="Z22" s="895">
        <f t="shared" si="10"/>
        <v>0</v>
      </c>
      <c r="AA22" s="896">
        <f t="shared" si="11"/>
        <v>0</v>
      </c>
      <c r="AC22" s="912" t="s">
        <v>338</v>
      </c>
      <c r="AD22" s="740"/>
      <c r="AE22" s="1108"/>
      <c r="AF22" s="883"/>
      <c r="AG22" s="1017"/>
      <c r="AH22" s="883"/>
      <c r="AI22" s="1035"/>
      <c r="AJ22" s="883">
        <f t="shared" si="20"/>
        <v>0</v>
      </c>
      <c r="AK22" s="1018">
        <f t="shared" si="21"/>
        <v>0</v>
      </c>
      <c r="AL22" s="883">
        <f t="shared" si="22"/>
        <v>0</v>
      </c>
      <c r="AM22" s="938">
        <f t="shared" si="23"/>
        <v>0</v>
      </c>
      <c r="AN22" s="1081">
        <f t="shared" si="15"/>
        <v>0</v>
      </c>
      <c r="AO22" s="1092">
        <f t="shared" si="16"/>
        <v>0</v>
      </c>
      <c r="AR22" s="111"/>
    </row>
    <row r="23" spans="2:44" ht="14.25" customHeight="1">
      <c r="B23" s="552"/>
      <c r="C23" s="3176" t="s">
        <v>517</v>
      </c>
      <c r="D23" s="1354"/>
      <c r="E23" s="2569" t="s">
        <v>850</v>
      </c>
      <c r="F23" s="1616"/>
      <c r="G23" s="2075"/>
      <c r="H23" s="3166" t="s">
        <v>335</v>
      </c>
      <c r="I23" s="227">
        <v>200</v>
      </c>
      <c r="J23" s="1219">
        <v>200</v>
      </c>
      <c r="K23" s="2026" t="s">
        <v>336</v>
      </c>
      <c r="L23" s="2763">
        <v>0.5</v>
      </c>
      <c r="M23" s="3469">
        <v>0.5</v>
      </c>
      <c r="N23" s="92"/>
      <c r="O23" s="411" t="s">
        <v>765</v>
      </c>
      <c r="P23" s="2709">
        <f>D11</f>
        <v>200</v>
      </c>
      <c r="Q23" s="852">
        <f>D11</f>
        <v>200</v>
      </c>
      <c r="R23" s="859"/>
      <c r="S23" s="938"/>
      <c r="T23" s="859">
        <f>D33</f>
        <v>200</v>
      </c>
      <c r="U23" s="1032">
        <f>D33</f>
        <v>200</v>
      </c>
      <c r="V23" s="859">
        <f t="shared" si="6"/>
        <v>200</v>
      </c>
      <c r="W23" s="1018">
        <f t="shared" si="7"/>
        <v>200</v>
      </c>
      <c r="X23" s="859">
        <f t="shared" si="8"/>
        <v>200</v>
      </c>
      <c r="Y23" s="938">
        <f t="shared" si="9"/>
        <v>200</v>
      </c>
      <c r="Z23" s="895">
        <f t="shared" si="10"/>
        <v>400</v>
      </c>
      <c r="AA23" s="896">
        <f t="shared" si="11"/>
        <v>400</v>
      </c>
      <c r="AC23" s="913" t="s">
        <v>107</v>
      </c>
      <c r="AD23" s="740"/>
      <c r="AE23" s="1108"/>
      <c r="AF23" s="883">
        <f>F19</f>
        <v>37.5</v>
      </c>
      <c r="AG23" s="1017">
        <f>G19</f>
        <v>30</v>
      </c>
      <c r="AH23" s="883"/>
      <c r="AI23" s="1035"/>
      <c r="AJ23" s="883">
        <f t="shared" ref="AJ23:AM30" si="25">AD23+AF23</f>
        <v>37.5</v>
      </c>
      <c r="AK23" s="1018">
        <f t="shared" si="25"/>
        <v>30</v>
      </c>
      <c r="AL23" s="883">
        <f t="shared" si="25"/>
        <v>37.5</v>
      </c>
      <c r="AM23" s="938">
        <f t="shared" si="25"/>
        <v>30</v>
      </c>
      <c r="AN23" s="1081">
        <f t="shared" si="15"/>
        <v>37.5</v>
      </c>
      <c r="AO23" s="1092">
        <f t="shared" si="16"/>
        <v>30</v>
      </c>
    </row>
    <row r="24" spans="2:44" ht="15" customHeight="1" thickBot="1">
      <c r="B24" s="3181" t="s">
        <v>8</v>
      </c>
      <c r="C24" s="3166" t="s">
        <v>9</v>
      </c>
      <c r="D24" s="3175">
        <v>70</v>
      </c>
      <c r="E24" s="185" t="s">
        <v>356</v>
      </c>
      <c r="F24" s="227">
        <v>7.5</v>
      </c>
      <c r="G24" s="1501">
        <v>7.5</v>
      </c>
      <c r="H24" s="3170" t="s">
        <v>82</v>
      </c>
      <c r="I24" s="2802">
        <v>6</v>
      </c>
      <c r="J24" s="3495">
        <v>6</v>
      </c>
      <c r="K24" s="3136"/>
      <c r="L24" s="3132"/>
      <c r="M24" s="3137"/>
      <c r="N24" s="92"/>
      <c r="O24" s="411" t="s">
        <v>292</v>
      </c>
      <c r="P24" s="2709">
        <f t="shared" ref="P24:U24" si="26">AD52</f>
        <v>0</v>
      </c>
      <c r="Q24" s="852">
        <f t="shared" si="26"/>
        <v>0</v>
      </c>
      <c r="R24" s="859">
        <f t="shared" si="26"/>
        <v>0</v>
      </c>
      <c r="S24" s="938">
        <f t="shared" si="26"/>
        <v>0</v>
      </c>
      <c r="T24" s="859">
        <f t="shared" si="26"/>
        <v>0</v>
      </c>
      <c r="U24" s="1032">
        <f t="shared" si="26"/>
        <v>0</v>
      </c>
      <c r="V24" s="859">
        <f t="shared" si="6"/>
        <v>0</v>
      </c>
      <c r="W24" s="1018">
        <f t="shared" si="7"/>
        <v>0</v>
      </c>
      <c r="X24" s="859">
        <f t="shared" si="8"/>
        <v>0</v>
      </c>
      <c r="Y24" s="938">
        <f t="shared" si="9"/>
        <v>0</v>
      </c>
      <c r="Z24" s="895">
        <f t="shared" si="10"/>
        <v>0</v>
      </c>
      <c r="AA24" s="896">
        <f t="shared" si="11"/>
        <v>0</v>
      </c>
      <c r="AC24" s="913" t="s">
        <v>77</v>
      </c>
      <c r="AD24" s="740">
        <f>I11</f>
        <v>9.5399999999999991</v>
      </c>
      <c r="AE24" s="1120">
        <f>J11</f>
        <v>7.92</v>
      </c>
      <c r="AF24" s="883">
        <f>F22</f>
        <v>12</v>
      </c>
      <c r="AG24" s="1017">
        <f>G22</f>
        <v>10</v>
      </c>
      <c r="AH24" s="883"/>
      <c r="AI24" s="1035"/>
      <c r="AJ24" s="883">
        <f t="shared" si="25"/>
        <v>21.54</v>
      </c>
      <c r="AK24" s="1018">
        <f t="shared" si="25"/>
        <v>17.920000000000002</v>
      </c>
      <c r="AL24" s="883">
        <f t="shared" si="25"/>
        <v>12</v>
      </c>
      <c r="AM24" s="938">
        <f t="shared" si="25"/>
        <v>10</v>
      </c>
      <c r="AN24" s="1081">
        <f t="shared" si="15"/>
        <v>21.54</v>
      </c>
      <c r="AO24" s="1092">
        <f t="shared" si="16"/>
        <v>17.920000000000002</v>
      </c>
    </row>
    <row r="25" spans="2:44" ht="14.25" customHeight="1" thickBot="1">
      <c r="B25" s="3119" t="s">
        <v>8</v>
      </c>
      <c r="C25" s="3166" t="s">
        <v>294</v>
      </c>
      <c r="D25" s="3175">
        <v>40</v>
      </c>
      <c r="E25" s="2569" t="s">
        <v>851</v>
      </c>
      <c r="F25" s="1616"/>
      <c r="G25" s="2632"/>
      <c r="H25" s="2411" t="s">
        <v>428</v>
      </c>
      <c r="I25" s="2850"/>
      <c r="J25" s="2850"/>
      <c r="K25" s="2637" t="s">
        <v>537</v>
      </c>
      <c r="L25" s="112"/>
      <c r="M25" s="3167"/>
      <c r="N25" s="380"/>
      <c r="O25" s="894" t="s">
        <v>293</v>
      </c>
      <c r="P25" s="2709">
        <f t="shared" ref="P25:U25" si="27">AD56</f>
        <v>101.73</v>
      </c>
      <c r="Q25" s="1036">
        <f t="shared" si="27"/>
        <v>90</v>
      </c>
      <c r="R25" s="859">
        <f t="shared" si="27"/>
        <v>0</v>
      </c>
      <c r="S25" s="1018">
        <f t="shared" si="27"/>
        <v>0</v>
      </c>
      <c r="T25" s="859">
        <f t="shared" si="27"/>
        <v>59.491999999999997</v>
      </c>
      <c r="U25" s="1037">
        <f t="shared" si="27"/>
        <v>53</v>
      </c>
      <c r="V25" s="859">
        <f t="shared" si="6"/>
        <v>101.73</v>
      </c>
      <c r="W25" s="1018">
        <f t="shared" si="7"/>
        <v>90</v>
      </c>
      <c r="X25" s="859">
        <f t="shared" si="8"/>
        <v>59.491999999999997</v>
      </c>
      <c r="Y25" s="938">
        <f t="shared" si="9"/>
        <v>53</v>
      </c>
      <c r="Z25" s="895">
        <f t="shared" si="10"/>
        <v>161.22200000000001</v>
      </c>
      <c r="AA25" s="896">
        <f t="shared" si="11"/>
        <v>143</v>
      </c>
      <c r="AC25" s="913" t="s">
        <v>62</v>
      </c>
      <c r="AD25" s="740">
        <f>I13</f>
        <v>22.5</v>
      </c>
      <c r="AE25" s="1110">
        <f>J13</f>
        <v>18</v>
      </c>
      <c r="AF25" s="883">
        <f>F20</f>
        <v>12.5</v>
      </c>
      <c r="AG25" s="1017">
        <f>G20</f>
        <v>10</v>
      </c>
      <c r="AH25" s="883"/>
      <c r="AI25" s="1035"/>
      <c r="AJ25" s="883">
        <f t="shared" si="25"/>
        <v>35</v>
      </c>
      <c r="AK25" s="1018">
        <f t="shared" si="25"/>
        <v>28</v>
      </c>
      <c r="AL25" s="883">
        <f t="shared" si="25"/>
        <v>12.5</v>
      </c>
      <c r="AM25" s="938">
        <f t="shared" si="25"/>
        <v>10</v>
      </c>
      <c r="AN25" s="1081">
        <f t="shared" si="15"/>
        <v>35</v>
      </c>
      <c r="AO25" s="1092">
        <f t="shared" si="16"/>
        <v>28</v>
      </c>
    </row>
    <row r="26" spans="2:44" ht="14.25" customHeight="1" thickBot="1">
      <c r="B26" s="3173"/>
      <c r="C26" s="2394"/>
      <c r="D26" s="3174"/>
      <c r="E26" s="186" t="s">
        <v>79</v>
      </c>
      <c r="F26" s="1601">
        <v>2.8</v>
      </c>
      <c r="G26" s="1510">
        <v>2.8</v>
      </c>
      <c r="H26" s="2228" t="s">
        <v>517</v>
      </c>
      <c r="I26" s="2599"/>
      <c r="J26" s="2599"/>
      <c r="K26" s="2565" t="s">
        <v>86</v>
      </c>
      <c r="L26" s="162" t="s">
        <v>87</v>
      </c>
      <c r="M26" s="2461" t="s">
        <v>88</v>
      </c>
      <c r="N26" s="377"/>
      <c r="O26" s="894" t="s">
        <v>104</v>
      </c>
      <c r="P26" s="2709"/>
      <c r="Q26" s="852"/>
      <c r="R26" s="859"/>
      <c r="S26" s="938"/>
      <c r="T26" s="859"/>
      <c r="U26" s="1032"/>
      <c r="V26" s="859">
        <f t="shared" si="6"/>
        <v>0</v>
      </c>
      <c r="W26" s="1018">
        <f t="shared" si="7"/>
        <v>0</v>
      </c>
      <c r="X26" s="859">
        <f t="shared" si="8"/>
        <v>0</v>
      </c>
      <c r="Y26" s="938">
        <f t="shared" si="9"/>
        <v>0</v>
      </c>
      <c r="Z26" s="895">
        <f t="shared" si="10"/>
        <v>0</v>
      </c>
      <c r="AA26" s="896">
        <f t="shared" si="11"/>
        <v>0</v>
      </c>
      <c r="AC26" s="913" t="s">
        <v>67</v>
      </c>
      <c r="AD26" s="740"/>
      <c r="AE26" s="1108"/>
      <c r="AF26" s="883">
        <f>F18</f>
        <v>50</v>
      </c>
      <c r="AG26" s="1187">
        <f>G18</f>
        <v>40</v>
      </c>
      <c r="AH26" s="883"/>
      <c r="AI26" s="1035"/>
      <c r="AJ26" s="883">
        <f t="shared" si="25"/>
        <v>50</v>
      </c>
      <c r="AK26" s="1018">
        <f t="shared" si="25"/>
        <v>40</v>
      </c>
      <c r="AL26" s="883">
        <f t="shared" si="25"/>
        <v>50</v>
      </c>
      <c r="AM26" s="938">
        <f t="shared" si="25"/>
        <v>40</v>
      </c>
      <c r="AN26" s="1081">
        <f t="shared" si="15"/>
        <v>50</v>
      </c>
      <c r="AO26" s="1092">
        <f t="shared" si="16"/>
        <v>40</v>
      </c>
    </row>
    <row r="27" spans="2:44" ht="17.25" customHeight="1" thickBot="1">
      <c r="B27" s="3173"/>
      <c r="C27" s="2445"/>
      <c r="D27" s="3174"/>
      <c r="E27" s="2458" t="s">
        <v>75</v>
      </c>
      <c r="F27" s="2567">
        <v>2.2000000000000002</v>
      </c>
      <c r="G27" s="2568">
        <v>2.2000000000000002</v>
      </c>
      <c r="H27" s="2851" t="s">
        <v>86</v>
      </c>
      <c r="I27" s="2852" t="s">
        <v>87</v>
      </c>
      <c r="J27" s="3221" t="s">
        <v>88</v>
      </c>
      <c r="K27" s="2414" t="s">
        <v>75</v>
      </c>
      <c r="L27" s="2615">
        <v>10</v>
      </c>
      <c r="M27" s="3556">
        <v>10</v>
      </c>
      <c r="N27" s="92"/>
      <c r="O27" s="894" t="s">
        <v>60</v>
      </c>
      <c r="P27" s="2709"/>
      <c r="Q27" s="852"/>
      <c r="R27" s="859"/>
      <c r="S27" s="938"/>
      <c r="T27" s="859"/>
      <c r="U27" s="1032"/>
      <c r="V27" s="859">
        <f t="shared" si="6"/>
        <v>0</v>
      </c>
      <c r="W27" s="1018">
        <f t="shared" si="7"/>
        <v>0</v>
      </c>
      <c r="X27" s="859">
        <f t="shared" si="8"/>
        <v>0</v>
      </c>
      <c r="Y27" s="938">
        <f t="shared" si="9"/>
        <v>0</v>
      </c>
      <c r="Z27" s="895">
        <f t="shared" si="10"/>
        <v>0</v>
      </c>
      <c r="AA27" s="896">
        <f t="shared" si="11"/>
        <v>0</v>
      </c>
      <c r="AC27" s="913" t="s">
        <v>111</v>
      </c>
      <c r="AD27" s="740"/>
      <c r="AE27" s="1111"/>
      <c r="AF27" s="883"/>
      <c r="AG27" s="1017"/>
      <c r="AH27" s="883"/>
      <c r="AI27" s="1035"/>
      <c r="AJ27" s="883">
        <f t="shared" si="25"/>
        <v>0</v>
      </c>
      <c r="AK27" s="1018">
        <f t="shared" si="25"/>
        <v>0</v>
      </c>
      <c r="AL27" s="883">
        <f t="shared" si="25"/>
        <v>0</v>
      </c>
      <c r="AM27" s="938">
        <f t="shared" si="25"/>
        <v>0</v>
      </c>
      <c r="AN27" s="1081">
        <f t="shared" si="15"/>
        <v>0</v>
      </c>
      <c r="AO27" s="1092">
        <f t="shared" si="16"/>
        <v>0</v>
      </c>
    </row>
    <row r="28" spans="2:44" ht="14.25" customHeight="1" thickBot="1">
      <c r="B28" s="3173"/>
      <c r="C28" s="2394"/>
      <c r="D28" s="3174"/>
      <c r="E28" s="185" t="s">
        <v>116</v>
      </c>
      <c r="F28" s="3415">
        <v>7.4999999999999997E-2</v>
      </c>
      <c r="G28" s="3416">
        <v>7.4999999999999997E-2</v>
      </c>
      <c r="H28" s="2229" t="s">
        <v>428</v>
      </c>
      <c r="I28" s="1503">
        <v>4.2</v>
      </c>
      <c r="J28" s="1620">
        <v>4.2</v>
      </c>
      <c r="K28" s="230"/>
      <c r="L28" s="3377"/>
      <c r="M28" s="2786"/>
      <c r="N28" s="1057"/>
      <c r="O28" s="894" t="s">
        <v>56</v>
      </c>
      <c r="P28" s="2709"/>
      <c r="Q28" s="1036"/>
      <c r="R28" s="1117">
        <f>L19+I30</f>
        <v>272.08</v>
      </c>
      <c r="S28" s="1018">
        <f>M19+J30</f>
        <v>272.08</v>
      </c>
      <c r="T28" s="1149">
        <f>F36+I37</f>
        <v>70</v>
      </c>
      <c r="U28" s="1029">
        <f>G36+J37</f>
        <v>70</v>
      </c>
      <c r="V28" s="859">
        <f t="shared" si="6"/>
        <v>272.08</v>
      </c>
      <c r="W28" s="1018">
        <f t="shared" si="7"/>
        <v>272.08</v>
      </c>
      <c r="X28" s="859">
        <f t="shared" si="8"/>
        <v>342.08</v>
      </c>
      <c r="Y28" s="938">
        <f t="shared" si="9"/>
        <v>342.08</v>
      </c>
      <c r="Z28" s="895">
        <f t="shared" si="10"/>
        <v>342.08</v>
      </c>
      <c r="AA28" s="896">
        <f t="shared" si="11"/>
        <v>342.08</v>
      </c>
      <c r="AC28" s="913" t="s">
        <v>109</v>
      </c>
      <c r="AD28" s="740"/>
      <c r="AE28" s="1112"/>
      <c r="AF28" s="883"/>
      <c r="AG28" s="1017"/>
      <c r="AH28" s="883"/>
      <c r="AI28" s="1035"/>
      <c r="AJ28" s="883">
        <f t="shared" si="25"/>
        <v>0</v>
      </c>
      <c r="AK28" s="1018">
        <f t="shared" si="25"/>
        <v>0</v>
      </c>
      <c r="AL28" s="883">
        <f t="shared" si="25"/>
        <v>0</v>
      </c>
      <c r="AM28" s="938">
        <f t="shared" si="25"/>
        <v>0</v>
      </c>
      <c r="AN28" s="1081">
        <f t="shared" si="15"/>
        <v>0</v>
      </c>
      <c r="AO28" s="1092">
        <f t="shared" si="16"/>
        <v>0</v>
      </c>
    </row>
    <row r="29" spans="2:44" ht="15" customHeight="1" thickBot="1">
      <c r="B29" s="3173"/>
      <c r="C29" s="2394"/>
      <c r="D29" s="3174"/>
      <c r="E29" s="185" t="s">
        <v>335</v>
      </c>
      <c r="F29" s="227">
        <v>3.68</v>
      </c>
      <c r="G29" s="1219"/>
      <c r="H29" s="186" t="s">
        <v>340</v>
      </c>
      <c r="I29" s="227">
        <v>20</v>
      </c>
      <c r="J29" s="1219">
        <v>20</v>
      </c>
      <c r="K29" s="2573" t="s">
        <v>612</v>
      </c>
      <c r="L29" s="2574"/>
      <c r="M29" s="2575"/>
      <c r="N29" s="92"/>
      <c r="O29" s="894" t="s">
        <v>119</v>
      </c>
      <c r="P29" s="2709"/>
      <c r="Q29" s="852"/>
      <c r="R29" s="859"/>
      <c r="S29" s="938"/>
      <c r="T29" s="859"/>
      <c r="U29" s="1032"/>
      <c r="V29" s="859">
        <f t="shared" si="6"/>
        <v>0</v>
      </c>
      <c r="W29" s="1018">
        <f t="shared" si="7"/>
        <v>0</v>
      </c>
      <c r="X29" s="859">
        <f t="shared" si="8"/>
        <v>0</v>
      </c>
      <c r="Y29" s="938">
        <f t="shared" si="9"/>
        <v>0</v>
      </c>
      <c r="Z29" s="895">
        <f t="shared" si="10"/>
        <v>0</v>
      </c>
      <c r="AA29" s="903">
        <f t="shared" si="11"/>
        <v>0</v>
      </c>
      <c r="AC29" s="2094" t="s">
        <v>83</v>
      </c>
      <c r="AD29" s="881"/>
      <c r="AE29" s="1113"/>
      <c r="AF29" s="1374">
        <f>F24</f>
        <v>7.5</v>
      </c>
      <c r="AG29" s="1019">
        <f>G24</f>
        <v>7.5</v>
      </c>
      <c r="AH29" s="884"/>
      <c r="AI29" s="1115"/>
      <c r="AJ29" s="884">
        <f t="shared" si="25"/>
        <v>7.5</v>
      </c>
      <c r="AK29" s="1020">
        <f t="shared" si="25"/>
        <v>7.5</v>
      </c>
      <c r="AL29" s="884">
        <f t="shared" si="25"/>
        <v>7.5</v>
      </c>
      <c r="AM29" s="848">
        <f t="shared" si="25"/>
        <v>7.5</v>
      </c>
      <c r="AN29" s="1393">
        <f t="shared" si="15"/>
        <v>7.5</v>
      </c>
      <c r="AO29" s="1379">
        <f t="shared" si="16"/>
        <v>7.5</v>
      </c>
    </row>
    <row r="30" spans="2:44" ht="13.5" customHeight="1" thickBot="1">
      <c r="B30" s="3173"/>
      <c r="C30" s="2445"/>
      <c r="D30" s="3174"/>
      <c r="E30" s="2569" t="s">
        <v>852</v>
      </c>
      <c r="F30" s="1616"/>
      <c r="G30" s="2632"/>
      <c r="H30" s="185" t="s">
        <v>56</v>
      </c>
      <c r="I30" s="227">
        <v>200</v>
      </c>
      <c r="J30" s="2635">
        <v>200</v>
      </c>
      <c r="K30" s="2562" t="s">
        <v>86</v>
      </c>
      <c r="L30" s="2563" t="s">
        <v>87</v>
      </c>
      <c r="M30" s="2564" t="s">
        <v>88</v>
      </c>
      <c r="N30" s="92"/>
      <c r="O30" s="894" t="s">
        <v>59</v>
      </c>
      <c r="P30" s="2709"/>
      <c r="Q30" s="852"/>
      <c r="R30" s="859"/>
      <c r="S30" s="938"/>
      <c r="T30" s="859"/>
      <c r="U30" s="1032"/>
      <c r="V30" s="859">
        <f t="shared" si="6"/>
        <v>0</v>
      </c>
      <c r="W30" s="1018">
        <f t="shared" si="7"/>
        <v>0</v>
      </c>
      <c r="X30" s="859">
        <f t="shared" si="8"/>
        <v>0</v>
      </c>
      <c r="Y30" s="938">
        <f t="shared" si="9"/>
        <v>0</v>
      </c>
      <c r="Z30" s="895">
        <f t="shared" si="10"/>
        <v>0</v>
      </c>
      <c r="AA30" s="903">
        <f t="shared" si="11"/>
        <v>0</v>
      </c>
      <c r="AC30" s="1372" t="s">
        <v>374</v>
      </c>
      <c r="AD30" s="1398">
        <f t="shared" ref="AD30:AH30" si="28">SUM(AD17:AD29)</f>
        <v>72.11</v>
      </c>
      <c r="AE30" s="1399">
        <f t="shared" si="28"/>
        <v>52.84</v>
      </c>
      <c r="AF30" s="1400">
        <f t="shared" si="28"/>
        <v>277.75</v>
      </c>
      <c r="AG30" s="1401">
        <f>SUM(AG17:AG29)</f>
        <v>160</v>
      </c>
      <c r="AH30" s="1402">
        <f t="shared" si="28"/>
        <v>0</v>
      </c>
      <c r="AI30" s="1375">
        <f>SUM(AI17:AI29)</f>
        <v>0</v>
      </c>
      <c r="AJ30" s="1391">
        <f t="shared" si="25"/>
        <v>349.86</v>
      </c>
      <c r="AK30" s="2095">
        <f t="shared" si="25"/>
        <v>212.84</v>
      </c>
      <c r="AL30" s="1391">
        <f t="shared" si="25"/>
        <v>277.75</v>
      </c>
      <c r="AM30" s="2096">
        <f t="shared" si="25"/>
        <v>160</v>
      </c>
      <c r="AN30" s="1406">
        <f t="shared" si="15"/>
        <v>349.86</v>
      </c>
      <c r="AO30" s="1093">
        <f t="shared" si="16"/>
        <v>212.84</v>
      </c>
    </row>
    <row r="31" spans="2:44" ht="12.75" customHeight="1" thickBot="1">
      <c r="B31" s="1236" t="s">
        <v>269</v>
      </c>
      <c r="C31" s="3177"/>
      <c r="D31" s="3293">
        <f>SUM(D17:D25)</f>
        <v>885</v>
      </c>
      <c r="E31" s="185" t="s">
        <v>502</v>
      </c>
      <c r="F31" s="227">
        <v>3.25</v>
      </c>
      <c r="G31" s="1501">
        <v>2.5</v>
      </c>
      <c r="H31" s="185" t="s">
        <v>335</v>
      </c>
      <c r="I31" s="227">
        <v>20</v>
      </c>
      <c r="J31" s="1219">
        <v>20</v>
      </c>
      <c r="K31" s="1584" t="s">
        <v>613</v>
      </c>
      <c r="L31" s="3270">
        <v>155</v>
      </c>
      <c r="M31" s="2581">
        <v>60</v>
      </c>
      <c r="N31" s="92"/>
      <c r="O31" s="894" t="s">
        <v>309</v>
      </c>
      <c r="P31" s="2709"/>
      <c r="Q31" s="852"/>
      <c r="R31" s="1117">
        <f>L20</f>
        <v>50.997999999999998</v>
      </c>
      <c r="S31" s="1018">
        <f>M20</f>
        <v>52.5</v>
      </c>
      <c r="T31" s="859">
        <f>I35</f>
        <v>3.1</v>
      </c>
      <c r="U31" s="1032">
        <f>J35</f>
        <v>3</v>
      </c>
      <c r="V31" s="859">
        <f t="shared" si="6"/>
        <v>50.997999999999998</v>
      </c>
      <c r="W31" s="1018">
        <f t="shared" si="7"/>
        <v>52.5</v>
      </c>
      <c r="X31" s="859">
        <f t="shared" si="8"/>
        <v>54.097999999999999</v>
      </c>
      <c r="Y31" s="938">
        <f t="shared" si="9"/>
        <v>55.5</v>
      </c>
      <c r="Z31" s="895">
        <f t="shared" si="10"/>
        <v>54.097999999999999</v>
      </c>
      <c r="AA31" s="903">
        <f t="shared" si="11"/>
        <v>55.5</v>
      </c>
      <c r="AC31" s="1350" t="s">
        <v>385</v>
      </c>
      <c r="AD31" s="1347"/>
      <c r="AE31" s="1351"/>
      <c r="AF31" s="1352"/>
      <c r="AG31" s="1353"/>
      <c r="AH31" s="1352"/>
      <c r="AI31" s="1354"/>
    </row>
    <row r="32" spans="2:44" ht="13.5" customHeight="1" thickBot="1">
      <c r="B32" s="601"/>
      <c r="C32" s="3178" t="s">
        <v>192</v>
      </c>
      <c r="D32" s="667"/>
      <c r="E32" s="2702" t="s">
        <v>633</v>
      </c>
      <c r="F32" s="1205"/>
      <c r="G32" s="1205"/>
      <c r="H32" s="1205"/>
      <c r="I32" s="1205"/>
      <c r="J32" s="1205"/>
      <c r="K32" s="112"/>
      <c r="L32" s="112"/>
      <c r="M32" s="3167"/>
      <c r="N32" s="92"/>
      <c r="O32" s="894" t="s">
        <v>61</v>
      </c>
      <c r="P32" s="2709"/>
      <c r="Q32" s="852"/>
      <c r="R32" s="859">
        <f>I24</f>
        <v>6</v>
      </c>
      <c r="S32" s="938">
        <f>J24</f>
        <v>6</v>
      </c>
      <c r="T32" s="859"/>
      <c r="U32" s="1032"/>
      <c r="V32" s="859">
        <f t="shared" si="6"/>
        <v>6</v>
      </c>
      <c r="W32" s="1018">
        <f t="shared" si="7"/>
        <v>6</v>
      </c>
      <c r="X32" s="859">
        <f t="shared" si="8"/>
        <v>6</v>
      </c>
      <c r="Y32" s="938">
        <f t="shared" si="9"/>
        <v>6</v>
      </c>
      <c r="Z32" s="895">
        <f t="shared" si="10"/>
        <v>6</v>
      </c>
      <c r="AA32" s="903">
        <f t="shared" si="11"/>
        <v>6</v>
      </c>
      <c r="AC32" s="913" t="s">
        <v>112</v>
      </c>
      <c r="AD32" s="1341"/>
      <c r="AE32" s="1342"/>
      <c r="AF32" s="883"/>
      <c r="AG32" s="1017"/>
      <c r="AH32" s="883"/>
      <c r="AI32" s="1339"/>
      <c r="AJ32" s="883">
        <f t="shared" ref="AJ32:AM38" si="29">AD32+AF32</f>
        <v>0</v>
      </c>
      <c r="AK32" s="1018">
        <f t="shared" si="29"/>
        <v>0</v>
      </c>
      <c r="AL32" s="883">
        <f t="shared" si="29"/>
        <v>0</v>
      </c>
      <c r="AM32" s="938">
        <f t="shared" si="29"/>
        <v>0</v>
      </c>
      <c r="AN32" s="1081">
        <f t="shared" ref="AN32:AO39" si="30">AD32+AF32+AH32</f>
        <v>0</v>
      </c>
      <c r="AO32" s="1092">
        <f t="shared" si="30"/>
        <v>0</v>
      </c>
    </row>
    <row r="33" spans="1:58" ht="15.75" thickBot="1">
      <c r="B33" s="1615" t="s">
        <v>333</v>
      </c>
      <c r="C33" s="3166" t="s">
        <v>632</v>
      </c>
      <c r="D33" s="3308">
        <v>200</v>
      </c>
      <c r="E33" s="2565" t="s">
        <v>86</v>
      </c>
      <c r="F33" s="162" t="s">
        <v>87</v>
      </c>
      <c r="G33" s="2461" t="s">
        <v>88</v>
      </c>
      <c r="H33" s="2565" t="s">
        <v>86</v>
      </c>
      <c r="I33" s="162" t="s">
        <v>87</v>
      </c>
      <c r="J33" s="1582" t="s">
        <v>88</v>
      </c>
      <c r="K33" s="2565" t="s">
        <v>86</v>
      </c>
      <c r="L33" s="162" t="s">
        <v>87</v>
      </c>
      <c r="M33" s="2461" t="s">
        <v>88</v>
      </c>
      <c r="N33" s="106"/>
      <c r="O33" s="894" t="s">
        <v>75</v>
      </c>
      <c r="P33" s="2709">
        <f>L12</f>
        <v>13.28</v>
      </c>
      <c r="Q33" s="1036">
        <f>M12</f>
        <v>13.28</v>
      </c>
      <c r="R33" s="1117">
        <f>L22+L27+F27</f>
        <v>19.2</v>
      </c>
      <c r="S33" s="1018">
        <f>M22+M27+G27</f>
        <v>19.2</v>
      </c>
      <c r="T33" s="859">
        <f>I38</f>
        <v>1.9</v>
      </c>
      <c r="U33" s="1037">
        <f>J38</f>
        <v>1.9</v>
      </c>
      <c r="V33" s="859">
        <f t="shared" si="6"/>
        <v>32.479999999999997</v>
      </c>
      <c r="W33" s="1018">
        <f t="shared" si="7"/>
        <v>32.479999999999997</v>
      </c>
      <c r="X33" s="859">
        <f t="shared" si="8"/>
        <v>21.099999999999998</v>
      </c>
      <c r="Y33" s="938">
        <f t="shared" si="9"/>
        <v>21.099999999999998</v>
      </c>
      <c r="Z33" s="895">
        <f t="shared" si="10"/>
        <v>34.379999999999995</v>
      </c>
      <c r="AA33" s="903">
        <f t="shared" si="11"/>
        <v>34.379999999999995</v>
      </c>
      <c r="AC33" s="913" t="s">
        <v>110</v>
      </c>
      <c r="AD33" s="1341"/>
      <c r="AE33" s="1342"/>
      <c r="AF33" s="883"/>
      <c r="AG33" s="1017"/>
      <c r="AH33" s="883"/>
      <c r="AI33" s="1339"/>
      <c r="AJ33" s="883">
        <f t="shared" si="29"/>
        <v>0</v>
      </c>
      <c r="AK33" s="1018">
        <f t="shared" si="29"/>
        <v>0</v>
      </c>
      <c r="AL33" s="883">
        <f t="shared" si="29"/>
        <v>0</v>
      </c>
      <c r="AM33" s="938">
        <f t="shared" si="29"/>
        <v>0</v>
      </c>
      <c r="AN33" s="1081">
        <f t="shared" si="30"/>
        <v>0</v>
      </c>
      <c r="AO33" s="1092">
        <f t="shared" si="30"/>
        <v>0</v>
      </c>
    </row>
    <row r="34" spans="1:58" ht="12" customHeight="1">
      <c r="B34" s="3168" t="s">
        <v>553</v>
      </c>
      <c r="C34" s="3170" t="s">
        <v>596</v>
      </c>
      <c r="D34" s="3169">
        <v>120</v>
      </c>
      <c r="E34" s="2821" t="s">
        <v>528</v>
      </c>
      <c r="F34" s="3438">
        <v>59.491999999999997</v>
      </c>
      <c r="G34" s="3439">
        <v>53</v>
      </c>
      <c r="H34" s="3490" t="s">
        <v>396</v>
      </c>
      <c r="I34" s="4195">
        <v>0.5</v>
      </c>
      <c r="J34" s="4196">
        <v>0.5</v>
      </c>
      <c r="K34" s="3448" t="s">
        <v>558</v>
      </c>
      <c r="L34" s="3449">
        <v>2.4</v>
      </c>
      <c r="M34" s="3444">
        <v>2.4</v>
      </c>
      <c r="N34" s="92"/>
      <c r="O34" s="894" t="s">
        <v>79</v>
      </c>
      <c r="P34" s="2709">
        <f>F14+L11</f>
        <v>5.12</v>
      </c>
      <c r="Q34" s="852">
        <f>G14+M11</f>
        <v>5.12</v>
      </c>
      <c r="R34" s="1149">
        <f>F26</f>
        <v>2.8</v>
      </c>
      <c r="S34" s="1041">
        <f>G26</f>
        <v>2.8</v>
      </c>
      <c r="T34" s="859"/>
      <c r="U34" s="1032"/>
      <c r="V34" s="859">
        <f t="shared" si="6"/>
        <v>7.92</v>
      </c>
      <c r="W34" s="1018">
        <f t="shared" si="7"/>
        <v>7.92</v>
      </c>
      <c r="X34" s="859">
        <f t="shared" si="8"/>
        <v>2.8</v>
      </c>
      <c r="Y34" s="938">
        <f t="shared" si="9"/>
        <v>2.8</v>
      </c>
      <c r="Z34" s="895">
        <f t="shared" si="10"/>
        <v>7.92</v>
      </c>
      <c r="AA34" s="903">
        <f t="shared" si="11"/>
        <v>7.92</v>
      </c>
      <c r="AC34" s="913" t="s">
        <v>108</v>
      </c>
      <c r="AD34" s="1341"/>
      <c r="AE34" s="1343"/>
      <c r="AF34" s="1208"/>
      <c r="AG34" s="2423"/>
      <c r="AH34" s="883"/>
      <c r="AI34" s="1339"/>
      <c r="AJ34" s="1208">
        <f t="shared" si="29"/>
        <v>0</v>
      </c>
      <c r="AK34" s="1018">
        <f t="shared" si="29"/>
        <v>0</v>
      </c>
      <c r="AL34" s="1208">
        <f t="shared" si="29"/>
        <v>0</v>
      </c>
      <c r="AM34" s="1041">
        <f t="shared" si="29"/>
        <v>0</v>
      </c>
      <c r="AN34" s="1349">
        <f t="shared" si="30"/>
        <v>0</v>
      </c>
      <c r="AO34" s="1092">
        <f t="shared" si="30"/>
        <v>0</v>
      </c>
    </row>
    <row r="35" spans="1:58" ht="15.75" customHeight="1">
      <c r="B35" s="643"/>
      <c r="C35" s="1451" t="s">
        <v>552</v>
      </c>
      <c r="D35" s="3174"/>
      <c r="E35" s="2026" t="s">
        <v>554</v>
      </c>
      <c r="F35" s="2793">
        <v>20.8</v>
      </c>
      <c r="G35" s="2768">
        <v>20.8</v>
      </c>
      <c r="H35" s="3170" t="s">
        <v>775</v>
      </c>
      <c r="I35" s="1601">
        <v>3.1</v>
      </c>
      <c r="J35" s="2413">
        <v>3</v>
      </c>
      <c r="K35" s="3446" t="s">
        <v>555</v>
      </c>
      <c r="L35" s="2788">
        <v>6.42</v>
      </c>
      <c r="M35" s="2800">
        <v>6.42</v>
      </c>
      <c r="N35" s="92"/>
      <c r="O35" s="894" t="s">
        <v>305</v>
      </c>
      <c r="P35" s="862">
        <v>0.125</v>
      </c>
      <c r="Q35" s="1182">
        <f>G10</f>
        <v>5</v>
      </c>
      <c r="R35" s="1181">
        <v>3.0455000000000001</v>
      </c>
      <c r="S35" s="1018">
        <f>M18</f>
        <v>120.52</v>
      </c>
      <c r="T35" s="859"/>
      <c r="U35" s="1037"/>
      <c r="V35" s="859">
        <f t="shared" si="6"/>
        <v>3.1705000000000001</v>
      </c>
      <c r="W35" s="1018">
        <f t="shared" si="7"/>
        <v>125.52</v>
      </c>
      <c r="X35" s="859">
        <f t="shared" si="8"/>
        <v>3.0455000000000001</v>
      </c>
      <c r="Y35" s="938">
        <f t="shared" si="9"/>
        <v>120.52</v>
      </c>
      <c r="Z35" s="895">
        <f t="shared" si="10"/>
        <v>3.1705000000000001</v>
      </c>
      <c r="AA35" s="903">
        <f t="shared" si="11"/>
        <v>125.52</v>
      </c>
      <c r="AC35" s="913" t="s">
        <v>298</v>
      </c>
      <c r="AD35" s="1341"/>
      <c r="AE35" s="1344"/>
      <c r="AF35" s="883"/>
      <c r="AG35" s="1017"/>
      <c r="AH35" s="883"/>
      <c r="AI35" s="1339"/>
      <c r="AJ35" s="883">
        <f t="shared" si="29"/>
        <v>0</v>
      </c>
      <c r="AK35" s="1018">
        <f t="shared" si="29"/>
        <v>0</v>
      </c>
      <c r="AL35" s="883">
        <f t="shared" si="29"/>
        <v>0</v>
      </c>
      <c r="AM35" s="938">
        <f t="shared" si="29"/>
        <v>0</v>
      </c>
      <c r="AN35" s="1081">
        <f t="shared" si="30"/>
        <v>0</v>
      </c>
      <c r="AO35" s="1092">
        <f t="shared" si="30"/>
        <v>0</v>
      </c>
    </row>
    <row r="36" spans="1:58" ht="15.75" thickBot="1">
      <c r="B36" s="3119" t="s">
        <v>8</v>
      </c>
      <c r="C36" s="3166" t="s">
        <v>294</v>
      </c>
      <c r="D36" s="3175">
        <v>30</v>
      </c>
      <c r="E36" s="3440" t="s">
        <v>73</v>
      </c>
      <c r="F36" s="3441">
        <v>26</v>
      </c>
      <c r="G36" s="3442">
        <v>26</v>
      </c>
      <c r="H36" s="4197" t="s">
        <v>1109</v>
      </c>
      <c r="I36" s="2029"/>
      <c r="J36" s="2029"/>
      <c r="K36" s="3446" t="s">
        <v>556</v>
      </c>
      <c r="L36" s="2788">
        <v>0.24</v>
      </c>
      <c r="M36" s="2800">
        <v>0.24</v>
      </c>
      <c r="N36" s="92"/>
      <c r="O36" s="894" t="s">
        <v>47</v>
      </c>
      <c r="P36" s="2709"/>
      <c r="Q36" s="1038"/>
      <c r="R36" s="859">
        <f>I29+I19</f>
        <v>22.5</v>
      </c>
      <c r="S36" s="1018">
        <f>J29+J19</f>
        <v>22.5</v>
      </c>
      <c r="T36" s="859"/>
      <c r="U36" s="1029"/>
      <c r="V36" s="859">
        <f t="shared" si="6"/>
        <v>22.5</v>
      </c>
      <c r="W36" s="1018">
        <f t="shared" si="7"/>
        <v>22.5</v>
      </c>
      <c r="X36" s="859">
        <f t="shared" si="8"/>
        <v>22.5</v>
      </c>
      <c r="Y36" s="938">
        <f t="shared" si="9"/>
        <v>22.5</v>
      </c>
      <c r="Z36" s="895">
        <f t="shared" si="10"/>
        <v>22.5</v>
      </c>
      <c r="AA36" s="903">
        <f t="shared" si="11"/>
        <v>22.5</v>
      </c>
      <c r="AC36" s="2094"/>
      <c r="AD36" s="2098"/>
      <c r="AE36" s="2401"/>
      <c r="AF36" s="1374"/>
      <c r="AG36" s="1019"/>
      <c r="AH36" s="884"/>
      <c r="AI36" s="1340"/>
      <c r="AJ36" s="884">
        <f t="shared" si="29"/>
        <v>0</v>
      </c>
      <c r="AK36" s="1020">
        <f t="shared" si="29"/>
        <v>0</v>
      </c>
      <c r="AL36" s="884">
        <f t="shared" si="29"/>
        <v>0</v>
      </c>
      <c r="AM36" s="848">
        <f t="shared" si="29"/>
        <v>0</v>
      </c>
      <c r="AN36" s="1393">
        <f t="shared" si="30"/>
        <v>0</v>
      </c>
      <c r="AO36" s="1379">
        <f t="shared" si="30"/>
        <v>0</v>
      </c>
    </row>
    <row r="37" spans="1:58" ht="15" customHeight="1" thickBot="1">
      <c r="B37" s="3136"/>
      <c r="C37" s="47"/>
      <c r="D37" s="3137"/>
      <c r="E37" s="2027" t="s">
        <v>336</v>
      </c>
      <c r="F37" s="2819">
        <v>0.24</v>
      </c>
      <c r="G37" s="4194">
        <v>0.24</v>
      </c>
      <c r="H37" s="2842" t="s">
        <v>1110</v>
      </c>
      <c r="I37" s="3447">
        <v>44</v>
      </c>
      <c r="J37" s="2789">
        <v>44</v>
      </c>
      <c r="K37" s="3389" t="s">
        <v>897</v>
      </c>
      <c r="L37" s="4198"/>
      <c r="M37" s="4199"/>
      <c r="N37" s="92"/>
      <c r="O37" s="894" t="s">
        <v>599</v>
      </c>
      <c r="P37" s="2709"/>
      <c r="Q37" s="852"/>
      <c r="R37" s="1180"/>
      <c r="S37" s="1039"/>
      <c r="T37" s="859"/>
      <c r="U37" s="1032"/>
      <c r="V37" s="859">
        <f t="shared" si="6"/>
        <v>0</v>
      </c>
      <c r="W37" s="1018">
        <f t="shared" si="7"/>
        <v>0</v>
      </c>
      <c r="X37" s="859">
        <f t="shared" si="8"/>
        <v>0</v>
      </c>
      <c r="Y37" s="938">
        <f t="shared" si="9"/>
        <v>0</v>
      </c>
      <c r="Z37" s="895">
        <f t="shared" si="10"/>
        <v>0</v>
      </c>
      <c r="AA37" s="903">
        <f t="shared" si="11"/>
        <v>0</v>
      </c>
      <c r="AC37" s="1372" t="s">
        <v>375</v>
      </c>
      <c r="AD37" s="1398">
        <f t="shared" ref="AD37:AH37" si="31">SUM(AD32:AD36)</f>
        <v>0</v>
      </c>
      <c r="AE37" s="1375">
        <f>SUM(AE32:AE36)</f>
        <v>0</v>
      </c>
      <c r="AF37" s="1398">
        <f t="shared" si="31"/>
        <v>0</v>
      </c>
      <c r="AG37" s="1375">
        <f t="shared" si="31"/>
        <v>0</v>
      </c>
      <c r="AH37" s="1398">
        <f t="shared" si="31"/>
        <v>0</v>
      </c>
      <c r="AI37" s="1375">
        <f>SUM(AI32:AI36)</f>
        <v>0</v>
      </c>
      <c r="AJ37" s="1391">
        <f t="shared" si="29"/>
        <v>0</v>
      </c>
      <c r="AK37" s="2095">
        <f t="shared" si="29"/>
        <v>0</v>
      </c>
      <c r="AL37" s="1391">
        <f t="shared" si="29"/>
        <v>0</v>
      </c>
      <c r="AM37" s="2096">
        <f t="shared" si="29"/>
        <v>0</v>
      </c>
      <c r="AN37" s="2125">
        <f t="shared" si="30"/>
        <v>0</v>
      </c>
      <c r="AO37" s="1093">
        <f t="shared" si="30"/>
        <v>0</v>
      </c>
    </row>
    <row r="38" spans="1:58" ht="13.5" customHeight="1" thickBot="1">
      <c r="B38" s="1236" t="s">
        <v>270</v>
      </c>
      <c r="C38" s="3177"/>
      <c r="D38" s="3309">
        <f>SUM(D33:D36)</f>
        <v>350</v>
      </c>
      <c r="E38" s="4200" t="s">
        <v>896</v>
      </c>
      <c r="F38" s="4201"/>
      <c r="G38" s="4202"/>
      <c r="H38" s="2783" t="s">
        <v>557</v>
      </c>
      <c r="I38" s="3450">
        <v>1.9</v>
      </c>
      <c r="J38" s="3513">
        <v>1.9</v>
      </c>
      <c r="K38" s="1227"/>
      <c r="L38" s="1227"/>
      <c r="M38" s="2572"/>
      <c r="N38" s="92"/>
      <c r="O38" s="894" t="s">
        <v>306</v>
      </c>
      <c r="P38" s="2709"/>
      <c r="Q38" s="1036"/>
      <c r="R38" s="859"/>
      <c r="S38" s="938"/>
      <c r="T38" s="859"/>
      <c r="U38" s="1032"/>
      <c r="V38" s="859">
        <f t="shared" si="6"/>
        <v>0</v>
      </c>
      <c r="W38" s="1018">
        <f t="shared" si="7"/>
        <v>0</v>
      </c>
      <c r="X38" s="859">
        <f t="shared" si="8"/>
        <v>0</v>
      </c>
      <c r="Y38" s="938">
        <f t="shared" si="9"/>
        <v>0</v>
      </c>
      <c r="Z38" s="895">
        <f t="shared" si="10"/>
        <v>0</v>
      </c>
      <c r="AA38" s="903">
        <f t="shared" si="11"/>
        <v>0</v>
      </c>
      <c r="AC38" s="2100" t="s">
        <v>376</v>
      </c>
      <c r="AD38" s="2101">
        <f>AD30+AD37</f>
        <v>72.11</v>
      </c>
      <c r="AE38" s="2101">
        <f t="shared" ref="AE38:AG38" si="32">AE30+AE37</f>
        <v>52.84</v>
      </c>
      <c r="AF38" s="2101">
        <f t="shared" si="32"/>
        <v>277.75</v>
      </c>
      <c r="AG38" s="2101">
        <f t="shared" si="32"/>
        <v>160</v>
      </c>
      <c r="AH38" s="2101">
        <f>AH30+AH37</f>
        <v>0</v>
      </c>
      <c r="AI38" s="2101">
        <f>AI30+AI37</f>
        <v>0</v>
      </c>
      <c r="AJ38" s="2105">
        <f t="shared" si="29"/>
        <v>349.86</v>
      </c>
      <c r="AK38" s="4410">
        <f t="shared" si="29"/>
        <v>212.84</v>
      </c>
      <c r="AL38" s="2105">
        <f t="shared" si="29"/>
        <v>277.75</v>
      </c>
      <c r="AM38" s="2107">
        <f t="shared" si="29"/>
        <v>160</v>
      </c>
      <c r="AN38" s="2105">
        <f t="shared" si="30"/>
        <v>349.86</v>
      </c>
      <c r="AO38" s="2108">
        <f t="shared" si="30"/>
        <v>212.84</v>
      </c>
    </row>
    <row r="39" spans="1:58" ht="12.75" customHeight="1" thickBot="1">
      <c r="B39" s="3144"/>
      <c r="C39" s="3145"/>
      <c r="D39" s="3144"/>
      <c r="E39" s="3144"/>
      <c r="F39" s="3144"/>
      <c r="G39" s="3144"/>
      <c r="H39" s="92"/>
      <c r="I39" s="92"/>
      <c r="J39" s="92"/>
      <c r="K39" s="3144"/>
      <c r="L39" s="3144"/>
      <c r="M39" s="3144"/>
      <c r="N39" s="92"/>
      <c r="O39" s="894" t="s">
        <v>118</v>
      </c>
      <c r="P39" s="2709"/>
      <c r="Q39" s="852"/>
      <c r="R39" s="859"/>
      <c r="S39" s="938"/>
      <c r="T39" s="859"/>
      <c r="U39" s="1032"/>
      <c r="V39" s="859">
        <f t="shared" si="6"/>
        <v>0</v>
      </c>
      <c r="W39" s="1018">
        <f t="shared" si="7"/>
        <v>0</v>
      </c>
      <c r="X39" s="859">
        <f t="shared" si="8"/>
        <v>0</v>
      </c>
      <c r="Y39" s="938">
        <f t="shared" si="9"/>
        <v>0</v>
      </c>
      <c r="Z39" s="895">
        <f t="shared" si="10"/>
        <v>0</v>
      </c>
      <c r="AA39" s="903">
        <f t="shared" si="11"/>
        <v>0</v>
      </c>
      <c r="AC39" s="2117" t="s">
        <v>331</v>
      </c>
      <c r="AD39" s="2024"/>
      <c r="AE39" s="2118"/>
      <c r="AF39" s="2119"/>
      <c r="AG39" s="2130"/>
      <c r="AH39" s="2131"/>
      <c r="AI39" s="2132"/>
      <c r="AJ39" s="2133">
        <f>AD39+AF39</f>
        <v>0</v>
      </c>
      <c r="AK39" s="2721">
        <f>AE39+AG39</f>
        <v>0</v>
      </c>
      <c r="AL39" s="2122">
        <f t="shared" ref="AL39" si="33">AF39+AH39</f>
        <v>0</v>
      </c>
      <c r="AM39" s="966">
        <f>AG39+AI39</f>
        <v>0</v>
      </c>
      <c r="AN39" s="2116">
        <f t="shared" si="30"/>
        <v>0</v>
      </c>
      <c r="AO39" s="922">
        <f t="shared" si="30"/>
        <v>0</v>
      </c>
    </row>
    <row r="40" spans="1:58">
      <c r="B40" s="2083"/>
      <c r="C40" s="113"/>
      <c r="D40" s="3138"/>
      <c r="E40" s="3144"/>
      <c r="F40" s="3140"/>
      <c r="G40" s="3130"/>
      <c r="H40" s="92"/>
      <c r="I40" s="92"/>
      <c r="J40" s="92"/>
      <c r="K40" s="92"/>
      <c r="L40" s="92"/>
      <c r="M40" s="92"/>
      <c r="N40" s="92"/>
      <c r="O40" s="894" t="s">
        <v>117</v>
      </c>
      <c r="P40" s="2709"/>
      <c r="Q40" s="852"/>
      <c r="R40" s="859">
        <f>I28</f>
        <v>4.2</v>
      </c>
      <c r="S40" s="938">
        <f>J28</f>
        <v>4.2</v>
      </c>
      <c r="T40" s="859"/>
      <c r="U40" s="1032"/>
      <c r="V40" s="859">
        <f t="shared" si="6"/>
        <v>4.2</v>
      </c>
      <c r="W40" s="1018">
        <f t="shared" si="7"/>
        <v>4.2</v>
      </c>
      <c r="X40" s="859">
        <f t="shared" si="8"/>
        <v>4.2</v>
      </c>
      <c r="Y40" s="938">
        <f t="shared" si="9"/>
        <v>4.2</v>
      </c>
      <c r="Z40" s="895">
        <f t="shared" si="10"/>
        <v>4.2</v>
      </c>
      <c r="AA40" s="903">
        <f t="shared" si="11"/>
        <v>4.2</v>
      </c>
      <c r="AC40" s="1345" t="s">
        <v>281</v>
      </c>
      <c r="AD40" s="1346"/>
      <c r="AE40" s="2113"/>
      <c r="AF40" s="880"/>
      <c r="AG40" s="2127"/>
      <c r="AH40" s="880"/>
      <c r="AI40" s="2128"/>
      <c r="AJ40" s="2129">
        <f>AD40+AF40</f>
        <v>0</v>
      </c>
      <c r="AK40" s="2722">
        <f t="shared" ref="AK40" si="34">AE40+AG40</f>
        <v>0</v>
      </c>
      <c r="AL40" s="882">
        <f t="shared" ref="AL40" si="35">AF40+AH40</f>
        <v>0</v>
      </c>
      <c r="AM40" s="2115">
        <f t="shared" ref="AM40" si="36">AG40+AI40</f>
        <v>0</v>
      </c>
      <c r="AN40" s="2116">
        <f t="shared" ref="AN40:AN56" si="37">AD40+AF40+AH40</f>
        <v>0</v>
      </c>
      <c r="AO40" s="922">
        <f t="shared" ref="AO40:AO56" si="38">AE40+AG40+AI40</f>
        <v>0</v>
      </c>
    </row>
    <row r="41" spans="1:58" ht="15.75" customHeight="1">
      <c r="B41" s="3144"/>
      <c r="C41" s="113"/>
      <c r="D41" s="3144"/>
      <c r="E41" s="3156"/>
      <c r="F41" s="193"/>
      <c r="G41" s="194"/>
      <c r="H41" s="92"/>
      <c r="I41" s="92"/>
      <c r="J41" s="92"/>
      <c r="K41" s="200"/>
      <c r="L41" s="270"/>
      <c r="M41" s="3156"/>
      <c r="N41" s="92"/>
      <c r="O41" s="894" t="s">
        <v>70</v>
      </c>
      <c r="P41" s="2709"/>
      <c r="Q41" s="852"/>
      <c r="R41" s="859"/>
      <c r="S41" s="938"/>
      <c r="T41" s="859"/>
      <c r="U41" s="1032"/>
      <c r="V41" s="859">
        <f t="shared" si="6"/>
        <v>0</v>
      </c>
      <c r="W41" s="1018">
        <f t="shared" si="7"/>
        <v>0</v>
      </c>
      <c r="X41" s="859">
        <f t="shared" si="8"/>
        <v>0</v>
      </c>
      <c r="Y41" s="938">
        <f t="shared" si="9"/>
        <v>0</v>
      </c>
      <c r="Z41" s="895">
        <f t="shared" si="10"/>
        <v>0</v>
      </c>
      <c r="AA41" s="903">
        <f t="shared" si="11"/>
        <v>0</v>
      </c>
      <c r="AC41" s="939" t="s">
        <v>282</v>
      </c>
      <c r="AD41" s="940">
        <f>I15</f>
        <v>113.5</v>
      </c>
      <c r="AE41" s="1428">
        <f>J15</f>
        <v>100</v>
      </c>
      <c r="AF41" s="774"/>
      <c r="AG41" s="1365"/>
      <c r="AH41" s="1097"/>
      <c r="AI41" s="943"/>
      <c r="AJ41" s="949">
        <f>AD41+AF41</f>
        <v>113.5</v>
      </c>
      <c r="AK41" s="2723">
        <f t="shared" ref="AJ41:AM44" si="39">AE41+AG41</f>
        <v>100</v>
      </c>
      <c r="AL41" s="883">
        <f t="shared" si="39"/>
        <v>0</v>
      </c>
      <c r="AM41" s="944">
        <f t="shared" si="39"/>
        <v>0</v>
      </c>
      <c r="AN41" s="916">
        <f t="shared" si="37"/>
        <v>113.5</v>
      </c>
      <c r="AO41" s="917">
        <f t="shared" si="38"/>
        <v>100</v>
      </c>
    </row>
    <row r="42" spans="1:58" ht="13.5" customHeight="1">
      <c r="B42" s="559"/>
      <c r="C42" s="1514"/>
      <c r="D42" s="92"/>
      <c r="E42" s="111"/>
      <c r="F42" s="3140"/>
      <c r="G42" s="3130"/>
      <c r="H42" s="92"/>
      <c r="I42" s="92"/>
      <c r="J42" s="92"/>
      <c r="K42" s="3156"/>
      <c r="L42" s="193"/>
      <c r="M42" s="194"/>
      <c r="N42" s="92"/>
      <c r="O42" s="411" t="s">
        <v>307</v>
      </c>
      <c r="P42" s="2709">
        <f>F11+L13</f>
        <v>1.27</v>
      </c>
      <c r="Q42" s="852">
        <f>G11+M13</f>
        <v>1.27</v>
      </c>
      <c r="R42" s="862">
        <f>L23+I20</f>
        <v>1.5</v>
      </c>
      <c r="S42" s="1018">
        <f>M23+J20</f>
        <v>1.5</v>
      </c>
      <c r="T42" s="859">
        <f>F37+L36</f>
        <v>0.48</v>
      </c>
      <c r="U42" s="1032">
        <f>G37+M36</f>
        <v>0.48</v>
      </c>
      <c r="V42" s="859">
        <f t="shared" si="6"/>
        <v>2.77</v>
      </c>
      <c r="W42" s="1018">
        <f t="shared" si="7"/>
        <v>2.77</v>
      </c>
      <c r="X42" s="859">
        <f t="shared" si="8"/>
        <v>1.98</v>
      </c>
      <c r="Y42" s="938">
        <f t="shared" si="9"/>
        <v>1.98</v>
      </c>
      <c r="Z42" s="895">
        <f t="shared" si="10"/>
        <v>3.25</v>
      </c>
      <c r="AA42" s="903">
        <f t="shared" si="11"/>
        <v>3.25</v>
      </c>
      <c r="AC42" s="945" t="s">
        <v>283</v>
      </c>
      <c r="AD42" s="946"/>
      <c r="AE42" s="1429"/>
      <c r="AF42" s="774"/>
      <c r="AG42" s="1366"/>
      <c r="AH42" s="1669"/>
      <c r="AI42" s="950"/>
      <c r="AJ42" s="883">
        <f t="shared" si="39"/>
        <v>0</v>
      </c>
      <c r="AK42" s="2723">
        <f t="shared" si="39"/>
        <v>0</v>
      </c>
      <c r="AL42" s="883">
        <f t="shared" si="39"/>
        <v>0</v>
      </c>
      <c r="AM42" s="944">
        <f t="shared" si="39"/>
        <v>0</v>
      </c>
      <c r="AN42" s="895">
        <f t="shared" si="37"/>
        <v>0</v>
      </c>
      <c r="AO42" s="917">
        <f t="shared" si="38"/>
        <v>0</v>
      </c>
      <c r="AR42" s="104"/>
      <c r="AX42" s="143"/>
      <c r="AY42" s="11"/>
      <c r="AZ42" s="11"/>
    </row>
    <row r="43" spans="1:58" ht="14.25" customHeight="1">
      <c r="B43" s="559"/>
      <c r="C43" s="1514"/>
      <c r="D43" s="559"/>
      <c r="E43" s="468"/>
      <c r="F43" s="3140"/>
      <c r="G43" s="3130"/>
      <c r="H43" s="92"/>
      <c r="I43" s="92"/>
      <c r="J43" s="92"/>
      <c r="K43" s="3142"/>
      <c r="L43" s="3143"/>
      <c r="M43" s="3147"/>
      <c r="N43" s="92"/>
      <c r="O43" s="894" t="s">
        <v>308</v>
      </c>
      <c r="P43" s="2709"/>
      <c r="Q43" s="852"/>
      <c r="R43" s="859"/>
      <c r="S43" s="938"/>
      <c r="T43" s="859"/>
      <c r="U43" s="1032"/>
      <c r="V43" s="859">
        <f t="shared" si="6"/>
        <v>0</v>
      </c>
      <c r="W43" s="1018">
        <f t="shared" si="7"/>
        <v>0</v>
      </c>
      <c r="X43" s="859">
        <f t="shared" si="8"/>
        <v>0</v>
      </c>
      <c r="Y43" s="938">
        <f t="shared" si="9"/>
        <v>0</v>
      </c>
      <c r="Z43" s="895">
        <f t="shared" si="10"/>
        <v>0</v>
      </c>
      <c r="AA43" s="903">
        <f t="shared" si="11"/>
        <v>0</v>
      </c>
      <c r="AC43" s="951" t="s">
        <v>284</v>
      </c>
      <c r="AD43" s="1170"/>
      <c r="AE43" s="1364"/>
      <c r="AF43" s="774"/>
      <c r="AG43" s="1366"/>
      <c r="AH43" s="1097"/>
      <c r="AI43" s="950"/>
      <c r="AJ43" s="883">
        <f t="shared" si="39"/>
        <v>0</v>
      </c>
      <c r="AK43" s="2723">
        <f t="shared" si="39"/>
        <v>0</v>
      </c>
      <c r="AL43" s="883">
        <f t="shared" si="39"/>
        <v>0</v>
      </c>
      <c r="AM43" s="944">
        <f t="shared" si="39"/>
        <v>0</v>
      </c>
      <c r="AN43" s="895">
        <f t="shared" si="37"/>
        <v>0</v>
      </c>
      <c r="AO43" s="917">
        <f t="shared" si="38"/>
        <v>0</v>
      </c>
      <c r="AR43" s="106"/>
      <c r="AX43" s="143"/>
      <c r="AY43" s="11"/>
      <c r="AZ43" s="11"/>
      <c r="BC43" s="11"/>
      <c r="BD43" s="11"/>
      <c r="BE43" s="11"/>
      <c r="BF43" s="11"/>
    </row>
    <row r="44" spans="1:58" ht="15" customHeight="1" thickBot="1">
      <c r="A44" s="92"/>
      <c r="B44" s="92"/>
      <c r="C44" s="1514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868" t="s">
        <v>133</v>
      </c>
      <c r="P44" s="2712">
        <f t="shared" ref="P44:U44" si="40">P45+P46+P47+P48</f>
        <v>1</v>
      </c>
      <c r="Q44" s="1042">
        <f t="shared" si="40"/>
        <v>1</v>
      </c>
      <c r="R44" s="863">
        <f t="shared" si="40"/>
        <v>0.58499999999999996</v>
      </c>
      <c r="S44" s="1043">
        <f t="shared" si="40"/>
        <v>0.58499999999999996</v>
      </c>
      <c r="T44" s="873">
        <f t="shared" si="40"/>
        <v>0</v>
      </c>
      <c r="U44" s="1044">
        <f t="shared" si="40"/>
        <v>0</v>
      </c>
      <c r="V44" s="859">
        <f t="shared" si="6"/>
        <v>1.585</v>
      </c>
      <c r="W44" s="1018">
        <f t="shared" si="7"/>
        <v>1.585</v>
      </c>
      <c r="X44" s="859">
        <f t="shared" si="8"/>
        <v>0.58499999999999996</v>
      </c>
      <c r="Y44" s="938">
        <f t="shared" si="9"/>
        <v>0.58499999999999996</v>
      </c>
      <c r="Z44" s="895">
        <f t="shared" si="10"/>
        <v>1.585</v>
      </c>
      <c r="AA44" s="903">
        <f t="shared" si="11"/>
        <v>1.585</v>
      </c>
      <c r="AC44" s="952" t="s">
        <v>285</v>
      </c>
      <c r="AD44" s="953"/>
      <c r="AE44" s="1430"/>
      <c r="AF44" s="1096"/>
      <c r="AG44" s="1367"/>
      <c r="AH44" s="1098"/>
      <c r="AI44" s="956"/>
      <c r="AJ44" s="884">
        <f>AD44+AF44</f>
        <v>0</v>
      </c>
      <c r="AK44" s="2723">
        <f t="shared" si="39"/>
        <v>0</v>
      </c>
      <c r="AL44" s="884">
        <f t="shared" ref="AL44:AL56" si="41">AF44+AH44</f>
        <v>0</v>
      </c>
      <c r="AM44" s="944">
        <f t="shared" si="39"/>
        <v>0</v>
      </c>
      <c r="AN44" s="904">
        <f t="shared" si="37"/>
        <v>0</v>
      </c>
      <c r="AO44" s="918">
        <f t="shared" si="38"/>
        <v>0</v>
      </c>
      <c r="AR44" s="193"/>
      <c r="AX44" s="143"/>
      <c r="AY44" s="11"/>
      <c r="AZ44" s="11"/>
      <c r="BC44" s="11"/>
      <c r="BD44" s="11"/>
      <c r="BE44" s="11"/>
      <c r="BF44" s="11"/>
    </row>
    <row r="45" spans="1:58" ht="14.25" customHeight="1" thickBot="1">
      <c r="B45" s="92"/>
      <c r="C45" s="1514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869" t="s">
        <v>131</v>
      </c>
      <c r="P45" s="2713"/>
      <c r="Q45" s="1045"/>
      <c r="R45" s="4413">
        <f>I21</f>
        <v>0.01</v>
      </c>
      <c r="S45" s="1046">
        <f>J21</f>
        <v>0.01</v>
      </c>
      <c r="T45" s="874"/>
      <c r="U45" s="1045"/>
      <c r="V45" s="878">
        <f t="shared" si="6"/>
        <v>0.01</v>
      </c>
      <c r="W45" s="1046">
        <f t="shared" si="7"/>
        <v>0.01</v>
      </c>
      <c r="X45" s="860">
        <f t="shared" si="8"/>
        <v>0.01</v>
      </c>
      <c r="Y45" s="1046">
        <f t="shared" si="9"/>
        <v>0.01</v>
      </c>
      <c r="Z45" s="895">
        <f t="shared" si="10"/>
        <v>0.01</v>
      </c>
      <c r="AA45" s="903">
        <f t="shared" si="11"/>
        <v>0.01</v>
      </c>
      <c r="AC45" s="958" t="s">
        <v>286</v>
      </c>
      <c r="AD45" s="1190">
        <f t="shared" ref="AD45:AI45" si="42">SUM(AD40:AD44)</f>
        <v>113.5</v>
      </c>
      <c r="AE45" s="960">
        <f t="shared" si="42"/>
        <v>100</v>
      </c>
      <c r="AF45" s="961">
        <f t="shared" si="42"/>
        <v>0</v>
      </c>
      <c r="AG45" s="1368">
        <f t="shared" si="42"/>
        <v>0</v>
      </c>
      <c r="AH45" s="963">
        <f t="shared" si="42"/>
        <v>0</v>
      </c>
      <c r="AI45" s="964">
        <f t="shared" si="42"/>
        <v>0</v>
      </c>
      <c r="AJ45" s="963">
        <f>AD45+AF45</f>
        <v>113.5</v>
      </c>
      <c r="AK45" s="2721">
        <f>AE45+AG45</f>
        <v>100</v>
      </c>
      <c r="AL45" s="963">
        <f t="shared" si="41"/>
        <v>0</v>
      </c>
      <c r="AM45" s="966">
        <f>AG45+AI45</f>
        <v>0</v>
      </c>
      <c r="AN45" s="919">
        <f t="shared" si="37"/>
        <v>113.5</v>
      </c>
      <c r="AO45" s="920">
        <f t="shared" si="38"/>
        <v>100</v>
      </c>
      <c r="AR45" s="1670"/>
      <c r="AV45" s="11"/>
      <c r="AW45" s="11"/>
      <c r="AX45" s="11"/>
      <c r="AY45" s="11"/>
      <c r="AZ45" s="11"/>
      <c r="BC45" s="11"/>
      <c r="BD45" s="11"/>
      <c r="BE45" s="11"/>
      <c r="BF45" s="11"/>
    </row>
    <row r="46" spans="1:58" ht="13.5" customHeight="1">
      <c r="B46" s="559"/>
      <c r="C46" s="1514"/>
      <c r="D46" s="1927"/>
      <c r="E46" s="92"/>
      <c r="F46" s="92"/>
      <c r="G46" s="92"/>
      <c r="H46" s="3144"/>
      <c r="I46" s="3144"/>
      <c r="J46" s="3144"/>
      <c r="K46" s="3141"/>
      <c r="L46" s="3140"/>
      <c r="M46" s="3130"/>
      <c r="N46" s="92"/>
      <c r="O46" s="870" t="s">
        <v>276</v>
      </c>
      <c r="P46" s="4416">
        <f>M14</f>
        <v>1</v>
      </c>
      <c r="Q46" s="1047">
        <f>M14</f>
        <v>1</v>
      </c>
      <c r="R46" s="4414">
        <f>J22</f>
        <v>0.5</v>
      </c>
      <c r="S46" s="1048">
        <f>J22</f>
        <v>0.5</v>
      </c>
      <c r="T46" s="875"/>
      <c r="U46" s="1047"/>
      <c r="V46" s="878">
        <f t="shared" si="6"/>
        <v>1.5</v>
      </c>
      <c r="W46" s="1046">
        <f t="shared" si="7"/>
        <v>1.5</v>
      </c>
      <c r="X46" s="860">
        <f t="shared" si="8"/>
        <v>0.5</v>
      </c>
      <c r="Y46" s="1046">
        <f t="shared" si="9"/>
        <v>0.5</v>
      </c>
      <c r="Z46" s="895">
        <f t="shared" si="10"/>
        <v>1.5</v>
      </c>
      <c r="AA46" s="903">
        <f t="shared" si="11"/>
        <v>1.5</v>
      </c>
      <c r="AC46" s="1075" t="s">
        <v>295</v>
      </c>
      <c r="AD46" s="979"/>
      <c r="AE46" s="1067"/>
      <c r="AF46" s="981"/>
      <c r="AG46" s="1070"/>
      <c r="AH46" s="979"/>
      <c r="AI46" s="1067"/>
      <c r="AJ46" s="883">
        <f t="shared" ref="AJ46" si="43">AD46+AF46</f>
        <v>0</v>
      </c>
      <c r="AK46" s="899">
        <f t="shared" ref="AK46" si="44">AE46+AG46</f>
        <v>0</v>
      </c>
      <c r="AL46" s="883">
        <f t="shared" ref="AL46" si="45">AF46+AH46</f>
        <v>0</v>
      </c>
      <c r="AM46" s="1073"/>
      <c r="AN46" s="915">
        <f t="shared" si="37"/>
        <v>0</v>
      </c>
      <c r="AO46" s="922">
        <f t="shared" si="38"/>
        <v>0</v>
      </c>
      <c r="AR46" s="104"/>
      <c r="AV46" s="11"/>
      <c r="AW46" s="11"/>
      <c r="AX46" s="136"/>
      <c r="AY46" s="11"/>
      <c r="AZ46" s="11"/>
      <c r="BC46" s="11"/>
      <c r="BD46" s="11"/>
      <c r="BE46" s="11"/>
      <c r="BF46" s="11"/>
    </row>
    <row r="47" spans="1:58" ht="14.25" customHeight="1">
      <c r="B47" s="559"/>
      <c r="C47" s="1514"/>
      <c r="D47" s="559"/>
      <c r="E47" s="92"/>
      <c r="F47" s="92"/>
      <c r="G47" s="92"/>
      <c r="H47" s="3144"/>
      <c r="I47" s="3144"/>
      <c r="J47" s="3144"/>
      <c r="K47" s="2031"/>
      <c r="L47" s="3144"/>
      <c r="M47" s="3144"/>
      <c r="N47" s="92"/>
      <c r="O47" s="871" t="s">
        <v>116</v>
      </c>
      <c r="P47" s="2714"/>
      <c r="Q47" s="1049"/>
      <c r="R47" s="4415">
        <f>F28</f>
        <v>7.4999999999999997E-2</v>
      </c>
      <c r="S47" s="1050">
        <f>G28</f>
        <v>7.4999999999999997E-2</v>
      </c>
      <c r="T47" s="876"/>
      <c r="U47" s="1049"/>
      <c r="V47" s="878">
        <f t="shared" si="6"/>
        <v>7.4999999999999997E-2</v>
      </c>
      <c r="W47" s="1046">
        <f t="shared" si="7"/>
        <v>7.4999999999999997E-2</v>
      </c>
      <c r="X47" s="860">
        <f t="shared" si="8"/>
        <v>7.4999999999999997E-2</v>
      </c>
      <c r="Y47" s="1046">
        <f t="shared" si="9"/>
        <v>7.4999999999999997E-2</v>
      </c>
      <c r="Z47" s="904">
        <f t="shared" si="10"/>
        <v>7.4999999999999997E-2</v>
      </c>
      <c r="AA47" s="905">
        <f t="shared" si="11"/>
        <v>7.4999999999999997E-2</v>
      </c>
      <c r="AC47" s="1063" t="s">
        <v>296</v>
      </c>
      <c r="AD47" s="983"/>
      <c r="AE47" s="1068"/>
      <c r="AF47" s="985"/>
      <c r="AG47" s="1071"/>
      <c r="AH47" s="983"/>
      <c r="AI47" s="1068"/>
      <c r="AJ47" s="883">
        <f t="shared" ref="AJ47:AK49" si="46">AD47+AF47</f>
        <v>0</v>
      </c>
      <c r="AK47" s="899">
        <f t="shared" si="46"/>
        <v>0</v>
      </c>
      <c r="AL47" s="883">
        <f t="shared" si="41"/>
        <v>0</v>
      </c>
      <c r="AM47" s="1030">
        <f t="shared" ref="AM47:AM52" si="47">AG47+AI47</f>
        <v>0</v>
      </c>
      <c r="AN47" s="895">
        <f t="shared" si="37"/>
        <v>0</v>
      </c>
      <c r="AO47" s="917">
        <f t="shared" si="38"/>
        <v>0</v>
      </c>
      <c r="AR47" s="104"/>
      <c r="AV47" s="11"/>
      <c r="AW47" s="11"/>
      <c r="AX47" s="663"/>
      <c r="AY47" s="11"/>
      <c r="AZ47" s="11"/>
      <c r="BC47" s="11"/>
      <c r="BD47" s="11"/>
      <c r="BE47" s="11"/>
      <c r="BF47" s="11"/>
    </row>
    <row r="48" spans="1:58" ht="14.25" customHeight="1" thickBot="1">
      <c r="B48" s="559"/>
      <c r="C48" s="1514"/>
      <c r="D48" s="559"/>
      <c r="E48" s="92"/>
      <c r="F48" s="92"/>
      <c r="G48" s="92"/>
      <c r="H48" s="3144"/>
      <c r="I48" s="3144"/>
      <c r="J48" s="3144"/>
      <c r="K48" s="3142"/>
      <c r="L48" s="3140"/>
      <c r="M48" s="3130"/>
      <c r="N48" s="92"/>
      <c r="O48" s="871" t="s">
        <v>314</v>
      </c>
      <c r="P48" s="2714"/>
      <c r="Q48" s="1049"/>
      <c r="R48" s="866"/>
      <c r="S48" s="1050"/>
      <c r="T48" s="876"/>
      <c r="U48" s="1049"/>
      <c r="V48" s="878">
        <f t="shared" si="6"/>
        <v>0</v>
      </c>
      <c r="W48" s="1046">
        <f t="shared" si="7"/>
        <v>0</v>
      </c>
      <c r="X48" s="860">
        <f t="shared" si="8"/>
        <v>0</v>
      </c>
      <c r="Y48" s="1046">
        <f t="shared" si="9"/>
        <v>0</v>
      </c>
      <c r="Z48" s="904">
        <f t="shared" si="10"/>
        <v>0</v>
      </c>
      <c r="AA48" s="905">
        <f t="shared" si="11"/>
        <v>0</v>
      </c>
      <c r="AC48" s="1064" t="s">
        <v>329</v>
      </c>
      <c r="AD48" s="988"/>
      <c r="AE48" s="1069"/>
      <c r="AF48" s="990"/>
      <c r="AG48" s="1072"/>
      <c r="AH48" s="988"/>
      <c r="AI48" s="1069"/>
      <c r="AJ48" s="884">
        <f t="shared" si="46"/>
        <v>0</v>
      </c>
      <c r="AK48" s="2724">
        <f t="shared" si="46"/>
        <v>0</v>
      </c>
      <c r="AL48" s="884">
        <f t="shared" si="41"/>
        <v>0</v>
      </c>
      <c r="AM48" s="1074">
        <f t="shared" si="47"/>
        <v>0</v>
      </c>
      <c r="AN48" s="904">
        <f t="shared" si="37"/>
        <v>0</v>
      </c>
      <c r="AO48" s="918">
        <f t="shared" si="38"/>
        <v>0</v>
      </c>
      <c r="AR48" s="193"/>
      <c r="AU48" s="605"/>
      <c r="AV48" s="11"/>
      <c r="AW48" s="11"/>
      <c r="AX48" s="338"/>
      <c r="AY48" s="11"/>
      <c r="AZ48" s="11"/>
      <c r="BC48" s="11"/>
      <c r="BD48" s="11"/>
      <c r="BE48" s="11"/>
      <c r="BF48" s="11"/>
    </row>
    <row r="49" spans="2:58" ht="15" customHeight="1" thickBot="1">
      <c r="B49" s="92"/>
      <c r="C49" s="1514"/>
      <c r="D49" s="3150"/>
      <c r="E49" s="92"/>
      <c r="F49" s="92"/>
      <c r="G49" s="92"/>
      <c r="H49" s="3144"/>
      <c r="I49" s="3144"/>
      <c r="J49" s="3144"/>
      <c r="K49" s="3142"/>
      <c r="L49" s="3140"/>
      <c r="M49" s="3130"/>
      <c r="N49" s="92"/>
      <c r="O49" s="416" t="s">
        <v>85</v>
      </c>
      <c r="P49" s="2209">
        <f>G12</f>
        <v>20</v>
      </c>
      <c r="Q49" s="1051">
        <f>G12</f>
        <v>20</v>
      </c>
      <c r="R49" s="867"/>
      <c r="S49" s="1052"/>
      <c r="T49" s="2225">
        <f>I34</f>
        <v>0.5</v>
      </c>
      <c r="U49" s="1053">
        <f>J34</f>
        <v>0.5</v>
      </c>
      <c r="V49" s="879">
        <f t="shared" si="6"/>
        <v>20</v>
      </c>
      <c r="W49" s="1054">
        <f t="shared" si="7"/>
        <v>20</v>
      </c>
      <c r="X49" s="879">
        <f t="shared" si="8"/>
        <v>0.5</v>
      </c>
      <c r="Y49" s="1054">
        <f t="shared" si="9"/>
        <v>0.5</v>
      </c>
      <c r="Z49" s="906">
        <f t="shared" si="10"/>
        <v>20.5</v>
      </c>
      <c r="AA49" s="907">
        <f t="shared" si="11"/>
        <v>20.5</v>
      </c>
      <c r="AC49" s="1065" t="s">
        <v>297</v>
      </c>
      <c r="AD49" s="1078">
        <f t="shared" ref="AD49:AI49" si="48">SUM(AD46:AD48)</f>
        <v>0</v>
      </c>
      <c r="AE49" s="1013">
        <f t="shared" si="48"/>
        <v>0</v>
      </c>
      <c r="AF49" s="1066">
        <f t="shared" si="48"/>
        <v>0</v>
      </c>
      <c r="AG49" s="1011">
        <f t="shared" si="48"/>
        <v>0</v>
      </c>
      <c r="AH49" s="1078">
        <f t="shared" si="48"/>
        <v>0</v>
      </c>
      <c r="AI49" s="1013">
        <f t="shared" si="48"/>
        <v>0</v>
      </c>
      <c r="AJ49" s="935">
        <f t="shared" si="46"/>
        <v>0</v>
      </c>
      <c r="AK49" s="4409">
        <f t="shared" si="46"/>
        <v>0</v>
      </c>
      <c r="AL49" s="935">
        <f t="shared" si="41"/>
        <v>0</v>
      </c>
      <c r="AM49" s="1013">
        <f t="shared" si="47"/>
        <v>0</v>
      </c>
      <c r="AN49" s="935">
        <f t="shared" si="37"/>
        <v>0</v>
      </c>
      <c r="AO49" s="936">
        <f t="shared" si="38"/>
        <v>0</v>
      </c>
      <c r="AR49" s="104"/>
      <c r="AU49" s="605"/>
      <c r="AV49" s="11"/>
      <c r="AW49" s="11"/>
      <c r="AX49" s="338"/>
      <c r="AY49" s="11"/>
      <c r="AZ49" s="11"/>
      <c r="BC49" s="11"/>
      <c r="BD49" s="11"/>
      <c r="BE49" s="11"/>
      <c r="BF49" s="11"/>
    </row>
    <row r="50" spans="2:58" ht="14.25" customHeight="1">
      <c r="B50" s="3144"/>
      <c r="C50" s="3154"/>
      <c r="D50" s="3144"/>
      <c r="E50" s="92"/>
      <c r="F50" s="92"/>
      <c r="G50" s="92"/>
      <c r="H50" s="3144"/>
      <c r="I50" s="3144"/>
      <c r="J50" s="3144"/>
      <c r="K50" s="3141"/>
      <c r="L50" s="3140"/>
      <c r="M50" s="3130"/>
      <c r="N50" s="92"/>
      <c r="AC50" s="921" t="s">
        <v>290</v>
      </c>
      <c r="AD50" s="967"/>
      <c r="AE50" s="968"/>
      <c r="AF50" s="882"/>
      <c r="AG50" s="969"/>
      <c r="AH50" s="967"/>
      <c r="AI50" s="2706"/>
      <c r="AJ50" s="884">
        <f t="shared" ref="AJ50:AK52" si="49">AD50+AF50</f>
        <v>0</v>
      </c>
      <c r="AK50" s="2725">
        <f t="shared" si="49"/>
        <v>0</v>
      </c>
      <c r="AL50" s="882">
        <f t="shared" si="41"/>
        <v>0</v>
      </c>
      <c r="AM50" s="970">
        <f t="shared" si="47"/>
        <v>0</v>
      </c>
      <c r="AN50" s="915">
        <f t="shared" si="37"/>
        <v>0</v>
      </c>
      <c r="AO50" s="922">
        <f t="shared" si="38"/>
        <v>0</v>
      </c>
      <c r="AR50" s="104"/>
      <c r="AU50" s="605"/>
      <c r="AV50" s="11"/>
      <c r="AW50" s="11"/>
      <c r="AX50" s="11"/>
      <c r="AY50" s="11"/>
      <c r="AZ50" s="11"/>
      <c r="BC50" s="11"/>
      <c r="BD50" s="11"/>
      <c r="BE50" s="11"/>
      <c r="BF50" s="11"/>
    </row>
    <row r="51" spans="2:58" ht="14.25" customHeight="1" thickBot="1">
      <c r="B51" s="3146"/>
      <c r="C51" s="113"/>
      <c r="D51" s="3138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104"/>
      <c r="P51" s="100"/>
      <c r="Q51" s="131"/>
      <c r="R51" s="117"/>
      <c r="S51" s="369"/>
      <c r="T51" s="131"/>
      <c r="U51" s="11"/>
      <c r="Z51" s="908"/>
      <c r="AA51" s="286"/>
      <c r="AC51" s="923" t="s">
        <v>291</v>
      </c>
      <c r="AD51" s="953"/>
      <c r="AE51" s="971"/>
      <c r="AF51" s="884"/>
      <c r="AG51" s="972"/>
      <c r="AH51" s="953"/>
      <c r="AI51" s="2707"/>
      <c r="AJ51" s="884">
        <f t="shared" si="49"/>
        <v>0</v>
      </c>
      <c r="AK51" s="2726">
        <f t="shared" si="49"/>
        <v>0</v>
      </c>
      <c r="AL51" s="884">
        <f t="shared" si="41"/>
        <v>0</v>
      </c>
      <c r="AM51" s="973">
        <f t="shared" si="47"/>
        <v>0</v>
      </c>
      <c r="AN51" s="904">
        <f t="shared" si="37"/>
        <v>0</v>
      </c>
      <c r="AO51" s="918">
        <f t="shared" si="38"/>
        <v>0</v>
      </c>
      <c r="AR51" s="193"/>
      <c r="AU51" s="106"/>
      <c r="AV51" s="11"/>
      <c r="AW51" s="11"/>
      <c r="AX51" s="144"/>
      <c r="AY51" s="11"/>
      <c r="AZ51" s="11"/>
      <c r="BC51" s="11"/>
      <c r="BD51" s="11"/>
      <c r="BE51" s="11"/>
      <c r="BF51" s="11"/>
    </row>
    <row r="52" spans="2:58" ht="14.25" customHeight="1" thickBot="1">
      <c r="B52" s="125"/>
      <c r="C52" s="3141"/>
      <c r="D52" s="3139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101"/>
      <c r="P52" s="100"/>
      <c r="Q52" s="140"/>
      <c r="R52" s="101"/>
      <c r="S52" s="108"/>
      <c r="T52" s="141"/>
      <c r="U52" s="847"/>
      <c r="W52" s="849"/>
      <c r="Y52" s="849"/>
      <c r="Z52" s="908"/>
      <c r="AA52" s="1021"/>
      <c r="AC52" s="924" t="s">
        <v>287</v>
      </c>
      <c r="AD52" s="974">
        <f t="shared" ref="AD52:AI52" si="50">SUM(AD50:AD51)</f>
        <v>0</v>
      </c>
      <c r="AE52" s="975">
        <f>SUM(AE50:AE51)</f>
        <v>0</v>
      </c>
      <c r="AF52" s="976">
        <f t="shared" si="50"/>
        <v>0</v>
      </c>
      <c r="AG52" s="926">
        <f t="shared" si="50"/>
        <v>0</v>
      </c>
      <c r="AH52" s="974">
        <f t="shared" si="50"/>
        <v>0</v>
      </c>
      <c r="AI52" s="975">
        <f t="shared" si="50"/>
        <v>0</v>
      </c>
      <c r="AJ52" s="925">
        <f t="shared" si="49"/>
        <v>0</v>
      </c>
      <c r="AK52" s="4411">
        <f t="shared" si="49"/>
        <v>0</v>
      </c>
      <c r="AL52" s="925">
        <f t="shared" si="41"/>
        <v>0</v>
      </c>
      <c r="AM52" s="978">
        <f t="shared" si="47"/>
        <v>0</v>
      </c>
      <c r="AN52" s="925">
        <f t="shared" si="37"/>
        <v>0</v>
      </c>
      <c r="AO52" s="926">
        <f t="shared" si="38"/>
        <v>0</v>
      </c>
      <c r="AR52" s="98"/>
      <c r="AU52" s="106"/>
      <c r="AV52" s="11"/>
      <c r="AW52" s="11"/>
      <c r="AX52" s="144"/>
      <c r="AY52" s="11"/>
      <c r="AZ52" s="11"/>
      <c r="BC52" s="11"/>
      <c r="BD52" s="11"/>
      <c r="BE52" s="11"/>
      <c r="BF52" s="11"/>
    </row>
    <row r="53" spans="2:58" ht="13.5" customHeight="1">
      <c r="B53" s="125"/>
      <c r="C53" s="3141"/>
      <c r="D53" s="3138"/>
      <c r="E53" s="3141"/>
      <c r="F53" s="108"/>
      <c r="G53" s="141"/>
      <c r="H53" s="92"/>
      <c r="I53" s="92"/>
      <c r="J53" s="92"/>
      <c r="K53" s="92"/>
      <c r="L53" s="92"/>
      <c r="M53" s="92"/>
      <c r="N53" s="92"/>
      <c r="O53" s="101"/>
      <c r="P53" s="100"/>
      <c r="Q53" s="140"/>
      <c r="R53" s="101"/>
      <c r="S53" s="100"/>
      <c r="T53" s="143"/>
      <c r="U53" s="847"/>
      <c r="Y53" s="849"/>
      <c r="Z53" s="1022"/>
      <c r="AA53" s="80"/>
      <c r="AC53" s="927" t="s">
        <v>201</v>
      </c>
      <c r="AD53" s="979"/>
      <c r="AE53" s="980"/>
      <c r="AF53" s="981"/>
      <c r="AG53" s="982"/>
      <c r="AH53" s="979"/>
      <c r="AI53" s="980"/>
      <c r="AJ53" s="883">
        <f t="shared" ref="AJ53" si="51">AD53+AF53</f>
        <v>0</v>
      </c>
      <c r="AK53" s="2727">
        <f t="shared" ref="AK53" si="52">AE53+AG53</f>
        <v>0</v>
      </c>
      <c r="AL53" s="883">
        <f t="shared" si="41"/>
        <v>0</v>
      </c>
      <c r="AM53" s="987">
        <f>AG53+AI53</f>
        <v>0</v>
      </c>
      <c r="AN53" s="915">
        <f t="shared" si="37"/>
        <v>0</v>
      </c>
      <c r="AO53" s="922">
        <f t="shared" si="38"/>
        <v>0</v>
      </c>
      <c r="AR53" s="104"/>
      <c r="AU53" s="106"/>
      <c r="AV53" s="11"/>
      <c r="AW53" s="11"/>
      <c r="AX53" s="144"/>
      <c r="AY53" s="11"/>
      <c r="AZ53" s="11"/>
      <c r="BC53" s="11"/>
      <c r="BD53" s="11"/>
      <c r="BE53" s="11"/>
      <c r="BF53" s="11"/>
    </row>
    <row r="54" spans="2:58" ht="13.5" customHeight="1">
      <c r="B54" s="3146"/>
      <c r="C54" s="3141"/>
      <c r="D54" s="3138"/>
      <c r="E54" s="3141"/>
      <c r="F54" s="3140"/>
      <c r="G54" s="3130"/>
      <c r="H54" s="92"/>
      <c r="I54" s="92"/>
      <c r="J54" s="92"/>
      <c r="K54" s="92"/>
      <c r="L54" s="92"/>
      <c r="M54" s="92"/>
      <c r="N54" s="92"/>
      <c r="O54" s="101"/>
      <c r="P54" s="100"/>
      <c r="Q54" s="140"/>
      <c r="R54" s="101"/>
      <c r="S54" s="100"/>
      <c r="T54" s="140"/>
      <c r="U54" s="845"/>
      <c r="V54" s="11"/>
      <c r="Y54" s="271"/>
      <c r="AC54" s="928" t="s">
        <v>89</v>
      </c>
      <c r="AD54" s="983">
        <f>F9</f>
        <v>101.73</v>
      </c>
      <c r="AE54" s="984">
        <f>G9</f>
        <v>90</v>
      </c>
      <c r="AF54" s="985"/>
      <c r="AG54" s="986"/>
      <c r="AH54" s="983">
        <f>F34</f>
        <v>59.491999999999997</v>
      </c>
      <c r="AI54" s="984">
        <f>G34</f>
        <v>53</v>
      </c>
      <c r="AJ54" s="883">
        <f t="shared" ref="AJ54:AK56" si="53">AD54+AF54</f>
        <v>101.73</v>
      </c>
      <c r="AK54" s="2727">
        <f t="shared" si="53"/>
        <v>90</v>
      </c>
      <c r="AL54" s="883">
        <f t="shared" si="41"/>
        <v>59.491999999999997</v>
      </c>
      <c r="AM54" s="987">
        <f>AG54+AI54</f>
        <v>53</v>
      </c>
      <c r="AN54" s="895">
        <f t="shared" si="37"/>
        <v>161.22200000000001</v>
      </c>
      <c r="AO54" s="917">
        <f t="shared" si="38"/>
        <v>143</v>
      </c>
      <c r="AR54" s="104"/>
      <c r="AU54" s="106"/>
      <c r="AV54" s="11"/>
      <c r="AW54" s="11"/>
      <c r="AX54" s="142"/>
      <c r="AY54" s="11"/>
      <c r="AZ54" s="11"/>
      <c r="BC54" s="11"/>
      <c r="BD54" s="11"/>
      <c r="BE54" s="11"/>
      <c r="BF54" s="11"/>
    </row>
    <row r="55" spans="2:58" ht="13.5" customHeight="1" thickBot="1">
      <c r="B55" s="3144"/>
      <c r="C55" s="113"/>
      <c r="D55" s="3144"/>
      <c r="E55" s="1625"/>
      <c r="F55" s="3144"/>
      <c r="G55" s="3144"/>
      <c r="H55" s="92"/>
      <c r="I55" s="92"/>
      <c r="J55" s="92"/>
      <c r="K55" s="92"/>
      <c r="L55" s="92"/>
      <c r="M55" s="92"/>
      <c r="N55" s="92"/>
      <c r="O55" s="101"/>
      <c r="P55" s="108"/>
      <c r="Q55" s="141"/>
      <c r="R55" s="104"/>
      <c r="S55" s="105"/>
      <c r="T55" s="131"/>
      <c r="U55" s="495"/>
      <c r="V55" s="101"/>
      <c r="W55" s="100"/>
      <c r="X55" s="143"/>
      <c r="Y55" s="845"/>
      <c r="AC55" s="929" t="s">
        <v>202</v>
      </c>
      <c r="AD55" s="988"/>
      <c r="AE55" s="989"/>
      <c r="AF55" s="990"/>
      <c r="AG55" s="1189"/>
      <c r="AH55" s="988"/>
      <c r="AI55" s="989"/>
      <c r="AJ55" s="884">
        <f t="shared" si="53"/>
        <v>0</v>
      </c>
      <c r="AK55" s="2728">
        <f t="shared" si="53"/>
        <v>0</v>
      </c>
      <c r="AL55" s="884">
        <f t="shared" si="41"/>
        <v>0</v>
      </c>
      <c r="AM55" s="992">
        <f>AG55+AI55</f>
        <v>0</v>
      </c>
      <c r="AN55" s="904">
        <f t="shared" si="37"/>
        <v>0</v>
      </c>
      <c r="AO55" s="918">
        <f t="shared" si="38"/>
        <v>0</v>
      </c>
      <c r="AR55" s="193"/>
      <c r="AU55" s="106"/>
      <c r="AV55" s="11"/>
      <c r="AW55" s="11"/>
      <c r="AX55" s="142"/>
      <c r="AY55" s="11"/>
      <c r="AZ55" s="11"/>
      <c r="BC55" s="11"/>
      <c r="BD55" s="11"/>
      <c r="BE55" s="11"/>
      <c r="BF55" s="11"/>
    </row>
    <row r="56" spans="2:58" ht="14.25" customHeight="1" thickBot="1">
      <c r="B56" s="92"/>
      <c r="C56" s="1514"/>
      <c r="D56" s="92"/>
      <c r="E56" s="3141"/>
      <c r="F56" s="3140"/>
      <c r="G56" s="3149"/>
      <c r="H56" s="92"/>
      <c r="I56" s="92"/>
      <c r="J56" s="92"/>
      <c r="K56" s="92"/>
      <c r="L56" s="92"/>
      <c r="M56" s="92"/>
      <c r="N56" s="92"/>
      <c r="R56" s="101"/>
      <c r="S56" s="115"/>
      <c r="T56" s="137"/>
      <c r="U56" s="845"/>
      <c r="V56" s="101"/>
      <c r="W56" s="100"/>
      <c r="X56" s="140"/>
      <c r="Y56" s="845"/>
      <c r="AC56" s="1076" t="s">
        <v>288</v>
      </c>
      <c r="AD56" s="1077">
        <f t="shared" ref="AD56:AI56" si="54">SUM(AD53:AD55)</f>
        <v>101.73</v>
      </c>
      <c r="AE56" s="964">
        <f t="shared" si="54"/>
        <v>90</v>
      </c>
      <c r="AF56" s="1077">
        <f t="shared" si="54"/>
        <v>0</v>
      </c>
      <c r="AG56" s="964">
        <f t="shared" si="54"/>
        <v>0</v>
      </c>
      <c r="AH56" s="1077">
        <f t="shared" si="54"/>
        <v>59.491999999999997</v>
      </c>
      <c r="AI56" s="964">
        <f t="shared" si="54"/>
        <v>53</v>
      </c>
      <c r="AJ56" s="963">
        <f t="shared" si="53"/>
        <v>101.73</v>
      </c>
      <c r="AK56" s="2721">
        <f t="shared" si="53"/>
        <v>90</v>
      </c>
      <c r="AL56" s="963">
        <f t="shared" si="41"/>
        <v>59.491999999999997</v>
      </c>
      <c r="AM56" s="966">
        <f>AG56+AI56</f>
        <v>53</v>
      </c>
      <c r="AN56" s="930">
        <f t="shared" si="37"/>
        <v>161.22200000000001</v>
      </c>
      <c r="AO56" s="931">
        <f t="shared" si="38"/>
        <v>143</v>
      </c>
      <c r="AR56" s="106"/>
      <c r="AU56" s="106"/>
      <c r="AV56" s="11"/>
      <c r="AW56" s="11"/>
      <c r="AX56" s="144"/>
      <c r="AY56" s="11"/>
      <c r="AZ56" s="11"/>
      <c r="BC56" s="11"/>
      <c r="BD56" s="11"/>
      <c r="BE56" s="11"/>
      <c r="BF56" s="11"/>
    </row>
    <row r="57" spans="2:58" ht="12.75" customHeight="1">
      <c r="B57" s="92"/>
      <c r="C57" s="1514"/>
      <c r="D57" s="92"/>
      <c r="E57" s="2613"/>
      <c r="F57" s="3144"/>
      <c r="G57" s="3144"/>
      <c r="H57" s="92"/>
      <c r="I57" s="92"/>
      <c r="J57" s="92"/>
      <c r="K57" s="92"/>
      <c r="L57" s="92"/>
      <c r="M57" s="92"/>
      <c r="N57" s="92"/>
      <c r="O57" s="145"/>
      <c r="P57" s="106"/>
      <c r="Q57" s="106"/>
      <c r="R57" s="101"/>
      <c r="S57" s="100"/>
      <c r="T57" s="137"/>
      <c r="U57" s="11"/>
      <c r="V57" s="11"/>
      <c r="W57" s="11"/>
      <c r="X57" s="11"/>
      <c r="AR57" s="106"/>
      <c r="AX57" s="331"/>
      <c r="AY57" s="11"/>
      <c r="AZ57" s="11"/>
      <c r="BC57" s="11"/>
      <c r="BD57" s="11"/>
      <c r="BE57" s="11"/>
      <c r="BF57" s="11"/>
    </row>
    <row r="58" spans="2:58" ht="13.5" customHeight="1">
      <c r="B58" s="92"/>
      <c r="C58" s="1514"/>
      <c r="D58" s="92"/>
      <c r="E58" s="92"/>
      <c r="F58" s="92"/>
      <c r="G58" s="92"/>
      <c r="H58" s="92"/>
      <c r="I58" s="92"/>
      <c r="J58" s="92"/>
      <c r="K58" s="3141"/>
      <c r="L58" s="113"/>
      <c r="M58" s="3150"/>
      <c r="N58" s="92"/>
      <c r="O58" s="101"/>
      <c r="P58" s="105"/>
      <c r="Q58" s="140"/>
      <c r="R58" s="101"/>
      <c r="S58" s="115"/>
      <c r="T58" s="137"/>
      <c r="U58" s="11"/>
      <c r="V58" s="101"/>
      <c r="W58" s="115"/>
      <c r="X58" s="137"/>
      <c r="AR58" s="106"/>
      <c r="AX58" s="11"/>
      <c r="AY58" s="11"/>
      <c r="AZ58" s="11"/>
      <c r="BC58" s="11"/>
      <c r="BD58" s="11"/>
      <c r="BE58" s="11"/>
      <c r="BF58" s="11"/>
    </row>
    <row r="59" spans="2:58" ht="15" customHeight="1">
      <c r="B59" s="3144"/>
      <c r="C59" s="3145"/>
      <c r="D59" s="3144"/>
      <c r="E59" s="92"/>
      <c r="F59" s="92"/>
      <c r="G59" s="92"/>
      <c r="H59" s="92"/>
      <c r="I59" s="92"/>
      <c r="J59" s="92"/>
      <c r="K59" s="2827"/>
      <c r="L59" s="110"/>
      <c r="M59" s="195"/>
      <c r="N59" s="92"/>
      <c r="O59" s="2425"/>
      <c r="P59" s="106"/>
      <c r="Q59" s="106"/>
      <c r="R59" s="101"/>
      <c r="S59" s="100"/>
      <c r="T59" s="131"/>
      <c r="U59" s="11"/>
      <c r="V59" s="101"/>
      <c r="W59" s="100"/>
      <c r="X59" s="137"/>
      <c r="AR59" s="106"/>
      <c r="AX59" s="11"/>
      <c r="AY59" s="11"/>
      <c r="AZ59" s="11"/>
      <c r="BC59" s="11"/>
      <c r="BD59" s="11"/>
      <c r="BE59" s="11"/>
      <c r="BF59" s="11"/>
    </row>
    <row r="60" spans="2:58" ht="16.5" customHeight="1">
      <c r="B60" s="92"/>
      <c r="C60" s="1565" t="str">
        <f>C2</f>
        <v xml:space="preserve">               12 - ТИДНЕВНАЯ  М Е Н Ю  -  Р А С К Л А Д К А    ДЛЯ ПИТАНИЯ ДЕТЕЙ  ШКОЛЬНЫХ </v>
      </c>
      <c r="D60" s="92"/>
      <c r="E60" s="92"/>
      <c r="F60" s="92"/>
      <c r="G60" s="1566"/>
      <c r="H60" s="1566"/>
      <c r="I60" s="1566"/>
      <c r="J60" s="92"/>
      <c r="K60" s="92"/>
      <c r="L60" s="1566"/>
      <c r="M60" s="92"/>
      <c r="N60" s="92"/>
      <c r="R60" s="2425"/>
      <c r="S60" s="193"/>
      <c r="T60" s="194"/>
      <c r="AC60" t="s">
        <v>271</v>
      </c>
      <c r="AN60" s="106"/>
      <c r="AO60" s="11"/>
      <c r="AR60" s="137"/>
      <c r="AX60" s="11"/>
      <c r="AY60" s="11"/>
      <c r="AZ60" s="11"/>
      <c r="BC60" s="11"/>
      <c r="BD60" s="11"/>
      <c r="BE60" s="11"/>
      <c r="BF60" s="11"/>
    </row>
    <row r="61" spans="2:58" ht="15.75" customHeight="1">
      <c r="B61" s="92"/>
      <c r="C61" s="92"/>
      <c r="D61" s="1567" t="str">
        <f>D3</f>
        <v xml:space="preserve"> З А В Т Р А К О В   -   О Б Е Д О В  -  П О Л Д Н И К О В</v>
      </c>
      <c r="E61" s="92"/>
      <c r="F61" s="1568"/>
      <c r="G61" s="92"/>
      <c r="H61" s="92"/>
      <c r="I61" s="92"/>
      <c r="J61" s="92"/>
      <c r="K61" s="92"/>
      <c r="L61" s="1569" t="str">
        <f>L3</f>
        <v>СанПиН  2.3 /2.4. 3590 - 20</v>
      </c>
      <c r="M61" s="92"/>
      <c r="N61" s="92"/>
      <c r="O61" s="1565" t="str">
        <f>O6</f>
        <v xml:space="preserve">               12- ТИДНЕВКА</v>
      </c>
      <c r="AC61" s="99" t="str">
        <f>O63</f>
        <v>2 - й день</v>
      </c>
      <c r="AD61" s="2" t="str">
        <f>P63</f>
        <v>Возрастная категория:   12  лет и старше</v>
      </c>
      <c r="AI61" s="132" t="str">
        <f>U63</f>
        <v>1 - я   неделя</v>
      </c>
      <c r="AK61" s="297"/>
      <c r="AL61" s="68"/>
      <c r="AN61" s="3132"/>
      <c r="AO61" s="3132"/>
      <c r="AR61" s="106"/>
      <c r="AV61" s="54"/>
      <c r="AW61" s="596"/>
      <c r="AX61" s="11"/>
      <c r="AY61" s="11"/>
      <c r="AZ61" s="11"/>
      <c r="BC61" s="11"/>
      <c r="BD61" s="11"/>
      <c r="BE61" s="11"/>
      <c r="BF61" s="11"/>
    </row>
    <row r="62" spans="2:58" ht="15.75" thickBot="1">
      <c r="B62" s="1566" t="str">
        <f>B4</f>
        <v>Возрастная категория:   12  лет и старше</v>
      </c>
      <c r="C62" s="1566"/>
      <c r="D62" s="1570"/>
      <c r="E62" s="92"/>
      <c r="F62" s="92"/>
      <c r="G62" s="92"/>
      <c r="H62" s="92"/>
      <c r="I62" s="2718" t="str">
        <f>I4</f>
        <v xml:space="preserve">      Сезон:    ЗИМА  -  ВЕСНА  2025 -____г.г.</v>
      </c>
      <c r="J62" s="2078"/>
      <c r="K62" s="1572"/>
      <c r="L62" s="92"/>
      <c r="M62" s="92"/>
      <c r="N62" s="92"/>
      <c r="O62" t="s">
        <v>271</v>
      </c>
      <c r="AC62" s="1565" t="str">
        <f>O61</f>
        <v xml:space="preserve">               12- ТИДНЕВКА</v>
      </c>
      <c r="AG62" s="2720" t="str">
        <f>S64</f>
        <v xml:space="preserve">      Сезон:    ЗИМА  -  ВЕСНА  2025 -____г.г.</v>
      </c>
      <c r="AN62" s="37"/>
      <c r="AO62" s="37"/>
      <c r="AP62" s="3132"/>
      <c r="AR62" s="106"/>
      <c r="AV62" s="322"/>
      <c r="AW62" s="322"/>
      <c r="BB62" s="11"/>
      <c r="BC62" s="11"/>
      <c r="BD62" s="11"/>
      <c r="BE62" s="11"/>
      <c r="BF62" s="11"/>
    </row>
    <row r="63" spans="2:58" ht="15.75" thickBot="1">
      <c r="B63" s="92"/>
      <c r="C63" s="1514"/>
      <c r="D63" s="92"/>
      <c r="E63" s="92"/>
      <c r="F63" s="1571" t="str">
        <f>G4</f>
        <v>1 - я   неделя</v>
      </c>
      <c r="G63" s="92"/>
      <c r="H63" s="92"/>
      <c r="I63" s="92"/>
      <c r="J63" s="92"/>
      <c r="K63" s="92"/>
      <c r="L63" s="92"/>
      <c r="M63" s="92"/>
      <c r="N63" s="92"/>
      <c r="O63" s="99" t="str">
        <f>B66</f>
        <v>2 - й день</v>
      </c>
      <c r="P63" s="2" t="str">
        <f>B62</f>
        <v>Возрастная категория:   12  лет и старше</v>
      </c>
      <c r="U63" s="132" t="str">
        <f>F63</f>
        <v>1 - я   неделя</v>
      </c>
      <c r="W63" s="297"/>
      <c r="X63" s="68"/>
      <c r="Y63" s="1023"/>
      <c r="AC63" s="839" t="s">
        <v>224</v>
      </c>
      <c r="AD63" s="840" t="s">
        <v>272</v>
      </c>
      <c r="AE63" s="841"/>
      <c r="AF63" s="840" t="s">
        <v>273</v>
      </c>
      <c r="AG63" s="841"/>
      <c r="AH63" s="840" t="s">
        <v>274</v>
      </c>
      <c r="AI63" s="841"/>
      <c r="AJ63" s="840" t="s">
        <v>277</v>
      </c>
      <c r="AK63" s="841"/>
      <c r="AL63" s="886" t="s">
        <v>278</v>
      </c>
      <c r="AM63" s="841"/>
      <c r="AN63" s="909" t="s">
        <v>279</v>
      </c>
      <c r="AO63" s="910"/>
      <c r="AR63" s="1668"/>
      <c r="AV63" s="322"/>
      <c r="AW63" s="322"/>
      <c r="BB63" s="11"/>
      <c r="BC63" s="11"/>
      <c r="BD63" s="11"/>
      <c r="BE63" s="11"/>
      <c r="BF63" s="11"/>
    </row>
    <row r="64" spans="2:58" ht="12.75" customHeight="1" thickBot="1">
      <c r="B64" s="1573" t="s">
        <v>311</v>
      </c>
      <c r="C64" s="1574" t="s">
        <v>2</v>
      </c>
      <c r="D64" s="1575" t="s">
        <v>3</v>
      </c>
      <c r="E64" s="1576" t="s">
        <v>57</v>
      </c>
      <c r="F64" s="112"/>
      <c r="G64" s="112"/>
      <c r="H64" s="112"/>
      <c r="I64" s="112"/>
      <c r="J64" s="112"/>
      <c r="K64" s="112"/>
      <c r="L64" s="112"/>
      <c r="M64" s="3167"/>
      <c r="N64" s="92"/>
      <c r="S64" s="2719" t="str">
        <f>I62</f>
        <v xml:space="preserve">      Сезон:    ЗИМА  -  ВЕСНА  2025 -____г.г.</v>
      </c>
      <c r="AA64" s="11"/>
      <c r="AC64" s="1079" t="s">
        <v>300</v>
      </c>
      <c r="AD64" s="842" t="s">
        <v>87</v>
      </c>
      <c r="AE64" s="844" t="s">
        <v>88</v>
      </c>
      <c r="AF64" s="887" t="s">
        <v>87</v>
      </c>
      <c r="AG64" s="888" t="s">
        <v>88</v>
      </c>
      <c r="AH64" s="887" t="s">
        <v>87</v>
      </c>
      <c r="AI64" s="888" t="s">
        <v>88</v>
      </c>
      <c r="AJ64" s="842" t="s">
        <v>87</v>
      </c>
      <c r="AK64" s="843" t="s">
        <v>88</v>
      </c>
      <c r="AL64" s="889" t="s">
        <v>87</v>
      </c>
      <c r="AM64" s="843" t="s">
        <v>88</v>
      </c>
      <c r="AN64" s="1082" t="s">
        <v>87</v>
      </c>
      <c r="AO64" s="1083" t="s">
        <v>88</v>
      </c>
      <c r="AR64" s="106"/>
      <c r="AV64" s="14"/>
      <c r="AW64" s="14"/>
      <c r="BB64" s="11"/>
      <c r="BC64" s="11"/>
      <c r="BD64" s="11"/>
      <c r="BE64" s="11"/>
      <c r="BF64" s="11"/>
    </row>
    <row r="65" spans="2:58" ht="15.75" thickBot="1">
      <c r="B65" s="1577" t="s">
        <v>312</v>
      </c>
      <c r="C65" s="3144"/>
      <c r="D65" s="1578" t="s">
        <v>58</v>
      </c>
      <c r="E65" s="1225"/>
      <c r="F65" s="1227"/>
      <c r="G65" s="1227"/>
      <c r="H65" s="1227"/>
      <c r="I65" s="1227"/>
      <c r="J65" s="1227"/>
      <c r="K65" s="1227"/>
      <c r="L65" s="1227"/>
      <c r="M65" s="2572"/>
      <c r="N65" s="92"/>
      <c r="O65" s="1094" t="s">
        <v>303</v>
      </c>
      <c r="P65" s="184"/>
      <c r="Q65" s="184"/>
      <c r="R65" s="184"/>
      <c r="S65" s="184"/>
      <c r="T65" s="184"/>
      <c r="U65" s="184"/>
      <c r="V65" s="184"/>
      <c r="W65" s="184"/>
      <c r="X65" s="184"/>
      <c r="Y65" s="837"/>
      <c r="AC65" s="932" t="s">
        <v>63</v>
      </c>
      <c r="AD65" s="967"/>
      <c r="AE65" s="993"/>
      <c r="AF65" s="967"/>
      <c r="AG65" s="994"/>
      <c r="AH65" s="967"/>
      <c r="AI65" s="995"/>
      <c r="AJ65" s="882">
        <f t="shared" ref="AJ65:AJ74" si="55">AD65+AF65</f>
        <v>0</v>
      </c>
      <c r="AK65" s="1397">
        <f t="shared" ref="AK65:AK74" si="56">AE65+AG65</f>
        <v>0</v>
      </c>
      <c r="AL65" s="882">
        <f t="shared" ref="AL65:AL74" si="57">AF65+AH65</f>
        <v>0</v>
      </c>
      <c r="AM65" s="996">
        <f t="shared" ref="AM65:AM74" si="58">AG65+AI65</f>
        <v>0</v>
      </c>
      <c r="AN65" s="915">
        <f t="shared" ref="AN65:AN88" si="59">AD65+AF65+AH65</f>
        <v>0</v>
      </c>
      <c r="AO65" s="922">
        <f t="shared" ref="AO65:AO88" si="60">AE65+AG65+AI65</f>
        <v>0</v>
      </c>
      <c r="AR65" s="101"/>
      <c r="AV65" s="14"/>
      <c r="AW65" s="14"/>
      <c r="BB65" s="11"/>
      <c r="BC65" s="11"/>
      <c r="BD65" s="11"/>
      <c r="BE65" s="11"/>
      <c r="BF65" s="11"/>
    </row>
    <row r="66" spans="2:58" ht="16.5" thickBot="1">
      <c r="B66" s="2219" t="s">
        <v>420</v>
      </c>
      <c r="C66" s="112"/>
      <c r="D66" s="1540"/>
      <c r="E66" s="3115" t="s">
        <v>723</v>
      </c>
      <c r="F66" s="1205"/>
      <c r="G66" s="1205"/>
      <c r="H66" s="2637" t="s">
        <v>637</v>
      </c>
      <c r="I66" s="2850"/>
      <c r="J66" s="2850"/>
      <c r="K66" s="2573" t="s">
        <v>764</v>
      </c>
      <c r="L66" s="1205"/>
      <c r="M66" s="1206"/>
      <c r="N66" s="726"/>
      <c r="O66" s="669"/>
      <c r="P66" s="17" t="s">
        <v>304</v>
      </c>
      <c r="Q66" s="17"/>
      <c r="R66" s="17"/>
      <c r="S66" s="17"/>
      <c r="T66" s="17"/>
      <c r="U66" s="17"/>
      <c r="V66" s="17"/>
      <c r="W66" s="17"/>
      <c r="X66" s="17"/>
      <c r="Y66" s="838"/>
      <c r="AC66" s="932" t="s">
        <v>393</v>
      </c>
      <c r="AD66" s="1170"/>
      <c r="AE66" s="1055"/>
      <c r="AF66" s="1170">
        <f>F84</f>
        <v>5.3079999999999998</v>
      </c>
      <c r="AG66" s="1201">
        <f>G84</f>
        <v>5.3079999999999998</v>
      </c>
      <c r="AH66" s="946"/>
      <c r="AI66" s="999"/>
      <c r="AJ66" s="883">
        <f t="shared" si="55"/>
        <v>5.3079999999999998</v>
      </c>
      <c r="AK66" s="1018">
        <f t="shared" si="56"/>
        <v>5.3079999999999998</v>
      </c>
      <c r="AL66" s="883">
        <f t="shared" si="57"/>
        <v>5.3079999999999998</v>
      </c>
      <c r="AM66" s="938">
        <f t="shared" si="58"/>
        <v>5.3079999999999998</v>
      </c>
      <c r="AN66" s="895">
        <f t="shared" si="59"/>
        <v>5.3079999999999998</v>
      </c>
      <c r="AO66" s="917">
        <f t="shared" si="60"/>
        <v>5.3079999999999998</v>
      </c>
      <c r="AR66" s="101"/>
      <c r="AV66" s="11"/>
      <c r="AW66" s="11"/>
      <c r="BB66" s="11"/>
      <c r="BC66" s="11"/>
      <c r="BD66" s="11"/>
      <c r="BE66" s="11"/>
      <c r="BF66" s="11"/>
    </row>
    <row r="67" spans="2:58" ht="15.75" thickBot="1">
      <c r="B67" s="3310"/>
      <c r="C67" s="2804" t="s">
        <v>128</v>
      </c>
      <c r="D67" s="1581"/>
      <c r="E67" s="2381" t="s">
        <v>86</v>
      </c>
      <c r="F67" s="664" t="s">
        <v>87</v>
      </c>
      <c r="G67" s="1230" t="s">
        <v>88</v>
      </c>
      <c r="H67" s="2565" t="s">
        <v>86</v>
      </c>
      <c r="I67" s="162" t="s">
        <v>87</v>
      </c>
      <c r="J67" s="1582" t="s">
        <v>88</v>
      </c>
      <c r="K67" s="2565" t="s">
        <v>86</v>
      </c>
      <c r="L67" s="162" t="s">
        <v>87</v>
      </c>
      <c r="M67" s="2461" t="s">
        <v>88</v>
      </c>
      <c r="N67" s="92"/>
      <c r="Z67" s="4394" t="s">
        <v>1133</v>
      </c>
      <c r="AA67" s="4395"/>
      <c r="AC67" s="932" t="s">
        <v>65</v>
      </c>
      <c r="AD67" s="1000"/>
      <c r="AE67" s="1055"/>
      <c r="AF67" s="1000"/>
      <c r="AG67" s="1002"/>
      <c r="AH67" s="1000"/>
      <c r="AI67" s="1003"/>
      <c r="AJ67" s="883">
        <f t="shared" si="55"/>
        <v>0</v>
      </c>
      <c r="AK67" s="1018">
        <f t="shared" si="56"/>
        <v>0</v>
      </c>
      <c r="AL67" s="883">
        <f t="shared" si="57"/>
        <v>0</v>
      </c>
      <c r="AM67" s="938">
        <f t="shared" si="58"/>
        <v>0</v>
      </c>
      <c r="AN67" s="895">
        <f t="shared" si="59"/>
        <v>0</v>
      </c>
      <c r="AO67" s="917">
        <f t="shared" si="60"/>
        <v>0</v>
      </c>
      <c r="AR67" s="101"/>
      <c r="AV67" s="11"/>
      <c r="AW67" s="11"/>
      <c r="BB67" s="11"/>
      <c r="BC67" s="11"/>
      <c r="BD67" s="11"/>
      <c r="BE67" s="11"/>
      <c r="BF67" s="11"/>
    </row>
    <row r="68" spans="2:58" ht="15.75" thickBot="1">
      <c r="B68" s="3172" t="s">
        <v>437</v>
      </c>
      <c r="C68" s="2668" t="s">
        <v>320</v>
      </c>
      <c r="D68" s="2944">
        <v>120</v>
      </c>
      <c r="E68" s="2807" t="s">
        <v>828</v>
      </c>
      <c r="F68" s="3362">
        <v>145.392</v>
      </c>
      <c r="G68" s="2808">
        <v>120</v>
      </c>
      <c r="H68" s="2807" t="s">
        <v>91</v>
      </c>
      <c r="I68" s="2791">
        <v>60</v>
      </c>
      <c r="J68" s="3479">
        <v>60</v>
      </c>
      <c r="K68" s="2556" t="s">
        <v>72</v>
      </c>
      <c r="L68" s="129">
        <v>40</v>
      </c>
      <c r="M68" s="2191">
        <v>40</v>
      </c>
      <c r="N68" s="92"/>
      <c r="O68" s="839" t="s">
        <v>224</v>
      </c>
      <c r="P68" s="840" t="s">
        <v>272</v>
      </c>
      <c r="Q68" s="841"/>
      <c r="R68" s="840" t="s">
        <v>273</v>
      </c>
      <c r="S68" s="841"/>
      <c r="T68" s="840" t="s">
        <v>274</v>
      </c>
      <c r="U68" s="841"/>
      <c r="V68" s="840" t="s">
        <v>275</v>
      </c>
      <c r="W68" s="841"/>
      <c r="X68" s="840" t="s">
        <v>278</v>
      </c>
      <c r="Y68" s="841"/>
      <c r="Z68" s="4396" t="s">
        <v>1134</v>
      </c>
      <c r="AA68" s="4397"/>
      <c r="AC68" s="932" t="s">
        <v>66</v>
      </c>
      <c r="AD68" s="946"/>
      <c r="AE68" s="1001"/>
      <c r="AF68" s="946"/>
      <c r="AG68" s="1002"/>
      <c r="AH68" s="946"/>
      <c r="AI68" s="1003"/>
      <c r="AJ68" s="883">
        <f t="shared" si="55"/>
        <v>0</v>
      </c>
      <c r="AK68" s="1018">
        <f t="shared" si="56"/>
        <v>0</v>
      </c>
      <c r="AL68" s="883">
        <f t="shared" si="57"/>
        <v>0</v>
      </c>
      <c r="AM68" s="938">
        <f t="shared" si="58"/>
        <v>0</v>
      </c>
      <c r="AN68" s="895">
        <f t="shared" si="59"/>
        <v>0</v>
      </c>
      <c r="AO68" s="917">
        <f t="shared" si="60"/>
        <v>0</v>
      </c>
      <c r="AR68" s="101"/>
      <c r="AV68" s="11"/>
      <c r="AW68" s="11"/>
      <c r="BB68" s="11"/>
      <c r="BC68" s="11"/>
      <c r="BD68" s="11"/>
      <c r="BE68" s="11"/>
      <c r="BF68" s="11"/>
    </row>
    <row r="69" spans="2:58" ht="12.75" customHeight="1" thickBot="1">
      <c r="B69" s="3165" t="s">
        <v>634</v>
      </c>
      <c r="C69" s="3170" t="s">
        <v>635</v>
      </c>
      <c r="D69" s="1680">
        <v>180</v>
      </c>
      <c r="E69" s="2764" t="s">
        <v>75</v>
      </c>
      <c r="F69" s="2788">
        <v>9</v>
      </c>
      <c r="G69" s="2800">
        <v>9</v>
      </c>
      <c r="H69" s="2026" t="s">
        <v>335</v>
      </c>
      <c r="I69" s="2793">
        <v>360</v>
      </c>
      <c r="J69" s="3110">
        <v>360</v>
      </c>
      <c r="K69" s="185" t="s">
        <v>47</v>
      </c>
      <c r="L69" s="227">
        <v>1.6</v>
      </c>
      <c r="M69" s="1233">
        <v>1.6</v>
      </c>
      <c r="N69" s="92"/>
      <c r="O69" s="677"/>
      <c r="P69" s="842" t="s">
        <v>87</v>
      </c>
      <c r="Q69" s="843" t="s">
        <v>88</v>
      </c>
      <c r="R69" s="842" t="s">
        <v>87</v>
      </c>
      <c r="S69" s="843" t="s">
        <v>88</v>
      </c>
      <c r="T69" s="842" t="s">
        <v>87</v>
      </c>
      <c r="U69" s="843" t="s">
        <v>88</v>
      </c>
      <c r="V69" s="842" t="s">
        <v>87</v>
      </c>
      <c r="W69" s="843" t="s">
        <v>88</v>
      </c>
      <c r="X69" s="842" t="s">
        <v>87</v>
      </c>
      <c r="Y69" s="844" t="s">
        <v>88</v>
      </c>
      <c r="Z69" s="890" t="s">
        <v>87</v>
      </c>
      <c r="AA69" s="891" t="s">
        <v>88</v>
      </c>
      <c r="AC69" s="932" t="s">
        <v>68</v>
      </c>
      <c r="AD69" s="946"/>
      <c r="AE69" s="997"/>
      <c r="AF69" s="1184"/>
      <c r="AG69" s="1002"/>
      <c r="AH69" s="946"/>
      <c r="AI69" s="999"/>
      <c r="AJ69" s="883">
        <f t="shared" si="55"/>
        <v>0</v>
      </c>
      <c r="AK69" s="1018">
        <f t="shared" si="56"/>
        <v>0</v>
      </c>
      <c r="AL69" s="883">
        <f t="shared" si="57"/>
        <v>0</v>
      </c>
      <c r="AM69" s="938">
        <f t="shared" si="58"/>
        <v>0</v>
      </c>
      <c r="AN69" s="895">
        <f t="shared" si="59"/>
        <v>0</v>
      </c>
      <c r="AO69" s="917">
        <f t="shared" si="60"/>
        <v>0</v>
      </c>
      <c r="AR69" s="101"/>
      <c r="AV69" s="11"/>
      <c r="AW69" s="11"/>
      <c r="BB69" s="11"/>
      <c r="BC69" s="11"/>
      <c r="BD69" s="11"/>
      <c r="BE69" s="11"/>
      <c r="BF69" s="11"/>
    </row>
    <row r="70" spans="2:58" ht="12.75" customHeight="1">
      <c r="B70" s="3161" t="s">
        <v>609</v>
      </c>
      <c r="C70" s="3176" t="s">
        <v>636</v>
      </c>
      <c r="D70" s="154">
        <v>30</v>
      </c>
      <c r="E70" s="2818" t="s">
        <v>1068</v>
      </c>
      <c r="F70" s="2819"/>
      <c r="G70" s="2820"/>
      <c r="H70" s="2809" t="s">
        <v>336</v>
      </c>
      <c r="I70" s="2793">
        <v>0.9</v>
      </c>
      <c r="J70" s="2768">
        <v>0.9</v>
      </c>
      <c r="K70" s="2385" t="s">
        <v>56</v>
      </c>
      <c r="L70" s="227">
        <v>61.7</v>
      </c>
      <c r="M70" s="229">
        <v>61.7</v>
      </c>
      <c r="N70" s="92"/>
      <c r="O70" s="1095" t="s">
        <v>115</v>
      </c>
      <c r="P70" s="858">
        <f>D74</f>
        <v>30</v>
      </c>
      <c r="Q70" s="1024">
        <f>D74</f>
        <v>30</v>
      </c>
      <c r="R70" s="872">
        <f>D90</f>
        <v>40</v>
      </c>
      <c r="S70" s="1016">
        <f>D90</f>
        <v>40</v>
      </c>
      <c r="T70" s="872">
        <f>D104</f>
        <v>30</v>
      </c>
      <c r="U70" s="1025">
        <f>D104</f>
        <v>30</v>
      </c>
      <c r="V70" s="872">
        <f>P70+R70</f>
        <v>70</v>
      </c>
      <c r="W70" s="1015">
        <f>Q70+S70</f>
        <v>70</v>
      </c>
      <c r="X70" s="872">
        <f>R70+T70</f>
        <v>70</v>
      </c>
      <c r="Y70" s="1016">
        <f>S70+U70</f>
        <v>70</v>
      </c>
      <c r="Z70" s="892">
        <f t="shared" ref="Z70:Z78" si="61">P70+R70+T70</f>
        <v>100</v>
      </c>
      <c r="AA70" s="893">
        <f t="shared" ref="AA70:AA78" si="62">Q70+S70+U70</f>
        <v>100</v>
      </c>
      <c r="AC70" s="932" t="s">
        <v>69</v>
      </c>
      <c r="AD70" s="946"/>
      <c r="AE70" s="1004"/>
      <c r="AF70" s="946"/>
      <c r="AG70" s="998"/>
      <c r="AH70" s="946"/>
      <c r="AI70" s="999"/>
      <c r="AJ70" s="883">
        <f t="shared" si="55"/>
        <v>0</v>
      </c>
      <c r="AK70" s="1018">
        <f t="shared" si="56"/>
        <v>0</v>
      </c>
      <c r="AL70" s="883">
        <f t="shared" si="57"/>
        <v>0</v>
      </c>
      <c r="AM70" s="938">
        <f t="shared" si="58"/>
        <v>0</v>
      </c>
      <c r="AN70" s="895">
        <f t="shared" si="59"/>
        <v>0</v>
      </c>
      <c r="AO70" s="917">
        <f t="shared" si="60"/>
        <v>0</v>
      </c>
      <c r="AR70" s="101"/>
      <c r="BB70" s="11"/>
      <c r="BC70" s="11"/>
      <c r="BD70" s="11"/>
      <c r="BE70" s="11"/>
      <c r="BF70" s="11"/>
    </row>
    <row r="71" spans="2:58" ht="13.5" customHeight="1">
      <c r="B71" s="3653" t="s">
        <v>648</v>
      </c>
      <c r="C71" s="3166" t="s">
        <v>468</v>
      </c>
      <c r="D71" s="2373">
        <v>200</v>
      </c>
      <c r="E71" s="185" t="s">
        <v>829</v>
      </c>
      <c r="F71" s="262"/>
      <c r="G71" s="2766"/>
      <c r="H71" s="2765" t="s">
        <v>1066</v>
      </c>
      <c r="I71" s="3493"/>
      <c r="J71" s="4179"/>
      <c r="K71" s="185" t="s">
        <v>335</v>
      </c>
      <c r="L71" s="227">
        <v>1.23</v>
      </c>
      <c r="M71" s="229">
        <v>1.23</v>
      </c>
      <c r="N71" s="92"/>
      <c r="O71" s="894" t="s">
        <v>114</v>
      </c>
      <c r="P71" s="859">
        <f>D73</f>
        <v>40</v>
      </c>
      <c r="Q71" s="1026">
        <f>D73</f>
        <v>40</v>
      </c>
      <c r="R71" s="859">
        <f>D89</f>
        <v>70</v>
      </c>
      <c r="S71" s="1027">
        <f>D89</f>
        <v>70</v>
      </c>
      <c r="T71" s="859"/>
      <c r="U71" s="1026"/>
      <c r="V71" s="859">
        <f t="shared" ref="V71:V75" si="63">P71+R71</f>
        <v>110</v>
      </c>
      <c r="W71" s="1018">
        <f t="shared" ref="W71:W75" si="64">Q71+S71</f>
        <v>110</v>
      </c>
      <c r="X71" s="859">
        <f t="shared" ref="X71:X75" si="65">R71+T71</f>
        <v>70</v>
      </c>
      <c r="Y71" s="938">
        <f t="shared" ref="Y71:Y75" si="66">S71+U71</f>
        <v>70</v>
      </c>
      <c r="Z71" s="895">
        <f t="shared" si="61"/>
        <v>110</v>
      </c>
      <c r="AA71" s="896">
        <f t="shared" si="62"/>
        <v>110</v>
      </c>
      <c r="AC71" s="933" t="s">
        <v>302</v>
      </c>
      <c r="AD71" s="1105"/>
      <c r="AE71" s="1099"/>
      <c r="AF71" s="946"/>
      <c r="AG71" s="998"/>
      <c r="AH71" s="946">
        <f>F103</f>
        <v>11.4</v>
      </c>
      <c r="AI71" s="999">
        <f>G103</f>
        <v>11.4</v>
      </c>
      <c r="AJ71" s="883">
        <f t="shared" si="55"/>
        <v>0</v>
      </c>
      <c r="AK71" s="1018">
        <f t="shared" si="56"/>
        <v>0</v>
      </c>
      <c r="AL71" s="883">
        <f t="shared" si="57"/>
        <v>11.4</v>
      </c>
      <c r="AM71" s="938">
        <f t="shared" si="58"/>
        <v>11.4</v>
      </c>
      <c r="AN71" s="895">
        <f t="shared" si="59"/>
        <v>11.4</v>
      </c>
      <c r="AO71" s="917">
        <f t="shared" si="60"/>
        <v>11.4</v>
      </c>
      <c r="AR71" s="101"/>
      <c r="BB71" s="11"/>
      <c r="BC71" s="11"/>
      <c r="BD71" s="11"/>
      <c r="BE71" s="11"/>
      <c r="BF71" s="11"/>
    </row>
    <row r="72" spans="2:58" ht="15.75" thickBot="1">
      <c r="B72" s="3168" t="s">
        <v>739</v>
      </c>
      <c r="C72" s="3170" t="s">
        <v>764</v>
      </c>
      <c r="D72" s="2373" t="s">
        <v>1070</v>
      </c>
      <c r="E72" s="185" t="s">
        <v>82</v>
      </c>
      <c r="F72" s="227">
        <v>11.4</v>
      </c>
      <c r="G72" s="229">
        <v>11.4</v>
      </c>
      <c r="H72" s="2181" t="s">
        <v>75</v>
      </c>
      <c r="I72" s="2801">
        <v>8.58</v>
      </c>
      <c r="J72" s="4275">
        <v>8.58</v>
      </c>
      <c r="K72" s="185" t="s">
        <v>763</v>
      </c>
      <c r="L72" s="227">
        <v>0.75</v>
      </c>
      <c r="M72" s="2586">
        <v>0.75</v>
      </c>
      <c r="N72" s="92"/>
      <c r="O72" s="894" t="s">
        <v>72</v>
      </c>
      <c r="P72" s="859">
        <f>F73+L68</f>
        <v>42.68</v>
      </c>
      <c r="Q72" s="1119">
        <f>G73+M68</f>
        <v>42.68</v>
      </c>
      <c r="R72" s="859">
        <f>I90</f>
        <v>0.7</v>
      </c>
      <c r="S72" s="1018">
        <f>J90</f>
        <v>0.7</v>
      </c>
      <c r="T72" s="859">
        <f>I106</f>
        <v>2.2000000000000002</v>
      </c>
      <c r="U72" s="1029">
        <f>J106</f>
        <v>2.2000000000000002</v>
      </c>
      <c r="V72" s="859">
        <f t="shared" si="63"/>
        <v>43.38</v>
      </c>
      <c r="W72" s="1018">
        <f t="shared" si="64"/>
        <v>43.38</v>
      </c>
      <c r="X72" s="859">
        <f t="shared" si="65"/>
        <v>2.9000000000000004</v>
      </c>
      <c r="Y72" s="938">
        <f t="shared" si="66"/>
        <v>2.9000000000000004</v>
      </c>
      <c r="Z72" s="895">
        <f t="shared" si="61"/>
        <v>45.580000000000005</v>
      </c>
      <c r="AA72" s="896">
        <f t="shared" si="62"/>
        <v>45.580000000000005</v>
      </c>
      <c r="AC72" s="1080" t="s">
        <v>301</v>
      </c>
      <c r="AD72" s="953"/>
      <c r="AE72" s="1005"/>
      <c r="AF72" s="2223"/>
      <c r="AG72" s="1006"/>
      <c r="AH72" s="953"/>
      <c r="AI72" s="1007"/>
      <c r="AJ72" s="884">
        <f t="shared" si="55"/>
        <v>0</v>
      </c>
      <c r="AK72" s="1020">
        <f t="shared" si="56"/>
        <v>0</v>
      </c>
      <c r="AL72" s="884">
        <f t="shared" si="57"/>
        <v>0</v>
      </c>
      <c r="AM72" s="848">
        <f t="shared" si="58"/>
        <v>0</v>
      </c>
      <c r="AN72" s="904">
        <f t="shared" si="59"/>
        <v>0</v>
      </c>
      <c r="AO72" s="918">
        <f t="shared" si="60"/>
        <v>0</v>
      </c>
      <c r="AR72" s="101"/>
      <c r="BB72" s="11"/>
      <c r="BC72" s="11"/>
      <c r="BD72" s="11"/>
      <c r="BE72" s="11"/>
      <c r="BF72" s="11"/>
    </row>
    <row r="73" spans="2:58" ht="15.75" thickBot="1">
      <c r="B73" s="3184" t="s">
        <v>8</v>
      </c>
      <c r="C73" s="3166" t="s">
        <v>9</v>
      </c>
      <c r="D73" s="2370">
        <v>40</v>
      </c>
      <c r="E73" s="185" t="s">
        <v>327</v>
      </c>
      <c r="F73" s="227">
        <v>2.68</v>
      </c>
      <c r="G73" s="2586">
        <v>2.68</v>
      </c>
      <c r="H73" s="4170" t="s">
        <v>1078</v>
      </c>
      <c r="I73" s="66"/>
      <c r="J73" s="66"/>
      <c r="K73" s="3311" t="s">
        <v>51</v>
      </c>
      <c r="L73" s="227">
        <v>0.8</v>
      </c>
      <c r="M73" s="1233">
        <v>0.8</v>
      </c>
      <c r="N73" s="92"/>
      <c r="O73" s="897" t="s">
        <v>280</v>
      </c>
      <c r="P73" s="860">
        <f t="shared" ref="P73:U73" si="67">AD73</f>
        <v>0</v>
      </c>
      <c r="Q73" s="1056">
        <f t="shared" si="67"/>
        <v>0</v>
      </c>
      <c r="R73" s="860">
        <f t="shared" si="67"/>
        <v>5.3079999999999998</v>
      </c>
      <c r="S73" s="1030">
        <f t="shared" si="67"/>
        <v>5.3079999999999998</v>
      </c>
      <c r="T73" s="860">
        <f t="shared" si="67"/>
        <v>11.4</v>
      </c>
      <c r="U73" s="1031">
        <f t="shared" si="67"/>
        <v>11.4</v>
      </c>
      <c r="V73" s="860">
        <f t="shared" si="63"/>
        <v>5.3079999999999998</v>
      </c>
      <c r="W73" s="899">
        <f t="shared" si="64"/>
        <v>5.3079999999999998</v>
      </c>
      <c r="X73" s="860">
        <f t="shared" si="65"/>
        <v>16.707999999999998</v>
      </c>
      <c r="Y73" s="1030">
        <f t="shared" si="66"/>
        <v>16.707999999999998</v>
      </c>
      <c r="Z73" s="898">
        <f t="shared" si="61"/>
        <v>16.707999999999998</v>
      </c>
      <c r="AA73" s="899">
        <f t="shared" si="62"/>
        <v>16.707999999999998</v>
      </c>
      <c r="AC73" s="934" t="s">
        <v>289</v>
      </c>
      <c r="AD73" s="1008">
        <f t="shared" ref="AD73:AH73" si="68">SUM(AD65:AD72)</f>
        <v>0</v>
      </c>
      <c r="AE73" s="1009">
        <f t="shared" si="68"/>
        <v>0</v>
      </c>
      <c r="AF73" s="1010">
        <f t="shared" si="68"/>
        <v>5.3079999999999998</v>
      </c>
      <c r="AG73" s="936">
        <f t="shared" si="68"/>
        <v>5.3079999999999998</v>
      </c>
      <c r="AH73" s="1008">
        <f t="shared" si="68"/>
        <v>11.4</v>
      </c>
      <c r="AI73" s="1011">
        <f>SUM(AI65:AI72)</f>
        <v>11.4</v>
      </c>
      <c r="AJ73" s="935">
        <f t="shared" si="55"/>
        <v>5.3079999999999998</v>
      </c>
      <c r="AK73" s="4409">
        <f t="shared" si="56"/>
        <v>5.3079999999999998</v>
      </c>
      <c r="AL73" s="935">
        <f t="shared" si="57"/>
        <v>16.707999999999998</v>
      </c>
      <c r="AM73" s="1013">
        <f t="shared" si="58"/>
        <v>16.707999999999998</v>
      </c>
      <c r="AN73" s="935">
        <f t="shared" si="59"/>
        <v>16.707999999999998</v>
      </c>
      <c r="AO73" s="936">
        <f t="shared" si="60"/>
        <v>16.707999999999998</v>
      </c>
      <c r="AR73" s="127"/>
      <c r="BB73" s="11"/>
      <c r="BC73" s="11"/>
      <c r="BD73" s="11"/>
      <c r="BE73" s="11"/>
      <c r="BF73" s="11"/>
    </row>
    <row r="74" spans="2:58" ht="15.75" thickBot="1">
      <c r="B74" s="3119" t="s">
        <v>8</v>
      </c>
      <c r="C74" s="3166" t="s">
        <v>294</v>
      </c>
      <c r="D74" s="2370">
        <v>30</v>
      </c>
      <c r="E74" s="185" t="s">
        <v>335</v>
      </c>
      <c r="F74" s="227">
        <v>1.41</v>
      </c>
      <c r="G74" s="229">
        <v>1.41</v>
      </c>
      <c r="H74" s="2896" t="s">
        <v>608</v>
      </c>
      <c r="I74" s="2802">
        <v>46.5</v>
      </c>
      <c r="J74" s="3495">
        <v>30</v>
      </c>
      <c r="K74" s="2855" t="s">
        <v>847</v>
      </c>
      <c r="L74" s="3144"/>
      <c r="M74" s="3174"/>
      <c r="N74" s="106"/>
      <c r="O74" s="894" t="s">
        <v>91</v>
      </c>
      <c r="P74" s="859">
        <f>I68</f>
        <v>60</v>
      </c>
      <c r="Q74" s="852">
        <f>J68</f>
        <v>60</v>
      </c>
      <c r="R74" s="859"/>
      <c r="S74" s="938"/>
      <c r="T74" s="859"/>
      <c r="U74" s="1032"/>
      <c r="V74" s="859">
        <f t="shared" si="63"/>
        <v>60</v>
      </c>
      <c r="W74" s="1018">
        <f t="shared" si="64"/>
        <v>60</v>
      </c>
      <c r="X74" s="859">
        <f t="shared" si="65"/>
        <v>0</v>
      </c>
      <c r="Y74" s="938">
        <f t="shared" si="66"/>
        <v>0</v>
      </c>
      <c r="Z74" s="895">
        <f t="shared" si="61"/>
        <v>60</v>
      </c>
      <c r="AA74" s="896">
        <f t="shared" si="62"/>
        <v>60</v>
      </c>
      <c r="AC74" s="1350" t="s">
        <v>373</v>
      </c>
      <c r="AD74" s="880"/>
      <c r="AE74" s="1106"/>
      <c r="AF74" s="882"/>
      <c r="AG74" s="1014"/>
      <c r="AH74" s="885"/>
      <c r="AI74" s="1114"/>
      <c r="AJ74" s="885">
        <f t="shared" si="55"/>
        <v>0</v>
      </c>
      <c r="AK74" s="1015">
        <f t="shared" si="56"/>
        <v>0</v>
      </c>
      <c r="AL74" s="885">
        <f t="shared" si="57"/>
        <v>0</v>
      </c>
      <c r="AM74" s="1016">
        <f t="shared" si="58"/>
        <v>0</v>
      </c>
      <c r="AN74" s="1081">
        <f t="shared" si="59"/>
        <v>0</v>
      </c>
      <c r="AO74" s="1092">
        <f t="shared" si="60"/>
        <v>0</v>
      </c>
      <c r="AR74" s="106"/>
      <c r="BB74" s="11"/>
      <c r="BC74" s="11"/>
      <c r="BD74" s="11"/>
      <c r="BE74" s="11"/>
      <c r="BF74" s="11"/>
    </row>
    <row r="75" spans="2:58" ht="14.25" customHeight="1" thickBot="1">
      <c r="B75" s="3173"/>
      <c r="C75" s="2392"/>
      <c r="D75" s="3174"/>
      <c r="E75" s="185" t="s">
        <v>73</v>
      </c>
      <c r="F75" s="227">
        <v>23</v>
      </c>
      <c r="G75" s="229">
        <v>23</v>
      </c>
      <c r="H75" s="3790" t="s">
        <v>468</v>
      </c>
      <c r="I75" s="4156"/>
      <c r="J75" s="4157"/>
      <c r="K75" s="240" t="s">
        <v>79</v>
      </c>
      <c r="L75" s="666">
        <v>2.7</v>
      </c>
      <c r="M75" s="2399">
        <v>2.7</v>
      </c>
      <c r="N75" s="92"/>
      <c r="O75" s="411" t="s">
        <v>42</v>
      </c>
      <c r="P75" s="859"/>
      <c r="Q75" s="1036"/>
      <c r="R75" s="1117">
        <f>F83</f>
        <v>80</v>
      </c>
      <c r="S75" s="1041">
        <f>G83</f>
        <v>60</v>
      </c>
      <c r="T75" s="859"/>
      <c r="U75" s="1032"/>
      <c r="V75" s="859">
        <f t="shared" si="63"/>
        <v>80</v>
      </c>
      <c r="W75" s="1018">
        <f t="shared" si="64"/>
        <v>60</v>
      </c>
      <c r="X75" s="859">
        <f t="shared" si="65"/>
        <v>80</v>
      </c>
      <c r="Y75" s="938">
        <f t="shared" si="66"/>
        <v>60</v>
      </c>
      <c r="Z75" s="895">
        <f t="shared" si="61"/>
        <v>80</v>
      </c>
      <c r="AA75" s="896">
        <f t="shared" si="62"/>
        <v>60</v>
      </c>
      <c r="AC75" s="912" t="s">
        <v>299</v>
      </c>
      <c r="AD75" s="740"/>
      <c r="AE75" s="1107"/>
      <c r="AF75" s="1207"/>
      <c r="AG75" s="1187"/>
      <c r="AH75" s="883"/>
      <c r="AI75" s="1035"/>
      <c r="AJ75" s="883">
        <f t="shared" ref="AJ75:AM78" si="69">AD75+AF75</f>
        <v>0</v>
      </c>
      <c r="AK75" s="1018">
        <f t="shared" si="69"/>
        <v>0</v>
      </c>
      <c r="AL75" s="883">
        <f t="shared" si="69"/>
        <v>0</v>
      </c>
      <c r="AM75" s="938">
        <f>AG75+AI75</f>
        <v>0</v>
      </c>
      <c r="AN75" s="1081">
        <f t="shared" si="59"/>
        <v>0</v>
      </c>
      <c r="AO75" s="1092">
        <f t="shared" si="60"/>
        <v>0</v>
      </c>
      <c r="AR75" s="111"/>
      <c r="BB75" s="11"/>
      <c r="BC75" s="11"/>
      <c r="BD75" s="11"/>
      <c r="BE75" s="11"/>
      <c r="BF75" s="11"/>
    </row>
    <row r="76" spans="2:58" ht="15.75" customHeight="1">
      <c r="B76" s="3173"/>
      <c r="C76" s="2392"/>
      <c r="D76" s="3174"/>
      <c r="E76" s="185" t="s">
        <v>134</v>
      </c>
      <c r="F76" s="227">
        <v>9.2629999999999999</v>
      </c>
      <c r="G76" s="229">
        <v>7.7839999999999998</v>
      </c>
      <c r="H76" s="2556" t="s">
        <v>49</v>
      </c>
      <c r="I76" s="1503">
        <v>2</v>
      </c>
      <c r="J76" s="2557">
        <v>2</v>
      </c>
      <c r="K76" s="2855" t="s">
        <v>848</v>
      </c>
      <c r="L76" s="2465"/>
      <c r="M76" s="2466"/>
      <c r="N76" s="92"/>
      <c r="O76" s="2715" t="s">
        <v>379</v>
      </c>
      <c r="P76" s="861">
        <f t="shared" ref="P76:U76" si="70">AD88</f>
        <v>55.762999999999998</v>
      </c>
      <c r="Q76" s="1033">
        <f t="shared" si="70"/>
        <v>37.783999999999999</v>
      </c>
      <c r="R76" s="1418">
        <f t="shared" si="70"/>
        <v>343.20000000000005</v>
      </c>
      <c r="S76" s="901">
        <f t="shared" si="70"/>
        <v>284.30000000000007</v>
      </c>
      <c r="T76" s="861">
        <f t="shared" si="70"/>
        <v>71.665999999999997</v>
      </c>
      <c r="U76" s="1035">
        <f t="shared" si="70"/>
        <v>56.981000000000002</v>
      </c>
      <c r="V76" s="1418">
        <f t="shared" ref="V76:Y78" si="71">P76+R76</f>
        <v>398.96300000000002</v>
      </c>
      <c r="W76" s="901">
        <f t="shared" si="71"/>
        <v>322.08400000000006</v>
      </c>
      <c r="X76" s="1418">
        <f t="shared" si="71"/>
        <v>414.86600000000004</v>
      </c>
      <c r="Y76" s="1419">
        <f t="shared" si="71"/>
        <v>341.28100000000006</v>
      </c>
      <c r="Z76" s="900">
        <f t="shared" si="61"/>
        <v>470.62900000000002</v>
      </c>
      <c r="AA76" s="901">
        <f t="shared" si="62"/>
        <v>379.06500000000005</v>
      </c>
      <c r="AC76" s="911" t="s">
        <v>212</v>
      </c>
      <c r="AD76" s="740">
        <f>I74</f>
        <v>46.5</v>
      </c>
      <c r="AE76" s="1108">
        <f>J74</f>
        <v>30</v>
      </c>
      <c r="AF76" s="883"/>
      <c r="AG76" s="1017"/>
      <c r="AH76" s="883"/>
      <c r="AI76" s="1035"/>
      <c r="AJ76" s="883">
        <f t="shared" si="69"/>
        <v>46.5</v>
      </c>
      <c r="AK76" s="1018">
        <f t="shared" si="69"/>
        <v>30</v>
      </c>
      <c r="AL76" s="883">
        <f t="shared" si="69"/>
        <v>0</v>
      </c>
      <c r="AM76" s="938">
        <f t="shared" si="69"/>
        <v>0</v>
      </c>
      <c r="AN76" s="1081">
        <f t="shared" si="59"/>
        <v>46.5</v>
      </c>
      <c r="AO76" s="1092">
        <f t="shared" si="60"/>
        <v>30</v>
      </c>
      <c r="AR76" s="111"/>
      <c r="BB76" s="11"/>
      <c r="BC76" s="11"/>
      <c r="BD76" s="11"/>
      <c r="BE76" s="11"/>
      <c r="BF76" s="11"/>
    </row>
    <row r="77" spans="2:58" ht="15" customHeight="1">
      <c r="B77" s="3173"/>
      <c r="C77" s="2392"/>
      <c r="D77" s="3174"/>
      <c r="E77" s="185" t="s">
        <v>75</v>
      </c>
      <c r="F77" s="227">
        <v>0.78</v>
      </c>
      <c r="G77" s="2586">
        <v>0.78</v>
      </c>
      <c r="H77" s="185" t="s">
        <v>335</v>
      </c>
      <c r="I77" s="227">
        <v>66</v>
      </c>
      <c r="J77" s="229"/>
      <c r="K77" s="4152" t="s">
        <v>82</v>
      </c>
      <c r="L77" s="228">
        <v>10</v>
      </c>
      <c r="M77" s="1233">
        <v>10</v>
      </c>
      <c r="N77" s="92"/>
      <c r="O77" s="2716" t="s">
        <v>380</v>
      </c>
      <c r="P77" s="861">
        <f t="shared" ref="P77:U78" si="72">AD95</f>
        <v>0</v>
      </c>
      <c r="Q77" s="1033">
        <f t="shared" si="72"/>
        <v>0</v>
      </c>
      <c r="R77" s="861">
        <f t="shared" si="72"/>
        <v>0</v>
      </c>
      <c r="S77" s="1034">
        <f t="shared" si="72"/>
        <v>0</v>
      </c>
      <c r="T77" s="861">
        <f t="shared" si="72"/>
        <v>0</v>
      </c>
      <c r="U77" s="1035">
        <f t="shared" si="72"/>
        <v>0</v>
      </c>
      <c r="V77" s="861">
        <f t="shared" si="71"/>
        <v>0</v>
      </c>
      <c r="W77" s="901">
        <f t="shared" si="71"/>
        <v>0</v>
      </c>
      <c r="X77" s="861">
        <f t="shared" si="71"/>
        <v>0</v>
      </c>
      <c r="Y77" s="1034">
        <f t="shared" si="71"/>
        <v>0</v>
      </c>
      <c r="Z77" s="900">
        <f t="shared" si="61"/>
        <v>0</v>
      </c>
      <c r="AA77" s="901">
        <f t="shared" si="62"/>
        <v>0</v>
      </c>
      <c r="AC77" s="913" t="s">
        <v>328</v>
      </c>
      <c r="AD77" s="740"/>
      <c r="AE77" s="1109"/>
      <c r="AF77" s="883"/>
      <c r="AG77" s="1017"/>
      <c r="AH77" s="884"/>
      <c r="AI77" s="1115"/>
      <c r="AJ77" s="884">
        <f t="shared" si="69"/>
        <v>0</v>
      </c>
      <c r="AK77" s="1020">
        <f t="shared" si="69"/>
        <v>0</v>
      </c>
      <c r="AL77" s="884">
        <f t="shared" si="69"/>
        <v>0</v>
      </c>
      <c r="AM77" s="848">
        <f t="shared" si="69"/>
        <v>0</v>
      </c>
      <c r="AN77" s="1081">
        <f t="shared" si="59"/>
        <v>0</v>
      </c>
      <c r="AO77" s="1092">
        <f t="shared" si="60"/>
        <v>0</v>
      </c>
      <c r="AR77" s="208"/>
      <c r="BB77" s="11"/>
      <c r="BC77" s="11"/>
      <c r="BD77" s="11"/>
      <c r="BE77" s="11"/>
      <c r="BF77" s="11"/>
    </row>
    <row r="78" spans="2:58">
      <c r="B78" s="3173"/>
      <c r="C78" s="2392"/>
      <c r="D78" s="3174"/>
      <c r="E78" s="2458" t="s">
        <v>336</v>
      </c>
      <c r="F78" s="227">
        <v>0.39</v>
      </c>
      <c r="G78" s="1233">
        <v>0.39</v>
      </c>
      <c r="H78" s="2855" t="s">
        <v>387</v>
      </c>
      <c r="I78" s="2412"/>
      <c r="J78" s="2641"/>
      <c r="K78" s="2462"/>
      <c r="L78" s="193"/>
      <c r="M78" s="2622"/>
      <c r="N78" s="92"/>
      <c r="O78" s="2717" t="s">
        <v>621</v>
      </c>
      <c r="P78" s="861">
        <f t="shared" si="72"/>
        <v>55.762999999999998</v>
      </c>
      <c r="Q78" s="1033">
        <f t="shared" si="72"/>
        <v>37.783999999999999</v>
      </c>
      <c r="R78" s="861">
        <f t="shared" si="72"/>
        <v>343.20000000000005</v>
      </c>
      <c r="S78" s="1419">
        <f t="shared" si="72"/>
        <v>284.30000000000007</v>
      </c>
      <c r="T78" s="861">
        <f t="shared" si="72"/>
        <v>71.665999999999997</v>
      </c>
      <c r="U78" s="1035">
        <f t="shared" si="72"/>
        <v>56.981000000000002</v>
      </c>
      <c r="V78" s="861">
        <f t="shared" si="71"/>
        <v>398.96300000000002</v>
      </c>
      <c r="W78" s="901">
        <f t="shared" si="71"/>
        <v>322.08400000000006</v>
      </c>
      <c r="X78" s="861">
        <f t="shared" si="71"/>
        <v>414.86600000000004</v>
      </c>
      <c r="Y78" s="1034">
        <f t="shared" si="71"/>
        <v>341.28100000000006</v>
      </c>
      <c r="Z78" s="900">
        <f t="shared" si="61"/>
        <v>470.62900000000002</v>
      </c>
      <c r="AA78" s="901">
        <f t="shared" si="62"/>
        <v>379.06500000000005</v>
      </c>
      <c r="AC78" s="2094" t="s">
        <v>419</v>
      </c>
      <c r="AD78" s="880"/>
      <c r="AE78" s="1106"/>
      <c r="AF78" s="882">
        <f>L90</f>
        <v>35.840000000000003</v>
      </c>
      <c r="AG78" s="1014">
        <f>M90</f>
        <v>26.6</v>
      </c>
      <c r="AH78" s="883"/>
      <c r="AI78" s="1035"/>
      <c r="AJ78" s="883">
        <f t="shared" si="69"/>
        <v>35.840000000000003</v>
      </c>
      <c r="AK78" s="1018">
        <f t="shared" si="69"/>
        <v>26.6</v>
      </c>
      <c r="AL78" s="883">
        <f t="shared" si="69"/>
        <v>35.840000000000003</v>
      </c>
      <c r="AM78" s="938">
        <f t="shared" si="69"/>
        <v>26.6</v>
      </c>
      <c r="AN78" s="1081">
        <f t="shared" si="59"/>
        <v>35.840000000000003</v>
      </c>
      <c r="AO78" s="1092">
        <f t="shared" si="60"/>
        <v>26.6</v>
      </c>
      <c r="AR78" s="208"/>
      <c r="BB78" s="11"/>
      <c r="BC78" s="11"/>
      <c r="BD78" s="11"/>
      <c r="BE78" s="11"/>
      <c r="BF78" s="11"/>
    </row>
    <row r="79" spans="2:58">
      <c r="B79" s="3173"/>
      <c r="C79" s="2392"/>
      <c r="D79" s="3174"/>
      <c r="E79" s="2458" t="s">
        <v>131</v>
      </c>
      <c r="F79" s="227">
        <v>8.0000000000000004E-4</v>
      </c>
      <c r="G79" s="1233">
        <v>8.0000000000000004E-4</v>
      </c>
      <c r="H79" s="186" t="s">
        <v>340</v>
      </c>
      <c r="I79" s="227">
        <v>7</v>
      </c>
      <c r="J79" s="229">
        <v>7</v>
      </c>
      <c r="K79" s="3136"/>
      <c r="L79" s="3132"/>
      <c r="M79" s="3137"/>
      <c r="N79" s="92"/>
      <c r="O79" s="894" t="s">
        <v>64</v>
      </c>
      <c r="P79" s="862">
        <f t="shared" ref="P79:T79" si="73">AD103</f>
        <v>0</v>
      </c>
      <c r="Q79" s="1036">
        <f t="shared" si="73"/>
        <v>0</v>
      </c>
      <c r="R79" s="862">
        <f t="shared" si="73"/>
        <v>113.5</v>
      </c>
      <c r="S79" s="938">
        <f t="shared" si="73"/>
        <v>100</v>
      </c>
      <c r="T79" s="862">
        <f t="shared" si="73"/>
        <v>7.6059999999999999</v>
      </c>
      <c r="U79" s="1032">
        <f>AI103</f>
        <v>7</v>
      </c>
      <c r="V79" s="862">
        <f t="shared" ref="V79:V107" si="74">P79+R79</f>
        <v>113.5</v>
      </c>
      <c r="W79" s="1018">
        <f t="shared" ref="W79:W107" si="75">Q79+S79</f>
        <v>100</v>
      </c>
      <c r="X79" s="862">
        <f t="shared" ref="X79:X107" si="76">R79+T79</f>
        <v>121.10599999999999</v>
      </c>
      <c r="Y79" s="938">
        <f t="shared" ref="Y79:Y107" si="77">S79+U79</f>
        <v>107</v>
      </c>
      <c r="Z79" s="895">
        <f t="shared" ref="Z79:Z107" si="78">P79+R79+T79</f>
        <v>121.10599999999999</v>
      </c>
      <c r="AA79" s="896">
        <f t="shared" ref="AA79:AA107" si="79">Q79+S79+U79</f>
        <v>107</v>
      </c>
      <c r="AC79" s="1188" t="s">
        <v>337</v>
      </c>
      <c r="AD79" s="740"/>
      <c r="AE79" s="1107"/>
      <c r="AF79" s="883"/>
      <c r="AG79" s="1017"/>
      <c r="AH79" s="883"/>
      <c r="AI79" s="1035"/>
      <c r="AJ79" s="883">
        <f t="shared" ref="AJ79:AJ80" si="80">AD79+AF79</f>
        <v>0</v>
      </c>
      <c r="AK79" s="1018">
        <f t="shared" ref="AK79:AK80" si="81">AE79+AG79</f>
        <v>0</v>
      </c>
      <c r="AL79" s="883">
        <f t="shared" ref="AL79:AL80" si="82">AF79+AH79</f>
        <v>0</v>
      </c>
      <c r="AM79" s="938">
        <f t="shared" ref="AM79:AM80" si="83">AG79+AI79</f>
        <v>0</v>
      </c>
      <c r="AN79" s="1081">
        <f t="shared" si="59"/>
        <v>0</v>
      </c>
      <c r="AO79" s="1092">
        <f t="shared" si="60"/>
        <v>0</v>
      </c>
      <c r="AR79" s="104"/>
      <c r="BB79" s="11"/>
      <c r="BC79" s="11"/>
      <c r="BD79" s="11"/>
      <c r="BE79" s="11"/>
      <c r="BF79" s="11"/>
    </row>
    <row r="80" spans="2:58" ht="15.75" thickBot="1">
      <c r="B80" s="1236" t="s">
        <v>268</v>
      </c>
      <c r="C80" s="3177"/>
      <c r="D80" s="4154">
        <f>D68+D69+D71+D73+D74+80+10+D70</f>
        <v>690</v>
      </c>
      <c r="E80" s="3351" t="s">
        <v>1069</v>
      </c>
      <c r="F80" s="2611"/>
      <c r="G80" s="4155"/>
      <c r="H80" s="1238" t="s">
        <v>335</v>
      </c>
      <c r="I80" s="1228">
        <v>150</v>
      </c>
      <c r="J80" s="2596">
        <v>150</v>
      </c>
      <c r="K80" s="63"/>
      <c r="L80" s="37"/>
      <c r="M80" s="78"/>
      <c r="N80" s="92"/>
      <c r="O80" s="902" t="s">
        <v>90</v>
      </c>
      <c r="P80" s="862">
        <f t="shared" ref="P80:U80" si="84">AD107</f>
        <v>0</v>
      </c>
      <c r="Q80" s="852">
        <f t="shared" si="84"/>
        <v>0</v>
      </c>
      <c r="R80" s="862">
        <f t="shared" si="84"/>
        <v>0</v>
      </c>
      <c r="S80" s="1018">
        <f t="shared" si="84"/>
        <v>0</v>
      </c>
      <c r="T80" s="862">
        <f t="shared" si="84"/>
        <v>0</v>
      </c>
      <c r="U80" s="1032">
        <f t="shared" si="84"/>
        <v>0</v>
      </c>
      <c r="V80" s="859">
        <f t="shared" si="74"/>
        <v>0</v>
      </c>
      <c r="W80" s="1018">
        <f t="shared" si="75"/>
        <v>0</v>
      </c>
      <c r="X80" s="859">
        <f t="shared" si="76"/>
        <v>0</v>
      </c>
      <c r="Y80" s="938">
        <f t="shared" si="77"/>
        <v>0</v>
      </c>
      <c r="Z80" s="895">
        <f t="shared" si="78"/>
        <v>0</v>
      </c>
      <c r="AA80" s="896">
        <f t="shared" si="79"/>
        <v>0</v>
      </c>
      <c r="AC80" s="912" t="s">
        <v>338</v>
      </c>
      <c r="AD80" s="740"/>
      <c r="AE80" s="1108"/>
      <c r="AF80" s="883"/>
      <c r="AG80" s="1017"/>
      <c r="AH80" s="883"/>
      <c r="AI80" s="1035"/>
      <c r="AJ80" s="883">
        <f t="shared" si="80"/>
        <v>0</v>
      </c>
      <c r="AK80" s="1018">
        <f t="shared" si="81"/>
        <v>0</v>
      </c>
      <c r="AL80" s="883">
        <f t="shared" si="82"/>
        <v>0</v>
      </c>
      <c r="AM80" s="938">
        <f t="shared" si="83"/>
        <v>0</v>
      </c>
      <c r="AN80" s="1081">
        <f t="shared" si="59"/>
        <v>0</v>
      </c>
      <c r="AO80" s="1092">
        <f t="shared" si="60"/>
        <v>0</v>
      </c>
      <c r="AR80" s="111"/>
      <c r="BB80" s="11"/>
      <c r="BC80" s="11"/>
      <c r="BD80" s="11"/>
      <c r="BE80" s="11"/>
      <c r="BF80" s="11"/>
    </row>
    <row r="81" spans="2:58" ht="15.75" thickBot="1">
      <c r="B81" s="601"/>
      <c r="C81" s="1611" t="s">
        <v>106</v>
      </c>
      <c r="D81" s="3167"/>
      <c r="E81" s="2614" t="s">
        <v>476</v>
      </c>
      <c r="F81" s="1227"/>
      <c r="G81" s="1227"/>
      <c r="H81" s="2182" t="s">
        <v>728</v>
      </c>
      <c r="I81" s="1205"/>
      <c r="J81" s="1206"/>
      <c r="K81" s="112"/>
      <c r="L81" s="112"/>
      <c r="M81" s="3167"/>
      <c r="N81" s="92"/>
      <c r="O81" s="894" t="s">
        <v>461</v>
      </c>
      <c r="P81" s="859"/>
      <c r="Q81" s="852"/>
      <c r="R81" s="859">
        <f>D86</f>
        <v>200</v>
      </c>
      <c r="S81" s="938">
        <f>D86</f>
        <v>200</v>
      </c>
      <c r="T81" s="859"/>
      <c r="U81" s="1032"/>
      <c r="V81" s="859">
        <f t="shared" si="74"/>
        <v>200</v>
      </c>
      <c r="W81" s="1018">
        <f t="shared" si="75"/>
        <v>200</v>
      </c>
      <c r="X81" s="859">
        <f t="shared" si="76"/>
        <v>200</v>
      </c>
      <c r="Y81" s="938">
        <f t="shared" si="77"/>
        <v>200</v>
      </c>
      <c r="Z81" s="895">
        <f t="shared" si="78"/>
        <v>200</v>
      </c>
      <c r="AA81" s="896">
        <f t="shared" si="79"/>
        <v>200</v>
      </c>
      <c r="AC81" s="913" t="s">
        <v>107</v>
      </c>
      <c r="AD81" s="1118"/>
      <c r="AE81" s="1108"/>
      <c r="AF81" s="883">
        <f>I85</f>
        <v>95.34</v>
      </c>
      <c r="AG81" s="1017">
        <f>J85</f>
        <v>76.3</v>
      </c>
      <c r="AH81" s="883"/>
      <c r="AI81" s="1035"/>
      <c r="AJ81" s="883">
        <f t="shared" ref="AJ81:AM88" si="85">AD81+AF81</f>
        <v>95.34</v>
      </c>
      <c r="AK81" s="1018">
        <f t="shared" si="85"/>
        <v>76.3</v>
      </c>
      <c r="AL81" s="883">
        <f t="shared" si="85"/>
        <v>95.34</v>
      </c>
      <c r="AM81" s="938">
        <f t="shared" si="85"/>
        <v>76.3</v>
      </c>
      <c r="AN81" s="1081">
        <f t="shared" si="59"/>
        <v>95.34</v>
      </c>
      <c r="AO81" s="1092">
        <f t="shared" si="60"/>
        <v>76.3</v>
      </c>
      <c r="AR81" s="208"/>
      <c r="BB81" s="11"/>
      <c r="BC81" s="11"/>
      <c r="BD81" s="11"/>
      <c r="BE81" s="11"/>
      <c r="BF81" s="11"/>
    </row>
    <row r="82" spans="2:58" ht="13.5" customHeight="1" thickBot="1">
      <c r="B82" s="3313" t="s">
        <v>342</v>
      </c>
      <c r="C82" s="3170" t="s">
        <v>698</v>
      </c>
      <c r="D82" s="3171">
        <v>100</v>
      </c>
      <c r="E82" s="1165" t="s">
        <v>86</v>
      </c>
      <c r="F82" s="162" t="s">
        <v>87</v>
      </c>
      <c r="G82" s="1582" t="s">
        <v>88</v>
      </c>
      <c r="H82" s="1194" t="s">
        <v>86</v>
      </c>
      <c r="I82" s="162" t="s">
        <v>87</v>
      </c>
      <c r="J82" s="2461" t="s">
        <v>88</v>
      </c>
      <c r="K82" s="1194" t="s">
        <v>86</v>
      </c>
      <c r="L82" s="162" t="s">
        <v>87</v>
      </c>
      <c r="M82" s="2461" t="s">
        <v>88</v>
      </c>
      <c r="N82" s="92"/>
      <c r="O82" s="411" t="s">
        <v>292</v>
      </c>
      <c r="P82" s="859">
        <f t="shared" ref="P82:U82" si="86">AD110</f>
        <v>0</v>
      </c>
      <c r="Q82" s="852">
        <f t="shared" si="86"/>
        <v>0</v>
      </c>
      <c r="R82" s="859">
        <f t="shared" si="86"/>
        <v>109.11</v>
      </c>
      <c r="S82" s="938">
        <f t="shared" si="86"/>
        <v>98.182000000000002</v>
      </c>
      <c r="T82" s="859">
        <f t="shared" si="86"/>
        <v>0</v>
      </c>
      <c r="U82" s="1032">
        <f t="shared" si="86"/>
        <v>0</v>
      </c>
      <c r="V82" s="859">
        <f t="shared" si="74"/>
        <v>109.11</v>
      </c>
      <c r="W82" s="1018">
        <f t="shared" si="75"/>
        <v>98.182000000000002</v>
      </c>
      <c r="X82" s="859">
        <f t="shared" si="76"/>
        <v>109.11</v>
      </c>
      <c r="Y82" s="938">
        <f t="shared" si="77"/>
        <v>98.182000000000002</v>
      </c>
      <c r="Z82" s="895">
        <f t="shared" si="78"/>
        <v>109.11</v>
      </c>
      <c r="AA82" s="896">
        <f t="shared" si="79"/>
        <v>98.182000000000002</v>
      </c>
      <c r="AC82" s="913" t="s">
        <v>77</v>
      </c>
      <c r="AD82" s="740">
        <f>F76</f>
        <v>9.2629999999999999</v>
      </c>
      <c r="AE82" s="1120">
        <f>G76</f>
        <v>7.7839999999999998</v>
      </c>
      <c r="AF82" s="883">
        <f>F87+I89+L87+I94</f>
        <v>68</v>
      </c>
      <c r="AG82" s="1017">
        <f>G87+J89+M87+J94</f>
        <v>56.860000000000007</v>
      </c>
      <c r="AH82" s="883"/>
      <c r="AI82" s="1035"/>
      <c r="AJ82" s="883">
        <f t="shared" si="85"/>
        <v>77.263000000000005</v>
      </c>
      <c r="AK82" s="1018">
        <f t="shared" si="85"/>
        <v>64.644000000000005</v>
      </c>
      <c r="AL82" s="883">
        <f t="shared" si="85"/>
        <v>68</v>
      </c>
      <c r="AM82" s="938">
        <f t="shared" si="85"/>
        <v>56.860000000000007</v>
      </c>
      <c r="AN82" s="1081">
        <f t="shared" si="59"/>
        <v>77.263000000000005</v>
      </c>
      <c r="AO82" s="1092">
        <f t="shared" si="60"/>
        <v>64.644000000000005</v>
      </c>
      <c r="AR82" s="208"/>
      <c r="BB82" s="11"/>
      <c r="BC82" s="11"/>
      <c r="BD82" s="11"/>
      <c r="BE82" s="11"/>
      <c r="BF82" s="11"/>
    </row>
    <row r="83" spans="2:58" ht="12.75" customHeight="1">
      <c r="B83" s="3314" t="s">
        <v>477</v>
      </c>
      <c r="C83" s="3166" t="s">
        <v>476</v>
      </c>
      <c r="D83" s="3307">
        <v>250</v>
      </c>
      <c r="E83" s="130" t="s">
        <v>42</v>
      </c>
      <c r="F83" s="2605">
        <v>80</v>
      </c>
      <c r="G83" s="2606">
        <v>60</v>
      </c>
      <c r="H83" s="2271" t="s">
        <v>76</v>
      </c>
      <c r="I83" s="2213">
        <v>109.11</v>
      </c>
      <c r="J83" s="3212">
        <v>98.182000000000002</v>
      </c>
      <c r="K83" s="3176" t="s">
        <v>340</v>
      </c>
      <c r="L83" s="1451">
        <v>1.82</v>
      </c>
      <c r="M83" s="3032">
        <v>1.82</v>
      </c>
      <c r="N83" s="92"/>
      <c r="O83" s="894" t="s">
        <v>293</v>
      </c>
      <c r="P83" s="859">
        <f t="shared" ref="P83:U83" si="87">AD114</f>
        <v>0</v>
      </c>
      <c r="Q83" s="1036">
        <f t="shared" si="87"/>
        <v>0</v>
      </c>
      <c r="R83" s="859">
        <f t="shared" si="87"/>
        <v>0</v>
      </c>
      <c r="S83" s="1018">
        <f t="shared" si="87"/>
        <v>0</v>
      </c>
      <c r="T83" s="859">
        <f t="shared" si="87"/>
        <v>0</v>
      </c>
      <c r="U83" s="1037">
        <f t="shared" si="87"/>
        <v>0</v>
      </c>
      <c r="V83" s="859">
        <f t="shared" si="74"/>
        <v>0</v>
      </c>
      <c r="W83" s="1018">
        <f t="shared" si="75"/>
        <v>0</v>
      </c>
      <c r="X83" s="859">
        <f t="shared" si="76"/>
        <v>0</v>
      </c>
      <c r="Y83" s="938">
        <f t="shared" si="77"/>
        <v>0</v>
      </c>
      <c r="Z83" s="895">
        <f t="shared" si="78"/>
        <v>0</v>
      </c>
      <c r="AA83" s="896">
        <f t="shared" si="79"/>
        <v>0</v>
      </c>
      <c r="AC83" s="913" t="s">
        <v>62</v>
      </c>
      <c r="AD83" s="740"/>
      <c r="AE83" s="1110"/>
      <c r="AF83" s="883">
        <f>F85+I88</f>
        <v>14.18</v>
      </c>
      <c r="AG83" s="1017">
        <f>G85+J88</f>
        <v>11.4</v>
      </c>
      <c r="AH83" s="883">
        <f>F106</f>
        <v>71.665999999999997</v>
      </c>
      <c r="AI83" s="1035">
        <f>G106</f>
        <v>56.981000000000002</v>
      </c>
      <c r="AJ83" s="883">
        <f t="shared" si="85"/>
        <v>14.18</v>
      </c>
      <c r="AK83" s="1018">
        <f t="shared" si="85"/>
        <v>11.4</v>
      </c>
      <c r="AL83" s="883">
        <f t="shared" si="85"/>
        <v>85.846000000000004</v>
      </c>
      <c r="AM83" s="938">
        <f t="shared" si="85"/>
        <v>68.381</v>
      </c>
      <c r="AN83" s="1081">
        <f t="shared" si="59"/>
        <v>85.846000000000004</v>
      </c>
      <c r="AO83" s="1092">
        <f t="shared" si="60"/>
        <v>68.381</v>
      </c>
      <c r="AR83" s="208"/>
      <c r="BB83" s="11"/>
      <c r="BC83" s="11"/>
      <c r="BD83" s="11"/>
      <c r="BE83" s="11"/>
      <c r="BF83" s="11"/>
    </row>
    <row r="84" spans="2:58">
      <c r="B84" s="3315" t="s">
        <v>478</v>
      </c>
      <c r="C84" s="3170" t="s">
        <v>482</v>
      </c>
      <c r="D84" s="1231">
        <v>200</v>
      </c>
      <c r="E84" s="185" t="s">
        <v>529</v>
      </c>
      <c r="F84" s="2424">
        <v>5.3079999999999998</v>
      </c>
      <c r="G84" s="2204">
        <v>5.3079999999999998</v>
      </c>
      <c r="H84" s="3197" t="s">
        <v>880</v>
      </c>
      <c r="I84" s="252"/>
      <c r="J84" s="1234"/>
      <c r="K84" s="1235" t="s">
        <v>131</v>
      </c>
      <c r="L84" s="227">
        <v>6.7000000000000002E-3</v>
      </c>
      <c r="M84" s="2834">
        <v>6.7000000000000002E-3</v>
      </c>
      <c r="N84" s="92"/>
      <c r="O84" s="894" t="s">
        <v>104</v>
      </c>
      <c r="P84" s="859"/>
      <c r="Q84" s="852"/>
      <c r="R84" s="859"/>
      <c r="S84" s="938"/>
      <c r="T84" s="859"/>
      <c r="U84" s="1032"/>
      <c r="V84" s="859">
        <f t="shared" si="74"/>
        <v>0</v>
      </c>
      <c r="W84" s="1018">
        <f t="shared" si="75"/>
        <v>0</v>
      </c>
      <c r="X84" s="859">
        <f t="shared" si="76"/>
        <v>0</v>
      </c>
      <c r="Y84" s="938">
        <f t="shared" si="77"/>
        <v>0</v>
      </c>
      <c r="Z84" s="895">
        <f t="shared" si="78"/>
        <v>0</v>
      </c>
      <c r="AA84" s="896">
        <f t="shared" si="79"/>
        <v>0</v>
      </c>
      <c r="AC84" s="913" t="s">
        <v>67</v>
      </c>
      <c r="AD84" s="740"/>
      <c r="AE84" s="1108"/>
      <c r="AF84" s="883">
        <f>I93</f>
        <v>78</v>
      </c>
      <c r="AG84" s="1017">
        <f>J93</f>
        <v>62</v>
      </c>
      <c r="AH84" s="883"/>
      <c r="AI84" s="1035"/>
      <c r="AJ84" s="883">
        <f t="shared" si="85"/>
        <v>78</v>
      </c>
      <c r="AK84" s="1018">
        <f t="shared" si="85"/>
        <v>62</v>
      </c>
      <c r="AL84" s="883">
        <f t="shared" si="85"/>
        <v>78</v>
      </c>
      <c r="AM84" s="938">
        <f t="shared" si="85"/>
        <v>62</v>
      </c>
      <c r="AN84" s="1081">
        <f t="shared" si="59"/>
        <v>78</v>
      </c>
      <c r="AO84" s="1092">
        <f t="shared" si="60"/>
        <v>62</v>
      </c>
      <c r="AR84" s="208"/>
      <c r="BB84" s="11"/>
      <c r="BC84" s="11"/>
      <c r="BD84" s="11"/>
      <c r="BE84" s="11"/>
      <c r="BF84" s="11"/>
    </row>
    <row r="85" spans="2:58">
      <c r="B85" s="552"/>
      <c r="C85" s="3176" t="s">
        <v>483</v>
      </c>
      <c r="D85" s="1354"/>
      <c r="E85" s="185" t="s">
        <v>62</v>
      </c>
      <c r="F85" s="227">
        <v>12.5</v>
      </c>
      <c r="G85" s="229">
        <v>10</v>
      </c>
      <c r="H85" s="2474" t="s">
        <v>479</v>
      </c>
      <c r="I85" s="227">
        <v>95.34</v>
      </c>
      <c r="J85" s="1224">
        <v>76.3</v>
      </c>
      <c r="K85" s="1608" t="s">
        <v>480</v>
      </c>
      <c r="L85" s="227">
        <v>5.6000000000000001E-2</v>
      </c>
      <c r="M85" s="229">
        <v>5.6000000000000001E-2</v>
      </c>
      <c r="N85" s="92"/>
      <c r="O85" s="894" t="s">
        <v>60</v>
      </c>
      <c r="P85" s="859">
        <f>F68</f>
        <v>145.392</v>
      </c>
      <c r="Q85" s="852">
        <f>G68</f>
        <v>120</v>
      </c>
      <c r="R85" s="859"/>
      <c r="S85" s="938"/>
      <c r="T85" s="1117">
        <f>F101</f>
        <v>58.207999999999998</v>
      </c>
      <c r="U85" s="1037">
        <f>G101</f>
        <v>48</v>
      </c>
      <c r="V85" s="859">
        <f t="shared" si="74"/>
        <v>145.392</v>
      </c>
      <c r="W85" s="1018">
        <f t="shared" si="75"/>
        <v>120</v>
      </c>
      <c r="X85" s="859">
        <f t="shared" si="76"/>
        <v>58.207999999999998</v>
      </c>
      <c r="Y85" s="938">
        <f t="shared" si="77"/>
        <v>48</v>
      </c>
      <c r="Z85" s="895">
        <f t="shared" si="78"/>
        <v>203.6</v>
      </c>
      <c r="AA85" s="896">
        <f t="shared" si="79"/>
        <v>168</v>
      </c>
      <c r="AC85" s="913" t="s">
        <v>111</v>
      </c>
      <c r="AD85" s="740"/>
      <c r="AE85" s="1111"/>
      <c r="AF85" s="883">
        <f>L89</f>
        <v>27.3</v>
      </c>
      <c r="AG85" s="1017">
        <f>M89</f>
        <v>26.6</v>
      </c>
      <c r="AH85" s="883"/>
      <c r="AI85" s="1035"/>
      <c r="AJ85" s="883">
        <f t="shared" si="85"/>
        <v>27.3</v>
      </c>
      <c r="AK85" s="1018">
        <f t="shared" si="85"/>
        <v>26.6</v>
      </c>
      <c r="AL85" s="883">
        <f t="shared" si="85"/>
        <v>27.3</v>
      </c>
      <c r="AM85" s="938">
        <f t="shared" si="85"/>
        <v>26.6</v>
      </c>
      <c r="AN85" s="1081">
        <f t="shared" si="59"/>
        <v>27.3</v>
      </c>
      <c r="AO85" s="1092">
        <f t="shared" si="60"/>
        <v>26.6</v>
      </c>
      <c r="AR85" s="208"/>
      <c r="BB85" s="11"/>
      <c r="BC85" s="11"/>
      <c r="BD85" s="11"/>
      <c r="BE85" s="11"/>
      <c r="BF85" s="11"/>
    </row>
    <row r="86" spans="2:58" ht="12.75" customHeight="1">
      <c r="B86" s="2948" t="s">
        <v>333</v>
      </c>
      <c r="C86" s="3166" t="s">
        <v>812</v>
      </c>
      <c r="D86" s="3316">
        <v>200</v>
      </c>
      <c r="E86" s="2569" t="s">
        <v>857</v>
      </c>
      <c r="F86" s="1616"/>
      <c r="G86" s="2196"/>
      <c r="H86" s="2474" t="s">
        <v>75</v>
      </c>
      <c r="I86" s="227">
        <v>1.4</v>
      </c>
      <c r="J86" s="1224">
        <v>1.4</v>
      </c>
      <c r="K86" s="3087" t="s">
        <v>881</v>
      </c>
      <c r="L86" s="252"/>
      <c r="M86" s="2586"/>
      <c r="N86" s="92"/>
      <c r="O86" s="894" t="s">
        <v>56</v>
      </c>
      <c r="P86" s="859">
        <f>L70+F75</f>
        <v>84.7</v>
      </c>
      <c r="Q86" s="1038">
        <f>M70+G75</f>
        <v>84.7</v>
      </c>
      <c r="R86" s="859"/>
      <c r="S86" s="1018"/>
      <c r="T86" s="1149">
        <f>I105</f>
        <v>15</v>
      </c>
      <c r="U86" s="1037">
        <f>J105</f>
        <v>15</v>
      </c>
      <c r="V86" s="859">
        <f t="shared" si="74"/>
        <v>84.7</v>
      </c>
      <c r="W86" s="1018">
        <f t="shared" si="75"/>
        <v>84.7</v>
      </c>
      <c r="X86" s="859">
        <f t="shared" si="76"/>
        <v>15</v>
      </c>
      <c r="Y86" s="938">
        <f t="shared" si="77"/>
        <v>15</v>
      </c>
      <c r="Z86" s="895">
        <f t="shared" si="78"/>
        <v>99.7</v>
      </c>
      <c r="AA86" s="896">
        <f t="shared" si="79"/>
        <v>99.7</v>
      </c>
      <c r="AC86" s="913" t="s">
        <v>109</v>
      </c>
      <c r="AD86" s="1116"/>
      <c r="AE86" s="1112"/>
      <c r="AF86" s="883"/>
      <c r="AG86" s="1017"/>
      <c r="AH86" s="883"/>
      <c r="AI86" s="1035"/>
      <c r="AJ86" s="883">
        <f t="shared" si="85"/>
        <v>0</v>
      </c>
      <c r="AK86" s="1018">
        <f t="shared" si="85"/>
        <v>0</v>
      </c>
      <c r="AL86" s="883">
        <f t="shared" si="85"/>
        <v>0</v>
      </c>
      <c r="AM86" s="938">
        <f t="shared" si="85"/>
        <v>0</v>
      </c>
      <c r="AN86" s="1081">
        <f t="shared" si="59"/>
        <v>0</v>
      </c>
      <c r="AO86" s="1092">
        <f t="shared" si="60"/>
        <v>0</v>
      </c>
      <c r="AR86" s="208"/>
      <c r="BB86" s="11"/>
      <c r="BC86" s="11"/>
      <c r="BD86" s="11"/>
      <c r="BE86" s="11"/>
      <c r="BF86" s="11"/>
    </row>
    <row r="87" spans="2:58" ht="13.5" customHeight="1" thickBot="1">
      <c r="B87" s="3181" t="s">
        <v>8</v>
      </c>
      <c r="C87" s="1453" t="s">
        <v>532</v>
      </c>
      <c r="D87" s="3138">
        <v>30</v>
      </c>
      <c r="E87" s="185" t="s">
        <v>130</v>
      </c>
      <c r="F87" s="227">
        <v>12</v>
      </c>
      <c r="G87" s="229">
        <v>10</v>
      </c>
      <c r="H87" s="2474" t="s">
        <v>356</v>
      </c>
      <c r="I87" s="227">
        <v>1.54</v>
      </c>
      <c r="J87" s="1224">
        <v>1.54</v>
      </c>
      <c r="K87" s="3166" t="s">
        <v>727</v>
      </c>
      <c r="L87" s="228">
        <v>31.92</v>
      </c>
      <c r="M87" s="1233">
        <v>26.6</v>
      </c>
      <c r="N87" s="92"/>
      <c r="O87" s="894" t="s">
        <v>119</v>
      </c>
      <c r="P87" s="859"/>
      <c r="Q87" s="852"/>
      <c r="R87" s="859"/>
      <c r="S87" s="938"/>
      <c r="T87" s="859"/>
      <c r="U87" s="1032"/>
      <c r="V87" s="859">
        <f t="shared" si="74"/>
        <v>0</v>
      </c>
      <c r="W87" s="1018">
        <f t="shared" si="75"/>
        <v>0</v>
      </c>
      <c r="X87" s="859">
        <f t="shared" si="76"/>
        <v>0</v>
      </c>
      <c r="Y87" s="938">
        <f t="shared" si="77"/>
        <v>0</v>
      </c>
      <c r="Z87" s="895">
        <f t="shared" si="78"/>
        <v>0</v>
      </c>
      <c r="AA87" s="903">
        <f t="shared" si="79"/>
        <v>0</v>
      </c>
      <c r="AC87" s="912" t="s">
        <v>83</v>
      </c>
      <c r="AD87" s="881"/>
      <c r="AE87" s="1113"/>
      <c r="AF87" s="1374">
        <f>I87+I96</f>
        <v>24.54</v>
      </c>
      <c r="AG87" s="1019">
        <f>J87+J96</f>
        <v>24.54</v>
      </c>
      <c r="AH87" s="884"/>
      <c r="AI87" s="1115"/>
      <c r="AJ87" s="884">
        <f t="shared" si="85"/>
        <v>24.54</v>
      </c>
      <c r="AK87" s="1020">
        <f t="shared" si="85"/>
        <v>24.54</v>
      </c>
      <c r="AL87" s="884">
        <f t="shared" si="85"/>
        <v>24.54</v>
      </c>
      <c r="AM87" s="848">
        <f t="shared" si="85"/>
        <v>24.54</v>
      </c>
      <c r="AN87" s="1393">
        <f t="shared" si="59"/>
        <v>24.54</v>
      </c>
      <c r="AO87" s="1379">
        <f t="shared" si="60"/>
        <v>24.54</v>
      </c>
      <c r="AR87" s="1434"/>
      <c r="BB87" s="11"/>
      <c r="BC87" s="11"/>
      <c r="BD87" s="11"/>
      <c r="BE87" s="11"/>
      <c r="BF87" s="11"/>
    </row>
    <row r="88" spans="2:58" ht="14.25" customHeight="1" thickBot="1">
      <c r="B88" s="3173"/>
      <c r="C88" s="1451" t="s">
        <v>719</v>
      </c>
      <c r="D88" s="3144"/>
      <c r="E88" s="2569" t="s">
        <v>858</v>
      </c>
      <c r="F88" s="1616"/>
      <c r="G88" s="2196"/>
      <c r="H88" s="2474" t="s">
        <v>426</v>
      </c>
      <c r="I88" s="252">
        <v>1.68</v>
      </c>
      <c r="J88" s="1234">
        <v>1.4</v>
      </c>
      <c r="K88" s="3166" t="s">
        <v>75</v>
      </c>
      <c r="L88" s="228">
        <v>3.22</v>
      </c>
      <c r="M88" s="1233">
        <v>3.22</v>
      </c>
      <c r="N88" s="92"/>
      <c r="O88" s="894" t="s">
        <v>59</v>
      </c>
      <c r="P88" s="859"/>
      <c r="Q88" s="852"/>
      <c r="R88" s="859"/>
      <c r="S88" s="938"/>
      <c r="T88" s="859"/>
      <c r="U88" s="1037"/>
      <c r="V88" s="859">
        <f t="shared" si="74"/>
        <v>0</v>
      </c>
      <c r="W88" s="1018">
        <f t="shared" si="75"/>
        <v>0</v>
      </c>
      <c r="X88" s="859">
        <f t="shared" si="76"/>
        <v>0</v>
      </c>
      <c r="Y88" s="938">
        <f t="shared" si="77"/>
        <v>0</v>
      </c>
      <c r="Z88" s="895">
        <f t="shared" si="78"/>
        <v>0</v>
      </c>
      <c r="AA88" s="903">
        <f t="shared" si="79"/>
        <v>0</v>
      </c>
      <c r="AC88" s="1372" t="s">
        <v>374</v>
      </c>
      <c r="AD88" s="1398">
        <f t="shared" ref="AD88:AF88" si="88">SUM(AD75:AD87)</f>
        <v>55.762999999999998</v>
      </c>
      <c r="AE88" s="1399">
        <f>SUM(AE75:AE87)</f>
        <v>37.783999999999999</v>
      </c>
      <c r="AF88" s="1400">
        <f t="shared" si="88"/>
        <v>343.20000000000005</v>
      </c>
      <c r="AG88" s="1401">
        <f>SUM(AG75:AG87)</f>
        <v>284.30000000000007</v>
      </c>
      <c r="AH88" s="1402">
        <f>SUM(AH75:AH87)</f>
        <v>71.665999999999997</v>
      </c>
      <c r="AI88" s="1375">
        <f>SUM(AI75:AI87)</f>
        <v>56.981000000000002</v>
      </c>
      <c r="AJ88" s="1391">
        <f t="shared" si="85"/>
        <v>398.96300000000002</v>
      </c>
      <c r="AK88" s="2095">
        <f t="shared" si="85"/>
        <v>322.08400000000006</v>
      </c>
      <c r="AL88" s="1391">
        <f t="shared" si="85"/>
        <v>414.86600000000004</v>
      </c>
      <c r="AM88" s="2096">
        <f t="shared" si="85"/>
        <v>341.28100000000006</v>
      </c>
      <c r="AN88" s="1406">
        <f t="shared" si="59"/>
        <v>470.62900000000002</v>
      </c>
      <c r="AO88" s="1093">
        <f t="shared" si="60"/>
        <v>379.06500000000005</v>
      </c>
      <c r="AR88" s="201"/>
      <c r="BB88" s="11"/>
      <c r="BC88" s="11"/>
      <c r="BD88" s="11"/>
      <c r="BE88" s="11"/>
      <c r="BF88" s="11"/>
    </row>
    <row r="89" spans="2:58" ht="14.25" customHeight="1">
      <c r="B89" s="3181" t="s">
        <v>8</v>
      </c>
      <c r="C89" s="3166" t="s">
        <v>9</v>
      </c>
      <c r="D89" s="3175">
        <v>70</v>
      </c>
      <c r="E89" s="185" t="s">
        <v>79</v>
      </c>
      <c r="F89" s="228">
        <v>1.25</v>
      </c>
      <c r="G89" s="1233">
        <v>1.25</v>
      </c>
      <c r="H89" s="2474" t="s">
        <v>130</v>
      </c>
      <c r="I89" s="228">
        <v>3.08</v>
      </c>
      <c r="J89" s="1612">
        <v>2.66</v>
      </c>
      <c r="K89" s="3166" t="s">
        <v>111</v>
      </c>
      <c r="L89" s="228">
        <v>27.3</v>
      </c>
      <c r="M89" s="1233">
        <v>26.6</v>
      </c>
      <c r="N89" s="92"/>
      <c r="O89" s="894" t="s">
        <v>309</v>
      </c>
      <c r="P89" s="859"/>
      <c r="Q89" s="852"/>
      <c r="R89" s="1117"/>
      <c r="S89" s="1018"/>
      <c r="T89" s="859"/>
      <c r="U89" s="1032"/>
      <c r="V89" s="859">
        <f t="shared" si="74"/>
        <v>0</v>
      </c>
      <c r="W89" s="1018">
        <f t="shared" si="75"/>
        <v>0</v>
      </c>
      <c r="X89" s="859">
        <f t="shared" si="76"/>
        <v>0</v>
      </c>
      <c r="Y89" s="938">
        <f t="shared" si="77"/>
        <v>0</v>
      </c>
      <c r="Z89" s="895">
        <f t="shared" si="78"/>
        <v>0</v>
      </c>
      <c r="AA89" s="903">
        <f t="shared" si="79"/>
        <v>0</v>
      </c>
      <c r="AC89" s="1350" t="s">
        <v>386</v>
      </c>
      <c r="AD89" s="1347"/>
      <c r="AE89" s="1351"/>
      <c r="AF89" s="1352"/>
      <c r="AG89" s="1353"/>
      <c r="AH89" s="1352"/>
      <c r="AI89" s="1354"/>
      <c r="AR89" s="106"/>
      <c r="BB89" s="11"/>
      <c r="BC89" s="11"/>
      <c r="BD89" s="11"/>
      <c r="BE89" s="11"/>
      <c r="BF89" s="11"/>
    </row>
    <row r="90" spans="2:58" ht="12.75" customHeight="1">
      <c r="B90" s="3119" t="s">
        <v>8</v>
      </c>
      <c r="C90" s="3166" t="s">
        <v>294</v>
      </c>
      <c r="D90" s="3175">
        <v>40</v>
      </c>
      <c r="E90" s="185" t="s">
        <v>75</v>
      </c>
      <c r="F90" s="228">
        <v>2.5</v>
      </c>
      <c r="G90" s="1233">
        <v>2.5</v>
      </c>
      <c r="H90" s="2474" t="s">
        <v>327</v>
      </c>
      <c r="I90" s="227">
        <v>0.7</v>
      </c>
      <c r="J90" s="1224">
        <v>0.7</v>
      </c>
      <c r="K90" s="3166" t="s">
        <v>481</v>
      </c>
      <c r="L90" s="228">
        <v>35.840000000000003</v>
      </c>
      <c r="M90" s="1233">
        <v>26.6</v>
      </c>
      <c r="N90" s="92"/>
      <c r="O90" s="894" t="s">
        <v>61</v>
      </c>
      <c r="P90" s="859">
        <f>F72+L77</f>
        <v>21.4</v>
      </c>
      <c r="Q90" s="1038">
        <f>G72+M77</f>
        <v>21.4</v>
      </c>
      <c r="R90" s="859"/>
      <c r="S90" s="938"/>
      <c r="T90" s="859"/>
      <c r="U90" s="1032"/>
      <c r="V90" s="859">
        <f t="shared" si="74"/>
        <v>21.4</v>
      </c>
      <c r="W90" s="1018">
        <f t="shared" si="75"/>
        <v>21.4</v>
      </c>
      <c r="X90" s="859">
        <f t="shared" si="76"/>
        <v>0</v>
      </c>
      <c r="Y90" s="938">
        <f t="shared" si="77"/>
        <v>0</v>
      </c>
      <c r="Z90" s="895">
        <f t="shared" si="78"/>
        <v>21.4</v>
      </c>
      <c r="AA90" s="903">
        <f t="shared" si="79"/>
        <v>21.4</v>
      </c>
      <c r="AC90" s="913" t="s">
        <v>112</v>
      </c>
      <c r="AD90" s="740"/>
      <c r="AE90" s="1108"/>
      <c r="AF90" s="883"/>
      <c r="AG90" s="1017"/>
      <c r="AH90" s="883"/>
      <c r="AI90" s="1035"/>
      <c r="AJ90" s="883">
        <f t="shared" ref="AJ90:AM98" si="89">AD90+AF90</f>
        <v>0</v>
      </c>
      <c r="AK90" s="1018">
        <f t="shared" si="89"/>
        <v>0</v>
      </c>
      <c r="AL90" s="883">
        <f t="shared" si="89"/>
        <v>0</v>
      </c>
      <c r="AM90" s="938">
        <f t="shared" si="89"/>
        <v>0</v>
      </c>
      <c r="AN90" s="1081">
        <f t="shared" ref="AN90:AO98" si="90">AD90+AF90+AH90</f>
        <v>0</v>
      </c>
      <c r="AO90" s="1092">
        <f t="shared" si="90"/>
        <v>0</v>
      </c>
      <c r="AR90" s="208"/>
      <c r="BB90" s="11"/>
      <c r="BC90" s="11"/>
      <c r="BD90" s="11"/>
      <c r="BE90" s="11"/>
      <c r="BF90" s="11"/>
    </row>
    <row r="91" spans="2:58" ht="13.5" customHeight="1" thickBot="1">
      <c r="B91" s="3287" t="s">
        <v>716</v>
      </c>
      <c r="C91" s="3166" t="s">
        <v>695</v>
      </c>
      <c r="D91" s="2506">
        <v>100</v>
      </c>
      <c r="E91" s="185" t="s">
        <v>336</v>
      </c>
      <c r="F91" s="2567">
        <v>1</v>
      </c>
      <c r="G91" s="2568">
        <v>1</v>
      </c>
      <c r="H91" s="1249" t="s">
        <v>336</v>
      </c>
      <c r="I91" s="241">
        <v>0.7</v>
      </c>
      <c r="J91" s="3086">
        <v>0.7</v>
      </c>
      <c r="K91" s="3090" t="s">
        <v>882</v>
      </c>
      <c r="L91" s="1453"/>
      <c r="M91" s="2641"/>
      <c r="N91" s="92"/>
      <c r="O91" s="894" t="s">
        <v>75</v>
      </c>
      <c r="P91" s="1149">
        <f>F69+F77+I72</f>
        <v>18.36</v>
      </c>
      <c r="Q91" s="1036">
        <f>G69+G77+J72</f>
        <v>18.36</v>
      </c>
      <c r="R91" s="859">
        <f>I86+L88+F90</f>
        <v>7.12</v>
      </c>
      <c r="S91" s="1018">
        <f>J86+M88+G90</f>
        <v>7.12</v>
      </c>
      <c r="T91" s="862">
        <f>I107</f>
        <v>0.65</v>
      </c>
      <c r="U91" s="1037">
        <f>J107</f>
        <v>0.65</v>
      </c>
      <c r="V91" s="859">
        <f t="shared" si="74"/>
        <v>25.48</v>
      </c>
      <c r="W91" s="1018">
        <f t="shared" si="75"/>
        <v>25.48</v>
      </c>
      <c r="X91" s="859">
        <f t="shared" si="76"/>
        <v>7.7700000000000005</v>
      </c>
      <c r="Y91" s="938">
        <f t="shared" si="77"/>
        <v>7.7700000000000005</v>
      </c>
      <c r="Z91" s="895">
        <f t="shared" si="78"/>
        <v>26.13</v>
      </c>
      <c r="AA91" s="903">
        <f t="shared" si="79"/>
        <v>26.13</v>
      </c>
      <c r="AC91" s="913" t="s">
        <v>110</v>
      </c>
      <c r="AD91" s="740"/>
      <c r="AE91" s="1108"/>
      <c r="AF91" s="883"/>
      <c r="AG91" s="1017"/>
      <c r="AH91" s="883"/>
      <c r="AI91" s="1035"/>
      <c r="AJ91" s="883">
        <f t="shared" si="89"/>
        <v>0</v>
      </c>
      <c r="AK91" s="1018">
        <f t="shared" si="89"/>
        <v>0</v>
      </c>
      <c r="AL91" s="883">
        <f t="shared" si="89"/>
        <v>0</v>
      </c>
      <c r="AM91" s="938">
        <f t="shared" si="89"/>
        <v>0</v>
      </c>
      <c r="AN91" s="1081">
        <f t="shared" si="90"/>
        <v>0</v>
      </c>
      <c r="AO91" s="1092">
        <f t="shared" si="90"/>
        <v>0</v>
      </c>
      <c r="AR91" s="208"/>
      <c r="BB91" s="11"/>
    </row>
    <row r="92" spans="2:58" ht="16.5" customHeight="1" thickBot="1">
      <c r="B92" s="3173"/>
      <c r="C92" s="1223"/>
      <c r="D92" s="3144"/>
      <c r="E92" s="2458" t="s">
        <v>131</v>
      </c>
      <c r="F92" s="2567">
        <v>0.01</v>
      </c>
      <c r="G92" s="2568">
        <v>0.01</v>
      </c>
      <c r="H92" s="1205"/>
      <c r="I92" s="2475" t="s">
        <v>440</v>
      </c>
      <c r="J92" s="1205"/>
      <c r="K92" s="1205"/>
      <c r="L92" s="1205"/>
      <c r="M92" s="1206"/>
      <c r="N92" s="92"/>
      <c r="O92" s="894" t="s">
        <v>79</v>
      </c>
      <c r="P92" s="859">
        <f>L75</f>
        <v>2.7</v>
      </c>
      <c r="Q92" s="852">
        <f>M75</f>
        <v>2.7</v>
      </c>
      <c r="R92" s="1117">
        <f>F89+I98+L93</f>
        <v>6.25</v>
      </c>
      <c r="S92" s="1018">
        <f>G89+J98+M93</f>
        <v>6.25</v>
      </c>
      <c r="T92" s="859">
        <f>I103</f>
        <v>3.2</v>
      </c>
      <c r="U92" s="1032">
        <f>J103</f>
        <v>3.2</v>
      </c>
      <c r="V92" s="859">
        <f t="shared" si="74"/>
        <v>8.9499999999999993</v>
      </c>
      <c r="W92" s="1018">
        <f t="shared" si="75"/>
        <v>8.9499999999999993</v>
      </c>
      <c r="X92" s="859">
        <f t="shared" si="76"/>
        <v>9.4499999999999993</v>
      </c>
      <c r="Y92" s="938">
        <f t="shared" si="77"/>
        <v>9.4499999999999993</v>
      </c>
      <c r="Z92" s="895">
        <f t="shared" si="78"/>
        <v>12.149999999999999</v>
      </c>
      <c r="AA92" s="903">
        <f t="shared" si="79"/>
        <v>12.149999999999999</v>
      </c>
      <c r="AC92" s="913" t="s">
        <v>108</v>
      </c>
      <c r="AD92" s="740"/>
      <c r="AE92" s="1111"/>
      <c r="AF92" s="1208"/>
      <c r="AG92" s="1187"/>
      <c r="AH92" s="883"/>
      <c r="AI92" s="1035"/>
      <c r="AJ92" s="883">
        <f t="shared" si="89"/>
        <v>0</v>
      </c>
      <c r="AK92" s="1018">
        <f t="shared" si="89"/>
        <v>0</v>
      </c>
      <c r="AL92" s="883">
        <f t="shared" si="89"/>
        <v>0</v>
      </c>
      <c r="AM92" s="938">
        <f t="shared" si="89"/>
        <v>0</v>
      </c>
      <c r="AN92" s="1081">
        <f t="shared" si="90"/>
        <v>0</v>
      </c>
      <c r="AO92" s="1092">
        <f t="shared" si="90"/>
        <v>0</v>
      </c>
      <c r="AR92" s="208"/>
      <c r="BB92" s="11"/>
    </row>
    <row r="93" spans="2:58" ht="15" customHeight="1" thickBot="1">
      <c r="B93" s="3173"/>
      <c r="C93" s="2394"/>
      <c r="D93" s="3144"/>
      <c r="E93" s="240" t="s">
        <v>335</v>
      </c>
      <c r="F93" s="241">
        <v>175</v>
      </c>
      <c r="G93" s="246">
        <v>175</v>
      </c>
      <c r="H93" s="2271" t="s">
        <v>441</v>
      </c>
      <c r="I93" s="2603">
        <v>78</v>
      </c>
      <c r="J93" s="2806">
        <v>62</v>
      </c>
      <c r="K93" s="2782" t="s">
        <v>449</v>
      </c>
      <c r="L93" s="2603">
        <v>2.5</v>
      </c>
      <c r="M93" s="3091">
        <v>2.5</v>
      </c>
      <c r="N93" s="106"/>
      <c r="O93" s="607" t="s">
        <v>123</v>
      </c>
      <c r="P93" s="1121"/>
      <c r="Q93" s="1036"/>
      <c r="R93" s="1121"/>
      <c r="S93" s="1018"/>
      <c r="T93" s="862">
        <v>4.7E-2</v>
      </c>
      <c r="U93" s="1037">
        <f>G108</f>
        <v>1.88</v>
      </c>
      <c r="V93" s="859">
        <f t="shared" si="74"/>
        <v>0</v>
      </c>
      <c r="W93" s="1018">
        <f t="shared" si="75"/>
        <v>0</v>
      </c>
      <c r="X93" s="859">
        <f t="shared" si="76"/>
        <v>4.7E-2</v>
      </c>
      <c r="Y93" s="938">
        <f t="shared" si="77"/>
        <v>1.88</v>
      </c>
      <c r="Z93" s="895">
        <f t="shared" si="78"/>
        <v>4.7E-2</v>
      </c>
      <c r="AA93" s="903">
        <f t="shared" si="79"/>
        <v>1.88</v>
      </c>
      <c r="AC93" s="913" t="s">
        <v>298</v>
      </c>
      <c r="AD93" s="740"/>
      <c r="AE93" s="1112"/>
      <c r="AF93" s="883"/>
      <c r="AG93" s="1017"/>
      <c r="AH93" s="883"/>
      <c r="AI93" s="1035"/>
      <c r="AJ93" s="883">
        <f t="shared" si="89"/>
        <v>0</v>
      </c>
      <c r="AK93" s="1018">
        <f t="shared" si="89"/>
        <v>0</v>
      </c>
      <c r="AL93" s="883">
        <f t="shared" si="89"/>
        <v>0</v>
      </c>
      <c r="AM93" s="938">
        <f t="shared" si="89"/>
        <v>0</v>
      </c>
      <c r="AN93" s="1081">
        <f t="shared" si="90"/>
        <v>0</v>
      </c>
      <c r="AO93" s="1092">
        <f t="shared" si="90"/>
        <v>0</v>
      </c>
      <c r="AR93" s="208"/>
      <c r="BB93" s="11"/>
    </row>
    <row r="94" spans="2:58" ht="14.25" customHeight="1" thickBot="1">
      <c r="B94" s="3173"/>
      <c r="C94" s="2392"/>
      <c r="D94" s="3144"/>
      <c r="E94" s="2420" t="s">
        <v>695</v>
      </c>
      <c r="F94" s="1920"/>
      <c r="G94" s="2421"/>
      <c r="H94" s="2474" t="s">
        <v>130</v>
      </c>
      <c r="I94" s="227">
        <v>21</v>
      </c>
      <c r="J94" s="1224">
        <v>17.600000000000001</v>
      </c>
      <c r="K94" s="3166" t="s">
        <v>340</v>
      </c>
      <c r="L94" s="228">
        <v>1.2</v>
      </c>
      <c r="M94" s="1222">
        <v>1.2</v>
      </c>
      <c r="N94" s="106"/>
      <c r="O94" s="894" t="s">
        <v>47</v>
      </c>
      <c r="P94" s="1149">
        <f>I79+L69</f>
        <v>8.6</v>
      </c>
      <c r="Q94" s="1038">
        <f>J79+M69</f>
        <v>8.6</v>
      </c>
      <c r="R94" s="859">
        <f>L83+L94</f>
        <v>3.02</v>
      </c>
      <c r="S94" s="1018">
        <f>M83+M94</f>
        <v>3.02</v>
      </c>
      <c r="T94" s="859">
        <f>L104</f>
        <v>2</v>
      </c>
      <c r="U94" s="1029">
        <f>M104</f>
        <v>2</v>
      </c>
      <c r="V94" s="859">
        <f t="shared" si="74"/>
        <v>11.62</v>
      </c>
      <c r="W94" s="1018">
        <f t="shared" si="75"/>
        <v>11.62</v>
      </c>
      <c r="X94" s="859">
        <f t="shared" si="76"/>
        <v>5.0199999999999996</v>
      </c>
      <c r="Y94" s="938">
        <f t="shared" si="77"/>
        <v>5.0199999999999996</v>
      </c>
      <c r="Z94" s="895">
        <f t="shared" si="78"/>
        <v>13.62</v>
      </c>
      <c r="AA94" s="903">
        <f t="shared" si="79"/>
        <v>13.62</v>
      </c>
      <c r="AC94" s="912"/>
      <c r="AD94" s="881"/>
      <c r="AE94" s="1373"/>
      <c r="AF94" s="1374"/>
      <c r="AG94" s="1019"/>
      <c r="AH94" s="884"/>
      <c r="AI94" s="1115"/>
      <c r="AJ94" s="884">
        <f t="shared" si="89"/>
        <v>0</v>
      </c>
      <c r="AK94" s="1020">
        <f t="shared" si="89"/>
        <v>0</v>
      </c>
      <c r="AL94" s="884">
        <f t="shared" si="89"/>
        <v>0</v>
      </c>
      <c r="AM94" s="848">
        <f t="shared" si="89"/>
        <v>0</v>
      </c>
      <c r="AN94" s="1378">
        <f t="shared" si="90"/>
        <v>0</v>
      </c>
      <c r="AO94" s="1379">
        <f t="shared" si="90"/>
        <v>0</v>
      </c>
      <c r="AR94" s="111"/>
      <c r="BB94" s="11"/>
    </row>
    <row r="95" spans="2:58" ht="13.5" customHeight="1" thickBot="1">
      <c r="B95" s="3173"/>
      <c r="C95" s="1223"/>
      <c r="D95" s="3144"/>
      <c r="E95" s="1194" t="s">
        <v>86</v>
      </c>
      <c r="F95" s="162" t="s">
        <v>87</v>
      </c>
      <c r="G95" s="2461" t="s">
        <v>88</v>
      </c>
      <c r="H95" s="3196" t="s">
        <v>854</v>
      </c>
      <c r="I95" s="1616"/>
      <c r="J95" s="1616"/>
      <c r="K95" s="3166" t="s">
        <v>451</v>
      </c>
      <c r="L95" s="228">
        <v>0.25</v>
      </c>
      <c r="M95" s="1222">
        <v>0.25</v>
      </c>
      <c r="N95" s="106"/>
      <c r="O95" s="894" t="s">
        <v>120</v>
      </c>
      <c r="P95" s="859"/>
      <c r="Q95" s="852"/>
      <c r="R95" s="1180">
        <f>F98</f>
        <v>30</v>
      </c>
      <c r="S95" s="1039">
        <f>G98</f>
        <v>30</v>
      </c>
      <c r="T95" s="859"/>
      <c r="U95" s="1032"/>
      <c r="V95" s="859">
        <f t="shared" si="74"/>
        <v>30</v>
      </c>
      <c r="W95" s="1018">
        <f t="shared" si="75"/>
        <v>30</v>
      </c>
      <c r="X95" s="859">
        <f t="shared" si="76"/>
        <v>30</v>
      </c>
      <c r="Y95" s="938">
        <f t="shared" si="77"/>
        <v>30</v>
      </c>
      <c r="Z95" s="895">
        <f t="shared" si="78"/>
        <v>30</v>
      </c>
      <c r="AA95" s="903">
        <f t="shared" si="79"/>
        <v>30</v>
      </c>
      <c r="AC95" s="1372" t="s">
        <v>375</v>
      </c>
      <c r="AD95" s="2097">
        <f>SUM(AD90:AD94)</f>
        <v>0</v>
      </c>
      <c r="AE95" s="1375">
        <f t="shared" ref="AE95:AF95" si="91">SUM(AE90:AE94)</f>
        <v>0</v>
      </c>
      <c r="AF95" s="1398">
        <f t="shared" si="91"/>
        <v>0</v>
      </c>
      <c r="AG95" s="1375">
        <f>SUM(AG90:AG94)</f>
        <v>0</v>
      </c>
      <c r="AH95" s="1398">
        <f>SUM(AH90:AH94)</f>
        <v>0</v>
      </c>
      <c r="AI95" s="1375">
        <f>SUM(AI90:AI94)</f>
        <v>0</v>
      </c>
      <c r="AJ95" s="1391">
        <f t="shared" si="89"/>
        <v>0</v>
      </c>
      <c r="AK95" s="2095">
        <f t="shared" si="89"/>
        <v>0</v>
      </c>
      <c r="AL95" s="1391">
        <f t="shared" si="89"/>
        <v>0</v>
      </c>
      <c r="AM95" s="2096">
        <f t="shared" si="89"/>
        <v>0</v>
      </c>
      <c r="AN95" s="1406">
        <f t="shared" si="90"/>
        <v>0</v>
      </c>
      <c r="AO95" s="1093">
        <f t="shared" si="90"/>
        <v>0</v>
      </c>
      <c r="AR95" s="201"/>
      <c r="BB95" s="11"/>
    </row>
    <row r="96" spans="2:58" ht="12.75" customHeight="1" thickBot="1">
      <c r="B96" s="3173"/>
      <c r="C96" s="2392"/>
      <c r="D96" s="3144"/>
      <c r="E96" s="130" t="s">
        <v>418</v>
      </c>
      <c r="F96" s="1503">
        <v>113.5</v>
      </c>
      <c r="G96" s="2642">
        <v>100</v>
      </c>
      <c r="H96" s="185" t="s">
        <v>356</v>
      </c>
      <c r="I96" s="227">
        <v>23</v>
      </c>
      <c r="J96" s="1224">
        <v>23</v>
      </c>
      <c r="K96" s="3166" t="s">
        <v>335</v>
      </c>
      <c r="L96" s="227">
        <v>11.75</v>
      </c>
      <c r="M96" s="1222"/>
      <c r="N96" s="106"/>
      <c r="O96" s="894" t="s">
        <v>306</v>
      </c>
      <c r="P96" s="859">
        <f>I76</f>
        <v>2</v>
      </c>
      <c r="Q96" s="852">
        <f>J76</f>
        <v>2</v>
      </c>
      <c r="R96" s="859"/>
      <c r="S96" s="938"/>
      <c r="T96" s="859"/>
      <c r="U96" s="1032"/>
      <c r="V96" s="859">
        <f t="shared" si="74"/>
        <v>2</v>
      </c>
      <c r="W96" s="1018">
        <f t="shared" si="75"/>
        <v>2</v>
      </c>
      <c r="X96" s="859">
        <f t="shared" si="76"/>
        <v>0</v>
      </c>
      <c r="Y96" s="938">
        <f t="shared" si="77"/>
        <v>0</v>
      </c>
      <c r="Z96" s="895">
        <f t="shared" si="78"/>
        <v>2</v>
      </c>
      <c r="AA96" s="903">
        <f t="shared" si="79"/>
        <v>2</v>
      </c>
      <c r="AC96" s="2100" t="s">
        <v>376</v>
      </c>
      <c r="AD96" s="2101">
        <f>AD88+AD95</f>
        <v>55.762999999999998</v>
      </c>
      <c r="AE96" s="2102">
        <f t="shared" ref="AE96" si="92">AE88+AE95</f>
        <v>37.783999999999999</v>
      </c>
      <c r="AF96" s="2101">
        <f t="shared" ref="AF96" si="93">AF88+AF95</f>
        <v>343.20000000000005</v>
      </c>
      <c r="AG96" s="2103">
        <f>AG88+AG95</f>
        <v>284.30000000000007</v>
      </c>
      <c r="AH96" s="2101">
        <f t="shared" ref="AH96" si="94">AH88+AH95</f>
        <v>71.665999999999997</v>
      </c>
      <c r="AI96" s="2104">
        <f>AI88+AI95</f>
        <v>56.981000000000002</v>
      </c>
      <c r="AJ96" s="2105">
        <f t="shared" si="89"/>
        <v>398.96300000000002</v>
      </c>
      <c r="AK96" s="4410">
        <f t="shared" si="89"/>
        <v>322.08400000000006</v>
      </c>
      <c r="AL96" s="2105">
        <f t="shared" si="89"/>
        <v>414.86600000000004</v>
      </c>
      <c r="AM96" s="2107">
        <f t="shared" si="89"/>
        <v>341.28100000000006</v>
      </c>
      <c r="AN96" s="2105">
        <f t="shared" si="90"/>
        <v>470.62900000000002</v>
      </c>
      <c r="AO96" s="2108">
        <f t="shared" si="90"/>
        <v>379.06500000000005</v>
      </c>
      <c r="AR96" s="126"/>
      <c r="BB96" s="11"/>
    </row>
    <row r="97" spans="2:54" ht="14.25" customHeight="1" thickBot="1">
      <c r="B97" s="3173"/>
      <c r="C97" s="1223"/>
      <c r="D97" s="3144"/>
      <c r="E97" s="3228" t="s">
        <v>532</v>
      </c>
      <c r="F97" s="2850"/>
      <c r="G97" s="2577"/>
      <c r="H97" s="2569" t="s">
        <v>855</v>
      </c>
      <c r="I97" s="1616"/>
      <c r="J97" s="1616"/>
      <c r="K97" s="2588" t="s">
        <v>856</v>
      </c>
      <c r="L97" s="1616"/>
      <c r="M97" s="2558"/>
      <c r="N97" s="106"/>
      <c r="O97" s="894" t="s">
        <v>118</v>
      </c>
      <c r="P97" s="859"/>
      <c r="Q97" s="852"/>
      <c r="R97" s="859"/>
      <c r="S97" s="938"/>
      <c r="T97" s="859"/>
      <c r="U97" s="1032"/>
      <c r="V97" s="859">
        <f t="shared" si="74"/>
        <v>0</v>
      </c>
      <c r="W97" s="1018">
        <f t="shared" si="75"/>
        <v>0</v>
      </c>
      <c r="X97" s="859">
        <f t="shared" si="76"/>
        <v>0</v>
      </c>
      <c r="Y97" s="938">
        <f t="shared" si="77"/>
        <v>0</v>
      </c>
      <c r="Z97" s="895">
        <f t="shared" si="78"/>
        <v>0</v>
      </c>
      <c r="AA97" s="903">
        <f t="shared" si="79"/>
        <v>0</v>
      </c>
      <c r="AC97" s="3226" t="s">
        <v>903</v>
      </c>
      <c r="AD97" s="2024"/>
      <c r="AE97" s="2118"/>
      <c r="AF97" s="2119"/>
      <c r="AG97" s="2130"/>
      <c r="AH97" s="2131">
        <f>L103</f>
        <v>12</v>
      </c>
      <c r="AI97" s="2132">
        <f>M103</f>
        <v>12</v>
      </c>
      <c r="AJ97" s="2133">
        <f>AD97+AF97</f>
        <v>0</v>
      </c>
      <c r="AK97" s="2721">
        <f>AE97+AG97</f>
        <v>0</v>
      </c>
      <c r="AL97" s="2122">
        <f t="shared" si="89"/>
        <v>12</v>
      </c>
      <c r="AM97" s="966">
        <f>AG97+AI97</f>
        <v>12</v>
      </c>
      <c r="AN97" s="2134">
        <f t="shared" si="90"/>
        <v>12</v>
      </c>
      <c r="AO97" s="2135">
        <f t="shared" si="90"/>
        <v>12</v>
      </c>
      <c r="AR97" s="98"/>
      <c r="BB97" s="11"/>
    </row>
    <row r="98" spans="2:54" ht="15.75" thickBot="1">
      <c r="B98" s="1236" t="s">
        <v>269</v>
      </c>
      <c r="C98" s="2393"/>
      <c r="D98" s="3312">
        <f>SUM(D82:D91)</f>
        <v>990</v>
      </c>
      <c r="E98" s="3317" t="s">
        <v>719</v>
      </c>
      <c r="F98" s="3270">
        <v>30</v>
      </c>
      <c r="G98" s="2581">
        <v>30</v>
      </c>
      <c r="H98" s="2576" t="s">
        <v>448</v>
      </c>
      <c r="I98" s="3088">
        <v>2.5</v>
      </c>
      <c r="J98" s="3089">
        <v>2.5</v>
      </c>
      <c r="K98" s="3170" t="s">
        <v>336</v>
      </c>
      <c r="L98" s="228">
        <v>0.25</v>
      </c>
      <c r="M98" s="1222">
        <v>0.25</v>
      </c>
      <c r="O98" s="894" t="s">
        <v>117</v>
      </c>
      <c r="P98" s="859"/>
      <c r="Q98" s="852"/>
      <c r="R98" s="859"/>
      <c r="S98" s="938"/>
      <c r="T98" s="859"/>
      <c r="U98" s="1032"/>
      <c r="V98" s="859">
        <f t="shared" si="74"/>
        <v>0</v>
      </c>
      <c r="W98" s="1018">
        <f t="shared" si="75"/>
        <v>0</v>
      </c>
      <c r="X98" s="859">
        <f t="shared" si="76"/>
        <v>0</v>
      </c>
      <c r="Y98" s="938">
        <f t="shared" si="77"/>
        <v>0</v>
      </c>
      <c r="Z98" s="895">
        <f t="shared" si="78"/>
        <v>0</v>
      </c>
      <c r="AA98" s="903">
        <f t="shared" si="79"/>
        <v>0</v>
      </c>
      <c r="AC98" s="1345" t="s">
        <v>281</v>
      </c>
      <c r="AD98" s="1346"/>
      <c r="AE98" s="2113"/>
      <c r="AF98" s="880"/>
      <c r="AG98" s="2127"/>
      <c r="AH98" s="880"/>
      <c r="AI98" s="2128"/>
      <c r="AJ98" s="2129">
        <f>AD98+AF98</f>
        <v>0</v>
      </c>
      <c r="AK98" s="2722">
        <f t="shared" ref="AK98" si="95">AE98+AG98</f>
        <v>0</v>
      </c>
      <c r="AL98" s="882">
        <f t="shared" si="89"/>
        <v>0</v>
      </c>
      <c r="AM98" s="2115">
        <f t="shared" ref="AM98" si="96">AG98+AI98</f>
        <v>0</v>
      </c>
      <c r="AN98" s="2116">
        <f t="shared" si="90"/>
        <v>0</v>
      </c>
      <c r="AO98" s="922">
        <f t="shared" si="90"/>
        <v>0</v>
      </c>
      <c r="AR98" s="104"/>
      <c r="AX98" s="11"/>
      <c r="AY98" s="11"/>
      <c r="AZ98" s="11"/>
      <c r="BA98" s="11"/>
      <c r="BB98" s="11"/>
    </row>
    <row r="99" spans="2:54" ht="15" customHeight="1" thickBot="1">
      <c r="B99" s="601"/>
      <c r="C99" s="3178" t="s">
        <v>192</v>
      </c>
      <c r="D99" s="667"/>
      <c r="E99" s="3454" t="s">
        <v>900</v>
      </c>
      <c r="F99" s="3455"/>
      <c r="G99" s="3456"/>
      <c r="H99" s="3456"/>
      <c r="I99" s="3456"/>
      <c r="J99" s="3457"/>
      <c r="K99" s="2650" t="s">
        <v>796</v>
      </c>
      <c r="L99" s="3200"/>
      <c r="M99" s="3201"/>
      <c r="O99" s="894" t="s">
        <v>70</v>
      </c>
      <c r="P99" s="859">
        <f>L72</f>
        <v>0.75</v>
      </c>
      <c r="Q99" s="852">
        <f>M72</f>
        <v>0.75</v>
      </c>
      <c r="R99" s="859"/>
      <c r="S99" s="938"/>
      <c r="T99" s="859"/>
      <c r="U99" s="1032"/>
      <c r="V99" s="859">
        <f t="shared" si="74"/>
        <v>0.75</v>
      </c>
      <c r="W99" s="1018">
        <f t="shared" si="75"/>
        <v>0.75</v>
      </c>
      <c r="X99" s="859">
        <f t="shared" si="76"/>
        <v>0</v>
      </c>
      <c r="Y99" s="938">
        <f t="shared" si="77"/>
        <v>0</v>
      </c>
      <c r="Z99" s="895">
        <f t="shared" si="78"/>
        <v>0.75</v>
      </c>
      <c r="AA99" s="903">
        <f t="shared" si="79"/>
        <v>0.75</v>
      </c>
      <c r="AC99" s="939" t="s">
        <v>282</v>
      </c>
      <c r="AD99" s="1511"/>
      <c r="AE99" s="941"/>
      <c r="AF99" s="740">
        <f>F96</f>
        <v>113.5</v>
      </c>
      <c r="AG99" s="942">
        <f>G96</f>
        <v>100</v>
      </c>
      <c r="AH99" s="883">
        <f>L106</f>
        <v>7.6059999999999999</v>
      </c>
      <c r="AI99" s="943">
        <f>M106</f>
        <v>7</v>
      </c>
      <c r="AJ99" s="883">
        <f t="shared" ref="AJ99:AM102" si="97">AD99+AF99</f>
        <v>113.5</v>
      </c>
      <c r="AK99" s="2723">
        <f t="shared" si="97"/>
        <v>100</v>
      </c>
      <c r="AL99" s="883">
        <f t="shared" si="97"/>
        <v>121.10599999999999</v>
      </c>
      <c r="AM99" s="944">
        <f t="shared" si="97"/>
        <v>107</v>
      </c>
      <c r="AN99" s="916">
        <f t="shared" ref="AN99:AN114" si="98">AD99+AF99+AH99</f>
        <v>121.10599999999999</v>
      </c>
      <c r="AO99" s="917">
        <f t="shared" ref="AO99:AO114" si="99">AE99+AG99+AI99</f>
        <v>107</v>
      </c>
      <c r="AR99" s="104"/>
      <c r="AX99" s="11"/>
      <c r="AY99" s="11"/>
      <c r="AZ99" s="11"/>
      <c r="BA99" s="11"/>
      <c r="BB99" s="11"/>
    </row>
    <row r="100" spans="2:54" ht="13.5" customHeight="1" thickBot="1">
      <c r="B100" s="3168" t="s">
        <v>795</v>
      </c>
      <c r="C100" s="3170" t="s">
        <v>802</v>
      </c>
      <c r="D100" s="3171">
        <v>200</v>
      </c>
      <c r="E100" s="3458" t="s">
        <v>86</v>
      </c>
      <c r="F100" s="3459" t="s">
        <v>87</v>
      </c>
      <c r="G100" s="3460" t="s">
        <v>88</v>
      </c>
      <c r="H100" s="3461" t="s">
        <v>86</v>
      </c>
      <c r="I100" s="3459" t="s">
        <v>87</v>
      </c>
      <c r="J100" s="3462" t="s">
        <v>88</v>
      </c>
      <c r="K100" s="3224" t="s">
        <v>798</v>
      </c>
      <c r="L100" s="3318"/>
      <c r="M100" s="3319"/>
      <c r="N100" s="92"/>
      <c r="O100" s="411" t="s">
        <v>307</v>
      </c>
      <c r="P100" s="859">
        <f>F78+I70+L73</f>
        <v>2.09</v>
      </c>
      <c r="Q100" s="852">
        <f>G78+J70+M73</f>
        <v>2.09</v>
      </c>
      <c r="R100" s="859">
        <f>F91+I91+L98</f>
        <v>1.95</v>
      </c>
      <c r="S100" s="1018">
        <f>G91+J91+M98</f>
        <v>1.95</v>
      </c>
      <c r="T100" s="859">
        <f>I101+I109</f>
        <v>0.8600000000000001</v>
      </c>
      <c r="U100" s="1032">
        <f>J101+J109</f>
        <v>0.8600000000000001</v>
      </c>
      <c r="V100" s="859">
        <f t="shared" si="74"/>
        <v>4.04</v>
      </c>
      <c r="W100" s="1018">
        <f t="shared" si="75"/>
        <v>4.04</v>
      </c>
      <c r="X100" s="859">
        <f t="shared" si="76"/>
        <v>2.81</v>
      </c>
      <c r="Y100" s="938">
        <f t="shared" si="77"/>
        <v>2.81</v>
      </c>
      <c r="Z100" s="895">
        <f t="shared" si="78"/>
        <v>4.9000000000000004</v>
      </c>
      <c r="AA100" s="903">
        <f t="shared" si="79"/>
        <v>4.9000000000000004</v>
      </c>
      <c r="AC100" s="945" t="s">
        <v>283</v>
      </c>
      <c r="AD100" s="946"/>
      <c r="AE100" s="947"/>
      <c r="AF100" s="740"/>
      <c r="AG100" s="948"/>
      <c r="AH100" s="949"/>
      <c r="AI100" s="950"/>
      <c r="AJ100" s="883">
        <f t="shared" si="97"/>
        <v>0</v>
      </c>
      <c r="AK100" s="2723">
        <f t="shared" si="97"/>
        <v>0</v>
      </c>
      <c r="AL100" s="883">
        <f t="shared" si="97"/>
        <v>0</v>
      </c>
      <c r="AM100" s="944">
        <f t="shared" si="97"/>
        <v>0</v>
      </c>
      <c r="AN100" s="895">
        <f t="shared" si="98"/>
        <v>0</v>
      </c>
      <c r="AO100" s="917">
        <f t="shared" si="99"/>
        <v>0</v>
      </c>
      <c r="AR100" s="104"/>
      <c r="AX100" s="11"/>
      <c r="AY100" s="11"/>
      <c r="AZ100" s="11"/>
      <c r="BA100" s="11"/>
      <c r="BB100" s="11"/>
    </row>
    <row r="101" spans="2:54" ht="15.75" customHeight="1" thickBot="1">
      <c r="B101" s="552"/>
      <c r="C101" s="3176" t="s">
        <v>801</v>
      </c>
      <c r="D101" s="1592"/>
      <c r="E101" s="2821" t="s">
        <v>60</v>
      </c>
      <c r="F101" s="3463">
        <v>58.207999999999998</v>
      </c>
      <c r="G101" s="3464">
        <v>48</v>
      </c>
      <c r="H101" s="2807" t="s">
        <v>336</v>
      </c>
      <c r="I101" s="3478">
        <v>0.66</v>
      </c>
      <c r="J101" s="2822">
        <v>0.66</v>
      </c>
      <c r="K101" s="2462" t="s">
        <v>86</v>
      </c>
      <c r="L101" s="2463" t="s">
        <v>87</v>
      </c>
      <c r="M101" s="3225" t="s">
        <v>88</v>
      </c>
      <c r="N101" s="92"/>
      <c r="O101" s="894" t="s">
        <v>308</v>
      </c>
      <c r="P101" s="859"/>
      <c r="Q101" s="852"/>
      <c r="R101" s="859"/>
      <c r="S101" s="938"/>
      <c r="T101" s="859">
        <f>L105</f>
        <v>4</v>
      </c>
      <c r="U101" s="1032">
        <f>M105</f>
        <v>4</v>
      </c>
      <c r="V101" s="859">
        <f t="shared" si="74"/>
        <v>0</v>
      </c>
      <c r="W101" s="1018">
        <f t="shared" si="75"/>
        <v>0</v>
      </c>
      <c r="X101" s="859">
        <f t="shared" si="76"/>
        <v>4</v>
      </c>
      <c r="Y101" s="938">
        <f t="shared" si="77"/>
        <v>4</v>
      </c>
      <c r="Z101" s="895">
        <f t="shared" si="78"/>
        <v>4</v>
      </c>
      <c r="AA101" s="903">
        <f t="shared" si="79"/>
        <v>4</v>
      </c>
      <c r="AC101" s="951" t="s">
        <v>284</v>
      </c>
      <c r="AD101" s="946"/>
      <c r="AE101" s="947"/>
      <c r="AF101" s="740"/>
      <c r="AG101" s="948"/>
      <c r="AH101" s="883"/>
      <c r="AI101" s="950"/>
      <c r="AJ101" s="883">
        <f t="shared" si="97"/>
        <v>0</v>
      </c>
      <c r="AK101" s="2723">
        <f t="shared" si="97"/>
        <v>0</v>
      </c>
      <c r="AL101" s="883">
        <f t="shared" si="97"/>
        <v>0</v>
      </c>
      <c r="AM101" s="944">
        <f t="shared" si="97"/>
        <v>0</v>
      </c>
      <c r="AN101" s="895">
        <f t="shared" si="98"/>
        <v>0</v>
      </c>
      <c r="AO101" s="917">
        <f t="shared" si="99"/>
        <v>0</v>
      </c>
      <c r="AR101" s="106"/>
      <c r="AX101" s="11"/>
      <c r="AY101" s="11"/>
      <c r="AZ101" s="11"/>
      <c r="BA101" s="11"/>
      <c r="BB101" s="11"/>
    </row>
    <row r="102" spans="2:54" ht="12.75" customHeight="1" thickBot="1">
      <c r="B102" s="3452" t="s">
        <v>1127</v>
      </c>
      <c r="C102" s="3170" t="s">
        <v>898</v>
      </c>
      <c r="D102" s="301">
        <v>105</v>
      </c>
      <c r="E102" s="3465" t="s">
        <v>1089</v>
      </c>
      <c r="F102" s="2029"/>
      <c r="G102" s="2029"/>
      <c r="H102" s="3548" t="s">
        <v>1090</v>
      </c>
      <c r="I102" s="3549"/>
      <c r="J102" s="3550"/>
      <c r="K102" s="3226" t="s">
        <v>799</v>
      </c>
      <c r="L102" s="112"/>
      <c r="M102" s="1718"/>
      <c r="N102" s="92"/>
      <c r="O102" s="868" t="s">
        <v>133</v>
      </c>
      <c r="P102" s="863">
        <f t="shared" ref="P102:T102" si="100">P103+P104+P105+P106</f>
        <v>8.0000000000000004E-4</v>
      </c>
      <c r="Q102" s="1042">
        <f t="shared" si="100"/>
        <v>8.0000000000000004E-4</v>
      </c>
      <c r="R102" s="863">
        <f t="shared" si="100"/>
        <v>0.32269999999999999</v>
      </c>
      <c r="S102" s="1043">
        <f t="shared" si="100"/>
        <v>0.32269999999999999</v>
      </c>
      <c r="T102" s="873">
        <f t="shared" si="100"/>
        <v>4.0000000000000001E-3</v>
      </c>
      <c r="U102" s="1044">
        <f>U103+U104+U105+U106</f>
        <v>4.0000000000000001E-3</v>
      </c>
      <c r="V102" s="859">
        <f t="shared" si="74"/>
        <v>0.32350000000000001</v>
      </c>
      <c r="W102" s="1018">
        <f t="shared" si="75"/>
        <v>0.32350000000000001</v>
      </c>
      <c r="X102" s="859">
        <f t="shared" si="76"/>
        <v>0.32669999999999999</v>
      </c>
      <c r="Y102" s="938">
        <f t="shared" si="77"/>
        <v>0.32669999999999999</v>
      </c>
      <c r="Z102" s="895">
        <f t="shared" si="78"/>
        <v>0.32750000000000001</v>
      </c>
      <c r="AA102" s="903">
        <f t="shared" si="79"/>
        <v>0.32750000000000001</v>
      </c>
      <c r="AC102" s="1357" t="s">
        <v>285</v>
      </c>
      <c r="AD102" s="1358"/>
      <c r="AE102" s="1359"/>
      <c r="AF102" s="1360"/>
      <c r="AG102" s="1361"/>
      <c r="AH102" s="1362"/>
      <c r="AI102" s="1363"/>
      <c r="AJ102" s="1362">
        <f>AD102+AF102</f>
        <v>0</v>
      </c>
      <c r="AK102" s="2723">
        <f t="shared" si="97"/>
        <v>0</v>
      </c>
      <c r="AL102" s="1362">
        <f t="shared" ref="AL102:AL114" si="101">AF102+AH102</f>
        <v>0</v>
      </c>
      <c r="AM102" s="944">
        <f t="shared" si="97"/>
        <v>0</v>
      </c>
      <c r="AN102" s="904">
        <f t="shared" si="98"/>
        <v>0</v>
      </c>
      <c r="AO102" s="918">
        <f t="shared" si="99"/>
        <v>0</v>
      </c>
      <c r="AR102" s="193"/>
      <c r="AX102" s="11"/>
      <c r="AY102" s="11"/>
      <c r="AZ102" s="11"/>
      <c r="BA102" s="11"/>
      <c r="BB102" s="11"/>
    </row>
    <row r="103" spans="2:54" ht="12.75" customHeight="1" thickBot="1">
      <c r="B103" s="2188" t="s">
        <v>921</v>
      </c>
      <c r="C103" s="1451" t="s">
        <v>899</v>
      </c>
      <c r="D103" s="71">
        <v>20</v>
      </c>
      <c r="E103" s="2764" t="s">
        <v>84</v>
      </c>
      <c r="F103" s="2793">
        <v>11.4</v>
      </c>
      <c r="G103" s="3466">
        <v>11.4</v>
      </c>
      <c r="H103" s="233" t="s">
        <v>543</v>
      </c>
      <c r="I103" s="2793">
        <v>3.2</v>
      </c>
      <c r="J103" s="2797">
        <v>3.2</v>
      </c>
      <c r="K103" s="3320" t="s">
        <v>800</v>
      </c>
      <c r="L103" s="1603">
        <v>12</v>
      </c>
      <c r="M103" s="1233">
        <v>12</v>
      </c>
      <c r="N103" s="92"/>
      <c r="O103" s="869" t="s">
        <v>131</v>
      </c>
      <c r="P103" s="4417">
        <f>F79</f>
        <v>8.0000000000000004E-4</v>
      </c>
      <c r="Q103" s="2402">
        <f>G79</f>
        <v>8.0000000000000004E-4</v>
      </c>
      <c r="R103" s="4413">
        <f>F92+L84</f>
        <v>1.67E-2</v>
      </c>
      <c r="S103" s="1046">
        <f>G92+M84</f>
        <v>1.67E-2</v>
      </c>
      <c r="T103" s="4418">
        <f>I108</f>
        <v>4.0000000000000001E-3</v>
      </c>
      <c r="U103" s="1045">
        <f>J108</f>
        <v>4.0000000000000001E-3</v>
      </c>
      <c r="V103" s="878">
        <f t="shared" si="74"/>
        <v>1.7499999999999998E-2</v>
      </c>
      <c r="W103" s="1046">
        <f t="shared" si="75"/>
        <v>1.7499999999999998E-2</v>
      </c>
      <c r="X103" s="860">
        <f t="shared" si="76"/>
        <v>2.07E-2</v>
      </c>
      <c r="Y103" s="1046">
        <f t="shared" si="77"/>
        <v>2.07E-2</v>
      </c>
      <c r="Z103" s="895">
        <f t="shared" si="78"/>
        <v>2.1499999999999998E-2</v>
      </c>
      <c r="AA103" s="903">
        <f t="shared" si="79"/>
        <v>2.1499999999999998E-2</v>
      </c>
      <c r="AC103" s="958" t="s">
        <v>286</v>
      </c>
      <c r="AD103" s="1512">
        <f>SUM(AD102)</f>
        <v>0</v>
      </c>
      <c r="AE103" s="960">
        <f>SUM(AE102)</f>
        <v>0</v>
      </c>
      <c r="AF103" s="961">
        <f>AF99+AF100+AF101+AF102</f>
        <v>113.5</v>
      </c>
      <c r="AG103" s="962">
        <f>AG99+AG100+AG101+AG102</f>
        <v>100</v>
      </c>
      <c r="AH103" s="963">
        <f>SUM(AH99:AH102)</f>
        <v>7.6059999999999999</v>
      </c>
      <c r="AI103" s="964">
        <f>SUM(AI99:AI102)</f>
        <v>7</v>
      </c>
      <c r="AJ103" s="963">
        <f>AD103+AF103</f>
        <v>113.5</v>
      </c>
      <c r="AK103" s="2721">
        <f>AE103+AG103</f>
        <v>100</v>
      </c>
      <c r="AL103" s="963">
        <f t="shared" si="101"/>
        <v>121.10599999999999</v>
      </c>
      <c r="AM103" s="966">
        <f>AG103+AI103</f>
        <v>107</v>
      </c>
      <c r="AN103" s="919">
        <f t="shared" si="98"/>
        <v>121.10599999999999</v>
      </c>
      <c r="AO103" s="920">
        <f t="shared" si="99"/>
        <v>107</v>
      </c>
      <c r="AR103" s="1670"/>
      <c r="AV103" s="11"/>
      <c r="AW103" s="11"/>
      <c r="AX103" s="11"/>
      <c r="AY103" s="11"/>
      <c r="AZ103" s="11"/>
      <c r="BA103" s="11"/>
      <c r="BB103" s="11"/>
    </row>
    <row r="104" spans="2:54" ht="14.25" customHeight="1">
      <c r="B104" s="239" t="s">
        <v>8</v>
      </c>
      <c r="C104" s="3166" t="s">
        <v>294</v>
      </c>
      <c r="D104" s="2186">
        <v>30</v>
      </c>
      <c r="E104" s="3467" t="s">
        <v>74</v>
      </c>
      <c r="F104" s="2793">
        <v>37.67</v>
      </c>
      <c r="G104" s="3468">
        <v>37.67</v>
      </c>
      <c r="H104" s="3551" t="s">
        <v>894</v>
      </c>
      <c r="I104" s="3132"/>
      <c r="J104" s="3137"/>
      <c r="K104" s="2881" t="s">
        <v>455</v>
      </c>
      <c r="L104" s="2883">
        <v>2</v>
      </c>
      <c r="M104" s="2639">
        <v>2</v>
      </c>
      <c r="N104" s="92"/>
      <c r="O104" s="870" t="s">
        <v>276</v>
      </c>
      <c r="P104" s="865"/>
      <c r="Q104" s="1047"/>
      <c r="R104" s="4414"/>
      <c r="S104" s="1048"/>
      <c r="T104" s="875"/>
      <c r="U104" s="1047"/>
      <c r="V104" s="878">
        <f t="shared" si="74"/>
        <v>0</v>
      </c>
      <c r="W104" s="1046">
        <f t="shared" si="75"/>
        <v>0</v>
      </c>
      <c r="X104" s="860">
        <f t="shared" si="76"/>
        <v>0</v>
      </c>
      <c r="Y104" s="1046">
        <f t="shared" si="77"/>
        <v>0</v>
      </c>
      <c r="Z104" s="895">
        <f t="shared" si="78"/>
        <v>0</v>
      </c>
      <c r="AA104" s="903">
        <f t="shared" si="79"/>
        <v>0</v>
      </c>
      <c r="AC104" s="1075" t="s">
        <v>797</v>
      </c>
      <c r="AD104" s="979"/>
      <c r="AE104" s="1067"/>
      <c r="AF104" s="981"/>
      <c r="AG104" s="1070"/>
      <c r="AH104" s="979"/>
      <c r="AI104" s="1067"/>
      <c r="AJ104" s="883">
        <f t="shared" ref="AJ104" si="102">AD104+AF104</f>
        <v>0</v>
      </c>
      <c r="AK104" s="899">
        <f t="shared" ref="AK104" si="103">AE104+AG104</f>
        <v>0</v>
      </c>
      <c r="AL104" s="883">
        <f t="shared" ref="AL104" si="104">AF104+AH104</f>
        <v>0</v>
      </c>
      <c r="AM104" s="1030">
        <f t="shared" ref="AM104" si="105">AG104+AI104</f>
        <v>0</v>
      </c>
      <c r="AN104" s="915">
        <f t="shared" si="98"/>
        <v>0</v>
      </c>
      <c r="AO104" s="922">
        <f t="shared" si="99"/>
        <v>0</v>
      </c>
      <c r="AR104" s="104"/>
      <c r="AV104" s="11"/>
      <c r="AW104" s="11"/>
      <c r="AX104" s="11"/>
      <c r="AY104" s="11"/>
      <c r="AZ104" s="11"/>
      <c r="BA104" s="11"/>
      <c r="BB104" s="11"/>
    </row>
    <row r="105" spans="2:54" ht="15" customHeight="1">
      <c r="B105" s="3173"/>
      <c r="C105" s="1223"/>
      <c r="D105" s="3174"/>
      <c r="E105" s="3465" t="s">
        <v>901</v>
      </c>
      <c r="F105" s="2029"/>
      <c r="G105" s="2029"/>
      <c r="H105" s="233" t="s">
        <v>355</v>
      </c>
      <c r="I105" s="2793">
        <v>15</v>
      </c>
      <c r="J105" s="3469">
        <v>15</v>
      </c>
      <c r="K105" s="2397" t="s">
        <v>580</v>
      </c>
      <c r="L105" s="666">
        <v>4</v>
      </c>
      <c r="M105" s="2399">
        <v>4</v>
      </c>
      <c r="N105" s="92"/>
      <c r="O105" s="871" t="s">
        <v>116</v>
      </c>
      <c r="P105" s="866"/>
      <c r="Q105" s="1049"/>
      <c r="R105" s="4415">
        <f>L85+L95</f>
        <v>0.30599999999999999</v>
      </c>
      <c r="S105" s="1050">
        <f>M85+M95</f>
        <v>0.30599999999999999</v>
      </c>
      <c r="T105" s="876"/>
      <c r="U105" s="1049"/>
      <c r="V105" s="878">
        <f t="shared" si="74"/>
        <v>0.30599999999999999</v>
      </c>
      <c r="W105" s="1046">
        <f t="shared" si="75"/>
        <v>0.30599999999999999</v>
      </c>
      <c r="X105" s="860">
        <f t="shared" si="76"/>
        <v>0.30599999999999999</v>
      </c>
      <c r="Y105" s="1046">
        <f t="shared" si="77"/>
        <v>0.30599999999999999</v>
      </c>
      <c r="Z105" s="904">
        <f t="shared" si="78"/>
        <v>0.30599999999999999</v>
      </c>
      <c r="AA105" s="905">
        <f t="shared" si="79"/>
        <v>0.30599999999999999</v>
      </c>
      <c r="AC105" s="1063" t="s">
        <v>296</v>
      </c>
      <c r="AD105" s="983"/>
      <c r="AE105" s="1068"/>
      <c r="AF105" s="985"/>
      <c r="AG105" s="1071"/>
      <c r="AH105" s="983"/>
      <c r="AI105" s="1068"/>
      <c r="AJ105" s="883">
        <f t="shared" ref="AJ105:AK107" si="106">AD105+AF105</f>
        <v>0</v>
      </c>
      <c r="AK105" s="899">
        <f t="shared" si="106"/>
        <v>0</v>
      </c>
      <c r="AL105" s="883">
        <f t="shared" si="101"/>
        <v>0</v>
      </c>
      <c r="AM105" s="1030">
        <f t="shared" ref="AM105:AM110" si="107">AG105+AI105</f>
        <v>0</v>
      </c>
      <c r="AN105" s="895">
        <f t="shared" si="98"/>
        <v>0</v>
      </c>
      <c r="AO105" s="917">
        <f t="shared" si="99"/>
        <v>0</v>
      </c>
      <c r="AR105" s="104"/>
      <c r="AV105" s="11"/>
      <c r="AW105" s="11"/>
      <c r="AX105" s="11"/>
      <c r="AY105" s="11"/>
      <c r="AZ105" s="11"/>
      <c r="BA105" s="11"/>
      <c r="BB105" s="11"/>
    </row>
    <row r="106" spans="2:54" ht="14.25" customHeight="1" thickBot="1">
      <c r="B106" s="3173"/>
      <c r="C106" s="1223"/>
      <c r="D106" s="3174"/>
      <c r="E106" s="2026" t="s">
        <v>62</v>
      </c>
      <c r="F106" s="2793">
        <v>71.665999999999997</v>
      </c>
      <c r="G106" s="3468">
        <v>56.981000000000002</v>
      </c>
      <c r="H106" s="233" t="s">
        <v>72</v>
      </c>
      <c r="I106" s="2793">
        <v>2.2000000000000002</v>
      </c>
      <c r="J106" s="2795">
        <v>2.2000000000000002</v>
      </c>
      <c r="K106" s="3480" t="s">
        <v>579</v>
      </c>
      <c r="L106" s="3453">
        <v>7.6059999999999999</v>
      </c>
      <c r="M106" s="2797">
        <v>7</v>
      </c>
      <c r="N106" s="92"/>
      <c r="O106" s="871" t="s">
        <v>314</v>
      </c>
      <c r="P106" s="866"/>
      <c r="Q106" s="1049"/>
      <c r="R106" s="866"/>
      <c r="S106" s="1050"/>
      <c r="T106" s="876"/>
      <c r="U106" s="1049"/>
      <c r="V106" s="878">
        <f t="shared" si="74"/>
        <v>0</v>
      </c>
      <c r="W106" s="1046">
        <f t="shared" si="75"/>
        <v>0</v>
      </c>
      <c r="X106" s="860">
        <f t="shared" si="76"/>
        <v>0</v>
      </c>
      <c r="Y106" s="1046">
        <f t="shared" si="77"/>
        <v>0</v>
      </c>
      <c r="Z106" s="904">
        <f t="shared" si="78"/>
        <v>0</v>
      </c>
      <c r="AA106" s="905">
        <f t="shared" si="79"/>
        <v>0</v>
      </c>
      <c r="AC106" s="1064" t="s">
        <v>329</v>
      </c>
      <c r="AD106" s="988"/>
      <c r="AE106" s="1069"/>
      <c r="AF106" s="990"/>
      <c r="AG106" s="1072"/>
      <c r="AH106" s="988"/>
      <c r="AI106" s="1069"/>
      <c r="AJ106" s="884">
        <f t="shared" si="106"/>
        <v>0</v>
      </c>
      <c r="AK106" s="2724">
        <f t="shared" si="106"/>
        <v>0</v>
      </c>
      <c r="AL106" s="884">
        <f t="shared" si="101"/>
        <v>0</v>
      </c>
      <c r="AM106" s="1074">
        <f t="shared" si="107"/>
        <v>0</v>
      </c>
      <c r="AN106" s="904">
        <f t="shared" si="98"/>
        <v>0</v>
      </c>
      <c r="AO106" s="918">
        <f t="shared" si="99"/>
        <v>0</v>
      </c>
      <c r="AR106" s="193"/>
      <c r="AU106" s="605"/>
      <c r="AV106" s="11"/>
      <c r="AW106" s="11"/>
      <c r="AX106" s="11"/>
      <c r="AY106" s="11"/>
      <c r="AZ106" s="11"/>
      <c r="BA106" s="11"/>
      <c r="BB106" s="11"/>
    </row>
    <row r="107" spans="2:54" ht="15" customHeight="1" thickBot="1">
      <c r="B107" s="3173"/>
      <c r="C107" s="2394"/>
      <c r="D107" s="3144"/>
      <c r="E107" s="3470" t="s">
        <v>1091</v>
      </c>
      <c r="F107" s="2029"/>
      <c r="G107" s="2029"/>
      <c r="H107" s="233" t="s">
        <v>213</v>
      </c>
      <c r="I107" s="2793">
        <v>0.65</v>
      </c>
      <c r="J107" s="2797">
        <v>0.65</v>
      </c>
      <c r="K107" s="2397" t="s">
        <v>555</v>
      </c>
      <c r="L107" s="241">
        <v>200</v>
      </c>
      <c r="M107" s="2399">
        <v>200</v>
      </c>
      <c r="N107" s="92"/>
      <c r="O107" s="416" t="s">
        <v>85</v>
      </c>
      <c r="P107" s="867"/>
      <c r="Q107" s="1051"/>
      <c r="R107" s="867"/>
      <c r="S107" s="1052"/>
      <c r="T107" s="877">
        <f>F109</f>
        <v>7.4</v>
      </c>
      <c r="U107" s="1239">
        <f>G109</f>
        <v>7.4</v>
      </c>
      <c r="V107" s="879">
        <f t="shared" si="74"/>
        <v>0</v>
      </c>
      <c r="W107" s="1054">
        <f t="shared" si="75"/>
        <v>0</v>
      </c>
      <c r="X107" s="879">
        <f t="shared" si="76"/>
        <v>7.4</v>
      </c>
      <c r="Y107" s="1054">
        <f t="shared" si="77"/>
        <v>7.4</v>
      </c>
      <c r="Z107" s="906">
        <f t="shared" si="78"/>
        <v>7.4</v>
      </c>
      <c r="AA107" s="907">
        <f t="shared" si="79"/>
        <v>7.4</v>
      </c>
      <c r="AC107" s="1065" t="s">
        <v>297</v>
      </c>
      <c r="AD107" s="1078">
        <f t="shared" ref="AD107:AI107" si="108">SUM(AD104:AD106)</f>
        <v>0</v>
      </c>
      <c r="AE107" s="1013">
        <f t="shared" si="108"/>
        <v>0</v>
      </c>
      <c r="AF107" s="1066">
        <f t="shared" si="108"/>
        <v>0</v>
      </c>
      <c r="AG107" s="1011">
        <f t="shared" si="108"/>
        <v>0</v>
      </c>
      <c r="AH107" s="1078">
        <f t="shared" si="108"/>
        <v>0</v>
      </c>
      <c r="AI107" s="1013">
        <f t="shared" si="108"/>
        <v>0</v>
      </c>
      <c r="AJ107" s="935">
        <f t="shared" si="106"/>
        <v>0</v>
      </c>
      <c r="AK107" s="4409">
        <f t="shared" si="106"/>
        <v>0</v>
      </c>
      <c r="AL107" s="935">
        <f t="shared" si="101"/>
        <v>0</v>
      </c>
      <c r="AM107" s="1013">
        <f t="shared" si="107"/>
        <v>0</v>
      </c>
      <c r="AN107" s="935">
        <f t="shared" si="98"/>
        <v>0</v>
      </c>
      <c r="AO107" s="936">
        <f t="shared" si="99"/>
        <v>0</v>
      </c>
      <c r="AR107" s="104"/>
      <c r="AU107" s="605"/>
      <c r="AV107" s="11"/>
      <c r="AW107" s="11"/>
      <c r="AX107" s="11"/>
      <c r="AY107" s="11"/>
      <c r="AZ107" s="11"/>
      <c r="BA107" s="11"/>
      <c r="BB107" s="11"/>
    </row>
    <row r="108" spans="2:54">
      <c r="B108" s="3173"/>
      <c r="C108" s="2392"/>
      <c r="D108" s="3144"/>
      <c r="E108" s="2026" t="s">
        <v>544</v>
      </c>
      <c r="F108" s="3453" t="s">
        <v>1112</v>
      </c>
      <c r="G108" s="3468">
        <v>1.88</v>
      </c>
      <c r="H108" s="2796" t="s">
        <v>902</v>
      </c>
      <c r="I108" s="2793">
        <v>4.0000000000000001E-3</v>
      </c>
      <c r="J108" s="3469">
        <v>4.0000000000000001E-3</v>
      </c>
      <c r="K108" s="382"/>
      <c r="L108" s="184"/>
      <c r="M108" s="2856"/>
      <c r="N108" s="92"/>
      <c r="U108" s="127"/>
      <c r="V108" s="198"/>
      <c r="W108" s="198"/>
      <c r="X108" s="11"/>
      <c r="Y108" s="2023"/>
      <c r="Z108" s="131"/>
      <c r="AC108" s="921" t="s">
        <v>290</v>
      </c>
      <c r="AD108" s="967"/>
      <c r="AE108" s="968"/>
      <c r="AF108" s="882">
        <f>I83</f>
        <v>109.11</v>
      </c>
      <c r="AG108" s="2193">
        <f>J83</f>
        <v>98.182000000000002</v>
      </c>
      <c r="AH108" s="967"/>
      <c r="AI108" s="968"/>
      <c r="AJ108" s="884">
        <f t="shared" ref="AJ108:AK110" si="109">AD108+AF108</f>
        <v>109.11</v>
      </c>
      <c r="AK108" s="2725">
        <f t="shared" si="109"/>
        <v>98.182000000000002</v>
      </c>
      <c r="AL108" s="882">
        <f t="shared" si="101"/>
        <v>109.11</v>
      </c>
      <c r="AM108" s="970">
        <f t="shared" si="107"/>
        <v>98.182000000000002</v>
      </c>
      <c r="AN108" s="915">
        <f t="shared" si="98"/>
        <v>109.11</v>
      </c>
      <c r="AO108" s="922">
        <f t="shared" si="99"/>
        <v>98.182000000000002</v>
      </c>
      <c r="AR108" s="104"/>
      <c r="AU108" s="605"/>
      <c r="AV108" s="11"/>
      <c r="AW108" s="11"/>
      <c r="AX108" s="11"/>
      <c r="AY108" s="11"/>
      <c r="AZ108" s="11"/>
      <c r="BA108" s="11"/>
      <c r="BB108" s="11"/>
    </row>
    <row r="109" spans="2:54" ht="14.25" customHeight="1" thickBot="1">
      <c r="B109" s="3173"/>
      <c r="C109" s="1223"/>
      <c r="D109" s="3144"/>
      <c r="E109" s="2026" t="s">
        <v>545</v>
      </c>
      <c r="F109" s="3453">
        <v>7.4</v>
      </c>
      <c r="G109" s="3468">
        <v>7.4</v>
      </c>
      <c r="H109" s="233" t="s">
        <v>565</v>
      </c>
      <c r="I109" s="2793">
        <v>0.2</v>
      </c>
      <c r="J109" s="3469">
        <v>0.2</v>
      </c>
      <c r="K109" s="3136"/>
      <c r="L109" s="3132"/>
      <c r="M109" s="3137"/>
      <c r="N109" s="92"/>
      <c r="O109" s="267"/>
      <c r="P109" s="3144"/>
      <c r="Q109" s="3144"/>
      <c r="R109" s="3144"/>
      <c r="S109" s="3144"/>
      <c r="T109" s="3144"/>
      <c r="U109" s="257"/>
      <c r="V109" s="198"/>
      <c r="W109" s="198"/>
      <c r="X109" s="201"/>
      <c r="Y109" s="2023"/>
      <c r="Z109" s="143"/>
      <c r="AC109" s="923" t="s">
        <v>291</v>
      </c>
      <c r="AD109" s="953"/>
      <c r="AE109" s="971"/>
      <c r="AF109" s="884"/>
      <c r="AG109" s="972"/>
      <c r="AH109" s="953"/>
      <c r="AI109" s="971"/>
      <c r="AJ109" s="884">
        <f t="shared" si="109"/>
        <v>0</v>
      </c>
      <c r="AK109" s="2726">
        <f t="shared" si="109"/>
        <v>0</v>
      </c>
      <c r="AL109" s="884">
        <f t="shared" si="101"/>
        <v>0</v>
      </c>
      <c r="AM109" s="973">
        <f t="shared" si="107"/>
        <v>0</v>
      </c>
      <c r="AN109" s="904">
        <f t="shared" si="98"/>
        <v>0</v>
      </c>
      <c r="AO109" s="918">
        <f t="shared" si="99"/>
        <v>0</v>
      </c>
      <c r="AR109" s="193"/>
      <c r="AU109" s="106"/>
      <c r="AV109" s="11"/>
      <c r="AW109" s="11"/>
      <c r="AX109" s="11"/>
      <c r="AY109" s="11"/>
      <c r="AZ109" s="11"/>
      <c r="BA109" s="11"/>
      <c r="BB109" s="11"/>
    </row>
    <row r="110" spans="2:54" ht="12.75" customHeight="1" thickBot="1">
      <c r="B110" s="1236" t="s">
        <v>270</v>
      </c>
      <c r="C110" s="3177"/>
      <c r="D110" s="3309">
        <f>SUM(D100:D106)</f>
        <v>355</v>
      </c>
      <c r="E110" s="63"/>
      <c r="F110" s="37"/>
      <c r="G110" s="37"/>
      <c r="H110" s="3471" t="s">
        <v>74</v>
      </c>
      <c r="I110" s="3472">
        <v>6.55</v>
      </c>
      <c r="J110" s="3473">
        <v>6.55</v>
      </c>
      <c r="K110" s="1225"/>
      <c r="L110" s="1227"/>
      <c r="M110" s="2572"/>
      <c r="N110" s="92"/>
      <c r="O110" s="3156"/>
      <c r="P110" s="193"/>
      <c r="Q110" s="194"/>
      <c r="R110" s="3156"/>
      <c r="S110" s="193"/>
      <c r="T110" s="194"/>
      <c r="U110" s="3156"/>
      <c r="V110" s="193"/>
      <c r="W110" s="194"/>
      <c r="X110" s="214"/>
      <c r="Y110" s="193"/>
      <c r="Z110" s="194"/>
      <c r="AA110" s="11"/>
      <c r="AC110" s="924" t="s">
        <v>287</v>
      </c>
      <c r="AD110" s="974">
        <f t="shared" ref="AD110:AI110" si="110">SUM(AD108:AD109)</f>
        <v>0</v>
      </c>
      <c r="AE110" s="975">
        <f t="shared" si="110"/>
        <v>0</v>
      </c>
      <c r="AF110" s="976">
        <f t="shared" si="110"/>
        <v>109.11</v>
      </c>
      <c r="AG110" s="926">
        <f t="shared" si="110"/>
        <v>98.182000000000002</v>
      </c>
      <c r="AH110" s="974">
        <f t="shared" si="110"/>
        <v>0</v>
      </c>
      <c r="AI110" s="975">
        <f t="shared" si="110"/>
        <v>0</v>
      </c>
      <c r="AJ110" s="925">
        <f t="shared" si="109"/>
        <v>109.11</v>
      </c>
      <c r="AK110" s="4411">
        <f t="shared" si="109"/>
        <v>98.182000000000002</v>
      </c>
      <c r="AL110" s="925">
        <f t="shared" si="101"/>
        <v>109.11</v>
      </c>
      <c r="AM110" s="978">
        <f t="shared" si="107"/>
        <v>98.182000000000002</v>
      </c>
      <c r="AN110" s="925">
        <f t="shared" si="98"/>
        <v>109.11</v>
      </c>
      <c r="AO110" s="926">
        <f t="shared" si="99"/>
        <v>98.182000000000002</v>
      </c>
      <c r="AR110" s="98"/>
      <c r="AU110" s="106"/>
      <c r="AV110" s="11"/>
      <c r="AW110" s="11"/>
      <c r="AX110" s="11"/>
      <c r="AY110" s="11"/>
      <c r="AZ110" s="11"/>
      <c r="BA110" s="11"/>
    </row>
    <row r="111" spans="2:54" ht="13.5" customHeight="1">
      <c r="N111" s="92"/>
      <c r="O111" s="3141"/>
      <c r="P111" s="3143"/>
      <c r="Q111" s="3756"/>
      <c r="R111" s="3141"/>
      <c r="S111" s="113"/>
      <c r="T111" s="3150"/>
      <c r="U111" s="3141"/>
      <c r="V111" s="599"/>
      <c r="W111" s="143"/>
      <c r="X111" s="101"/>
      <c r="Y111" s="100"/>
      <c r="Z111" s="137"/>
      <c r="AA111" s="11"/>
      <c r="AC111" s="927" t="s">
        <v>201</v>
      </c>
      <c r="AD111" s="979"/>
      <c r="AE111" s="980"/>
      <c r="AF111" s="981"/>
      <c r="AG111" s="982"/>
      <c r="AH111" s="979"/>
      <c r="AI111" s="980"/>
      <c r="AJ111" s="883">
        <f t="shared" ref="AJ111" si="111">AD111+AF111</f>
        <v>0</v>
      </c>
      <c r="AK111" s="2727">
        <f t="shared" ref="AK111" si="112">AE111+AG111</f>
        <v>0</v>
      </c>
      <c r="AL111" s="883">
        <f t="shared" si="101"/>
        <v>0</v>
      </c>
      <c r="AM111" s="987">
        <f>AG111+AI111</f>
        <v>0</v>
      </c>
      <c r="AN111" s="915">
        <f t="shared" si="98"/>
        <v>0</v>
      </c>
      <c r="AO111" s="922">
        <f t="shared" si="99"/>
        <v>0</v>
      </c>
      <c r="AR111" s="104"/>
      <c r="AU111" s="106"/>
      <c r="AV111" s="11"/>
      <c r="AW111" s="11"/>
      <c r="AX111" s="11"/>
      <c r="AY111" s="11"/>
      <c r="AZ111" s="11"/>
      <c r="BA111" s="11"/>
    </row>
    <row r="112" spans="2:54" ht="15" customHeight="1">
      <c r="B112" s="1567"/>
      <c r="C112" s="92"/>
      <c r="D112" s="559"/>
      <c r="E112" s="559"/>
      <c r="F112" s="3140"/>
      <c r="G112" s="3130"/>
      <c r="H112" s="3144"/>
      <c r="I112" s="3144"/>
      <c r="J112" s="3144"/>
      <c r="K112" s="3144"/>
      <c r="L112" s="3144"/>
      <c r="M112" s="3144"/>
      <c r="N112" s="92"/>
      <c r="O112" s="2613"/>
      <c r="P112" s="113"/>
      <c r="Q112" s="3150"/>
      <c r="R112" s="107"/>
      <c r="S112" s="3140"/>
      <c r="T112" s="4400"/>
      <c r="U112" s="3144"/>
      <c r="X112" s="101"/>
      <c r="Y112" s="100"/>
      <c r="Z112" s="143"/>
      <c r="AA112" s="11"/>
      <c r="AC112" s="928" t="s">
        <v>89</v>
      </c>
      <c r="AD112" s="983"/>
      <c r="AE112" s="984"/>
      <c r="AF112" s="985"/>
      <c r="AG112" s="986"/>
      <c r="AH112" s="983"/>
      <c r="AI112" s="984"/>
      <c r="AJ112" s="883">
        <f t="shared" ref="AJ112:AK114" si="113">AD112+AF112</f>
        <v>0</v>
      </c>
      <c r="AK112" s="2727">
        <f t="shared" si="113"/>
        <v>0</v>
      </c>
      <c r="AL112" s="883">
        <f t="shared" si="101"/>
        <v>0</v>
      </c>
      <c r="AM112" s="987">
        <f>AG112+AI112</f>
        <v>0</v>
      </c>
      <c r="AN112" s="895">
        <f t="shared" si="98"/>
        <v>0</v>
      </c>
      <c r="AO112" s="917">
        <f t="shared" si="99"/>
        <v>0</v>
      </c>
      <c r="AR112" s="104"/>
      <c r="AU112" s="106"/>
      <c r="AV112" s="11"/>
      <c r="AW112" s="11"/>
      <c r="AX112" s="11"/>
      <c r="AY112" s="11"/>
      <c r="AZ112" s="11"/>
      <c r="BA112" s="11"/>
    </row>
    <row r="113" spans="2:63" ht="13.5" customHeight="1" thickBot="1">
      <c r="B113" s="4402"/>
      <c r="C113" s="1514"/>
      <c r="D113" s="559"/>
      <c r="E113" s="1919"/>
      <c r="F113" s="193"/>
      <c r="G113" s="194"/>
      <c r="H113" s="3156"/>
      <c r="I113" s="193"/>
      <c r="J113" s="194"/>
      <c r="K113" s="92"/>
      <c r="L113" s="92"/>
      <c r="M113" s="92"/>
      <c r="N113" s="92"/>
      <c r="O113" s="3141"/>
      <c r="P113" s="3140"/>
      <c r="Q113" s="3149"/>
      <c r="R113" s="3142"/>
      <c r="S113" s="3140"/>
      <c r="T113" s="3130"/>
      <c r="U113" s="3144"/>
      <c r="X113" s="101"/>
      <c r="Y113" s="105"/>
      <c r="Z113" s="131"/>
      <c r="AA113" s="11"/>
      <c r="AC113" s="929" t="s">
        <v>202</v>
      </c>
      <c r="AD113" s="988"/>
      <c r="AE113" s="989"/>
      <c r="AF113" s="990"/>
      <c r="AG113" s="1189"/>
      <c r="AH113" s="988"/>
      <c r="AI113" s="989"/>
      <c r="AJ113" s="884">
        <f t="shared" si="113"/>
        <v>0</v>
      </c>
      <c r="AK113" s="2728">
        <f t="shared" si="113"/>
        <v>0</v>
      </c>
      <c r="AL113" s="884">
        <f t="shared" si="101"/>
        <v>0</v>
      </c>
      <c r="AM113" s="992">
        <f>AG113+AI113</f>
        <v>0</v>
      </c>
      <c r="AN113" s="904">
        <f t="shared" si="98"/>
        <v>0</v>
      </c>
      <c r="AO113" s="918">
        <f t="shared" si="99"/>
        <v>0</v>
      </c>
      <c r="AR113" s="193"/>
      <c r="AU113" s="106"/>
      <c r="AV113" s="11"/>
      <c r="AW113" s="11"/>
      <c r="AX113" s="11"/>
      <c r="AY113" s="11"/>
      <c r="AZ113" s="11"/>
      <c r="BA113" s="11"/>
    </row>
    <row r="114" spans="2:63" ht="12.75" customHeight="1" thickBot="1">
      <c r="B114" s="3144"/>
      <c r="C114" s="92"/>
      <c r="D114" s="92"/>
      <c r="E114" s="1061"/>
      <c r="F114" s="92"/>
      <c r="G114" s="92"/>
      <c r="H114" s="3227"/>
      <c r="I114" s="113"/>
      <c r="J114" s="3150"/>
      <c r="K114" s="3144"/>
      <c r="L114" s="3144"/>
      <c r="M114" s="3144"/>
      <c r="N114" s="92"/>
      <c r="O114" s="3141"/>
      <c r="P114" s="3140"/>
      <c r="Q114" s="3149"/>
      <c r="R114" s="4401"/>
      <c r="S114" s="113"/>
      <c r="T114" s="3150"/>
      <c r="U114" s="3144"/>
      <c r="X114" s="107"/>
      <c r="Y114" s="100"/>
      <c r="Z114" s="143"/>
      <c r="AA114" s="11"/>
      <c r="AC114" s="1076" t="s">
        <v>288</v>
      </c>
      <c r="AD114" s="1077">
        <f t="shared" ref="AD114:AI114" si="114">SUM(AD111:AD113)</f>
        <v>0</v>
      </c>
      <c r="AE114" s="964">
        <f t="shared" si="114"/>
        <v>0</v>
      </c>
      <c r="AF114" s="1077">
        <f t="shared" si="114"/>
        <v>0</v>
      </c>
      <c r="AG114" s="964">
        <f t="shared" si="114"/>
        <v>0</v>
      </c>
      <c r="AH114" s="1077">
        <f t="shared" si="114"/>
        <v>0</v>
      </c>
      <c r="AI114" s="964">
        <f t="shared" si="114"/>
        <v>0</v>
      </c>
      <c r="AJ114" s="963">
        <f t="shared" si="113"/>
        <v>0</v>
      </c>
      <c r="AK114" s="2721">
        <f t="shared" si="113"/>
        <v>0</v>
      </c>
      <c r="AL114" s="963">
        <f t="shared" si="101"/>
        <v>0</v>
      </c>
      <c r="AM114" s="966">
        <f>AG114+AI114</f>
        <v>0</v>
      </c>
      <c r="AN114" s="930">
        <f t="shared" si="98"/>
        <v>0</v>
      </c>
      <c r="AO114" s="931">
        <f t="shared" si="99"/>
        <v>0</v>
      </c>
      <c r="AR114" s="106"/>
      <c r="AU114" s="106"/>
      <c r="AV114" s="11"/>
      <c r="AW114" s="11"/>
      <c r="AX114" s="11"/>
      <c r="AY114" s="11"/>
      <c r="AZ114" s="11"/>
      <c r="BA114" s="11"/>
    </row>
    <row r="115" spans="2:63" ht="14.25" customHeight="1">
      <c r="B115" s="1560"/>
      <c r="C115" s="2434"/>
      <c r="D115" s="2315"/>
      <c r="E115" s="1062"/>
      <c r="F115" s="92"/>
      <c r="G115" s="92"/>
      <c r="H115" s="209"/>
      <c r="I115" s="3144"/>
      <c r="J115" s="3144"/>
      <c r="K115" s="3144"/>
      <c r="L115" s="3144"/>
      <c r="M115" s="3144"/>
      <c r="N115" s="92"/>
      <c r="O115" s="3141"/>
      <c r="P115" s="3140"/>
      <c r="Q115" s="3149"/>
      <c r="R115" s="3141"/>
      <c r="S115" s="3143"/>
      <c r="T115" s="3147"/>
      <c r="U115" s="3144"/>
      <c r="X115" s="104"/>
      <c r="Y115" s="105"/>
      <c r="Z115" s="131"/>
      <c r="AA115" s="18"/>
      <c r="AC115" s="106"/>
      <c r="AE115" s="845"/>
      <c r="AG115" s="845"/>
      <c r="AI115" s="106"/>
      <c r="AK115" s="245"/>
      <c r="AM115" s="245"/>
      <c r="AN115" s="106"/>
      <c r="AO115" s="11"/>
      <c r="AR115" s="106"/>
      <c r="AU115" s="106"/>
      <c r="AV115" s="11"/>
      <c r="AW115" s="11"/>
      <c r="AX115" s="11"/>
      <c r="AY115" s="11"/>
      <c r="AZ115" s="11"/>
      <c r="BA115" s="11"/>
    </row>
    <row r="116" spans="2:63" ht="13.5" customHeight="1">
      <c r="B116" s="92"/>
      <c r="C116" s="1514"/>
      <c r="D116" s="92"/>
      <c r="E116" s="1059"/>
      <c r="F116" s="92"/>
      <c r="G116" s="3144"/>
      <c r="H116" s="1059"/>
      <c r="I116" s="92"/>
      <c r="J116" s="92"/>
      <c r="K116" s="1062"/>
      <c r="L116" s="92"/>
      <c r="M116" s="92"/>
      <c r="N116" s="92"/>
      <c r="O116" s="3141"/>
      <c r="P116" s="113"/>
      <c r="Q116" s="3150"/>
      <c r="R116" s="3141"/>
      <c r="S116" s="3143"/>
      <c r="T116" s="3147"/>
      <c r="U116" s="3141"/>
      <c r="V116" s="100"/>
      <c r="W116" s="143"/>
      <c r="X116" s="101"/>
      <c r="Y116" s="100"/>
      <c r="Z116" s="143"/>
      <c r="AA116" s="335"/>
      <c r="AC116" s="603"/>
      <c r="AE116" s="845"/>
      <c r="AG116" s="845"/>
      <c r="AI116" s="106"/>
      <c r="AK116" s="245"/>
      <c r="AM116" s="245"/>
      <c r="AN116" s="159"/>
      <c r="AO116" s="11"/>
      <c r="AR116" s="106"/>
      <c r="AU116" s="106"/>
      <c r="AV116" s="11"/>
      <c r="AW116" s="11"/>
      <c r="AX116" s="11"/>
      <c r="AY116" s="11"/>
      <c r="AZ116" s="11"/>
      <c r="BA116" s="11"/>
    </row>
    <row r="117" spans="2:63" ht="14.25" customHeight="1">
      <c r="B117" s="92"/>
      <c r="C117" s="1514"/>
      <c r="D117" s="92"/>
      <c r="E117" s="92"/>
      <c r="F117" s="92"/>
      <c r="G117" s="92"/>
      <c r="H117" s="1062"/>
      <c r="I117" s="92"/>
      <c r="J117" s="92"/>
      <c r="K117" s="92"/>
      <c r="L117" s="92"/>
      <c r="M117" s="92"/>
      <c r="N117" s="92"/>
      <c r="O117" s="3141"/>
      <c r="P117" s="3143"/>
      <c r="Q117" s="3147"/>
      <c r="R117" s="3141"/>
      <c r="S117" s="3143"/>
      <c r="T117" s="3147"/>
      <c r="U117" s="3141"/>
      <c r="V117" s="100"/>
      <c r="W117" s="143"/>
      <c r="X117" s="101"/>
      <c r="Y117" s="100"/>
      <c r="Z117" s="143"/>
      <c r="AA117" s="7"/>
      <c r="AC117" s="196"/>
      <c r="AE117" s="845"/>
      <c r="AG117" s="845"/>
      <c r="AI117" s="206"/>
      <c r="AK117" s="855"/>
      <c r="AM117" s="245"/>
      <c r="AN117" s="115"/>
      <c r="AO117" s="11"/>
      <c r="AR117" s="106"/>
      <c r="AU117" s="98"/>
      <c r="AV117" s="11"/>
      <c r="AW117" s="11"/>
      <c r="AX117" s="11"/>
      <c r="AY117" s="11"/>
      <c r="AZ117" s="11"/>
      <c r="BA117" s="11"/>
    </row>
    <row r="118" spans="2:63" ht="15.75" customHeight="1">
      <c r="B118" s="92"/>
      <c r="C118" s="1565" t="str">
        <f>C2</f>
        <v xml:space="preserve">               12 - ТИДНЕВНАЯ  М Е Н Ю  -  Р А С К Л А Д К А    ДЛЯ ПИТАНИЯ ДЕТЕЙ  ШКОЛЬНЫХ </v>
      </c>
      <c r="D118" s="92"/>
      <c r="E118" s="92"/>
      <c r="F118" s="92"/>
      <c r="G118" s="1566"/>
      <c r="H118" s="1566"/>
      <c r="I118" s="1566"/>
      <c r="J118" s="92"/>
      <c r="K118" s="92"/>
      <c r="L118" s="1566"/>
      <c r="M118" s="92"/>
      <c r="N118" s="92"/>
      <c r="O118" s="3141"/>
      <c r="P118" s="3140"/>
      <c r="Q118" s="3149"/>
      <c r="R118" s="3141"/>
      <c r="S118" s="3143"/>
      <c r="T118" s="3147"/>
      <c r="U118" s="3141"/>
      <c r="V118" s="100"/>
      <c r="W118" s="131"/>
      <c r="X118" s="101"/>
      <c r="Y118" s="100"/>
      <c r="Z118" s="143"/>
      <c r="AA118" s="11"/>
      <c r="AC118" s="111"/>
      <c r="AE118" s="845"/>
      <c r="AG118" s="495"/>
      <c r="AI118" s="106"/>
      <c r="AK118" s="856"/>
      <c r="AM118" s="245"/>
      <c r="AN118" s="139"/>
      <c r="AO118" s="11"/>
      <c r="AR118" s="106"/>
      <c r="AU118" s="104"/>
      <c r="AV118" s="11"/>
      <c r="AW118" s="11"/>
      <c r="AX118" s="11"/>
      <c r="AY118" s="11"/>
      <c r="AZ118" s="11"/>
      <c r="BA118" s="11"/>
    </row>
    <row r="119" spans="2:63" ht="15" customHeight="1">
      <c r="B119" s="92"/>
      <c r="C119" s="92"/>
      <c r="D119" s="1567" t="str">
        <f>D3</f>
        <v xml:space="preserve"> З А В Т Р А К О В   -   О Б Е Д О В  -  П О Л Д Н И К О В</v>
      </c>
      <c r="E119" s="92"/>
      <c r="F119" s="1568"/>
      <c r="G119" s="92"/>
      <c r="H119" s="92"/>
      <c r="I119" s="92"/>
      <c r="J119" s="92"/>
      <c r="K119" s="92"/>
      <c r="L119" s="1569" t="str">
        <f>L3</f>
        <v>СанПиН  2.3 /2.4. 3590 - 20</v>
      </c>
      <c r="M119" s="92"/>
      <c r="N119" s="92"/>
      <c r="O119" s="3141"/>
      <c r="P119" s="3140"/>
      <c r="Q119" s="3149"/>
      <c r="R119" s="2613"/>
      <c r="S119" s="113"/>
      <c r="T119" s="3144"/>
      <c r="U119" s="3144"/>
      <c r="V119" s="106"/>
      <c r="W119" s="106"/>
      <c r="X119" s="107"/>
      <c r="Y119" s="109"/>
      <c r="Z119" s="272"/>
      <c r="AA119" s="11"/>
      <c r="AC119" t="s">
        <v>271</v>
      </c>
      <c r="AN119" s="106"/>
      <c r="AO119" s="11"/>
      <c r="AR119" s="137"/>
      <c r="AX119" s="11"/>
      <c r="AY119" s="11"/>
      <c r="AZ119" s="11"/>
      <c r="BA119" s="11"/>
    </row>
    <row r="120" spans="2:63" ht="15" customHeight="1" thickBot="1">
      <c r="B120" s="1566" t="str">
        <f>B4</f>
        <v>Возрастная категория:   12  лет и старше</v>
      </c>
      <c r="C120" s="1566"/>
      <c r="D120" s="1570"/>
      <c r="E120" s="92"/>
      <c r="F120" s="1571" t="str">
        <f>G4</f>
        <v>1 - я   неделя</v>
      </c>
      <c r="G120" s="92"/>
      <c r="H120" s="92"/>
      <c r="I120" s="2718" t="str">
        <f>I4</f>
        <v xml:space="preserve">      Сезон:    ЗИМА  -  ВЕСНА  2025 -____г.г.</v>
      </c>
      <c r="J120" s="2078"/>
      <c r="K120" s="1572"/>
      <c r="L120" s="92"/>
      <c r="M120" s="92"/>
      <c r="N120" s="92"/>
      <c r="O120" s="1565" t="str">
        <f>O6</f>
        <v xml:space="preserve">               12- ТИДНЕВКА</v>
      </c>
      <c r="T120" s="1561"/>
      <c r="U120" s="106"/>
      <c r="V120" s="209"/>
      <c r="W120" s="106"/>
      <c r="X120" s="101"/>
      <c r="Y120" s="105"/>
      <c r="Z120" s="131"/>
      <c r="AA120" s="11"/>
      <c r="AC120" s="99" t="str">
        <f>O122</f>
        <v>3-й день</v>
      </c>
      <c r="AD120" s="2" t="str">
        <f>P122</f>
        <v>Возрастная категория:   12  лет и старше</v>
      </c>
      <c r="AI120" s="132" t="str">
        <f>U122</f>
        <v>1 - я   неделя</v>
      </c>
      <c r="AK120" s="297"/>
      <c r="AL120" s="68"/>
      <c r="AR120" s="106"/>
      <c r="AV120" s="54"/>
      <c r="AW120" s="596"/>
      <c r="AX120" s="11"/>
      <c r="AY120" s="11"/>
      <c r="AZ120" s="11"/>
      <c r="BA120" s="11"/>
    </row>
    <row r="121" spans="2:63" ht="14.25" customHeight="1" thickBot="1">
      <c r="B121" s="1573" t="s">
        <v>1</v>
      </c>
      <c r="C121" s="1574" t="s">
        <v>2</v>
      </c>
      <c r="D121" s="1575" t="s">
        <v>3</v>
      </c>
      <c r="E121" s="3180" t="s">
        <v>57</v>
      </c>
      <c r="F121" s="112"/>
      <c r="G121" s="112"/>
      <c r="H121" s="112"/>
      <c r="I121" s="112"/>
      <c r="J121" s="112"/>
      <c r="K121" s="112"/>
      <c r="L121" s="112"/>
      <c r="M121" s="3167"/>
      <c r="N121" s="92"/>
      <c r="O121" t="s">
        <v>271</v>
      </c>
      <c r="AC121" s="1565" t="str">
        <f>O120</f>
        <v xml:space="preserve">               12- ТИДНЕВКА</v>
      </c>
      <c r="AG121" s="67" t="str">
        <f>S123</f>
        <v xml:space="preserve">      Сезон:    ЗИМА  -  ВЕСНА  2025 -____г.г.</v>
      </c>
      <c r="AR121" s="106"/>
      <c r="AV121" s="322"/>
      <c r="AW121" s="322"/>
      <c r="AX121" s="11"/>
      <c r="AY121" s="11"/>
      <c r="AZ121" s="11"/>
      <c r="BA121" s="11"/>
    </row>
    <row r="122" spans="2:63" ht="14.25" customHeight="1" thickBot="1">
      <c r="B122" s="1604" t="s">
        <v>4</v>
      </c>
      <c r="C122" s="1227"/>
      <c r="D122" s="1605" t="s">
        <v>58</v>
      </c>
      <c r="E122" s="1225"/>
      <c r="F122" s="1227"/>
      <c r="G122" s="1227"/>
      <c r="H122" s="1227"/>
      <c r="I122" s="1227"/>
      <c r="J122" s="1227"/>
      <c r="K122" s="1227"/>
      <c r="L122" s="1227"/>
      <c r="M122" s="2572"/>
      <c r="N122" s="92"/>
      <c r="O122" s="99" t="str">
        <f>B123</f>
        <v>3-й день</v>
      </c>
      <c r="P122" s="2" t="str">
        <f>B120</f>
        <v>Возрастная категория:   12  лет и старше</v>
      </c>
      <c r="U122" s="132" t="str">
        <f>F120</f>
        <v>1 - я   неделя</v>
      </c>
      <c r="W122" s="297"/>
      <c r="X122" s="68"/>
      <c r="Y122" s="1023"/>
      <c r="AC122" s="839" t="s">
        <v>224</v>
      </c>
      <c r="AD122" s="840" t="s">
        <v>272</v>
      </c>
      <c r="AE122" s="841"/>
      <c r="AF122" s="840" t="s">
        <v>273</v>
      </c>
      <c r="AG122" s="841"/>
      <c r="AH122" s="840" t="s">
        <v>274</v>
      </c>
      <c r="AI122" s="841"/>
      <c r="AJ122" s="840" t="s">
        <v>277</v>
      </c>
      <c r="AK122" s="841"/>
      <c r="AL122" s="886" t="s">
        <v>278</v>
      </c>
      <c r="AM122" s="841"/>
      <c r="AN122" s="909" t="s">
        <v>279</v>
      </c>
      <c r="AO122" s="910"/>
      <c r="AR122" s="1668"/>
      <c r="AV122" s="322"/>
      <c r="AW122" s="322"/>
      <c r="AX122" s="11"/>
      <c r="AY122" s="11"/>
      <c r="AZ122" s="11"/>
      <c r="BA122" s="11"/>
    </row>
    <row r="123" spans="2:63" ht="14.25" customHeight="1" thickBot="1">
      <c r="B123" s="1162" t="s">
        <v>310</v>
      </c>
      <c r="C123" s="1163"/>
      <c r="D123" s="1164"/>
      <c r="E123" s="2203" t="s">
        <v>746</v>
      </c>
      <c r="F123" s="2831"/>
      <c r="G123" s="1165"/>
      <c r="H123" s="1205"/>
      <c r="I123" s="1205"/>
      <c r="J123" s="1206"/>
      <c r="K123" s="2656" t="s">
        <v>428</v>
      </c>
      <c r="L123" s="112"/>
      <c r="M123" s="3167"/>
      <c r="N123" s="92"/>
      <c r="S123" s="2555" t="str">
        <f>I120</f>
        <v xml:space="preserve">      Сезон:    ЗИМА  -  ВЕСНА  2025 -____г.г.</v>
      </c>
      <c r="AC123" s="1079" t="s">
        <v>300</v>
      </c>
      <c r="AD123" s="842" t="s">
        <v>87</v>
      </c>
      <c r="AE123" s="844" t="s">
        <v>88</v>
      </c>
      <c r="AF123" s="887" t="s">
        <v>87</v>
      </c>
      <c r="AG123" s="888" t="s">
        <v>88</v>
      </c>
      <c r="AH123" s="887" t="s">
        <v>87</v>
      </c>
      <c r="AI123" s="888" t="s">
        <v>88</v>
      </c>
      <c r="AJ123" s="842" t="s">
        <v>87</v>
      </c>
      <c r="AK123" s="843" t="s">
        <v>88</v>
      </c>
      <c r="AL123" s="889" t="s">
        <v>87</v>
      </c>
      <c r="AM123" s="843" t="s">
        <v>88</v>
      </c>
      <c r="AN123" s="1082" t="s">
        <v>87</v>
      </c>
      <c r="AO123" s="1083" t="s">
        <v>88</v>
      </c>
      <c r="AR123" s="106"/>
      <c r="AV123" s="14"/>
      <c r="AW123" s="14"/>
      <c r="AX123" s="11"/>
      <c r="AY123" s="11"/>
      <c r="AZ123" s="11"/>
      <c r="BA123" s="11"/>
    </row>
    <row r="124" spans="2:63" ht="14.25" customHeight="1" thickBot="1">
      <c r="B124" s="3180"/>
      <c r="C124" s="3178" t="s">
        <v>128</v>
      </c>
      <c r="D124" s="3167"/>
      <c r="E124" s="1165" t="s">
        <v>86</v>
      </c>
      <c r="F124" s="162" t="s">
        <v>87</v>
      </c>
      <c r="G124" s="2461" t="s">
        <v>88</v>
      </c>
      <c r="H124" s="1194" t="s">
        <v>86</v>
      </c>
      <c r="I124" s="162" t="s">
        <v>87</v>
      </c>
      <c r="J124" s="2461" t="s">
        <v>88</v>
      </c>
      <c r="K124" s="2657" t="s">
        <v>429</v>
      </c>
      <c r="L124" s="1227"/>
      <c r="M124" s="2572"/>
      <c r="N124" s="106"/>
      <c r="O124" s="1094" t="s">
        <v>303</v>
      </c>
      <c r="P124" s="184"/>
      <c r="Q124" s="184"/>
      <c r="R124" s="184"/>
      <c r="S124" s="184"/>
      <c r="T124" s="184"/>
      <c r="U124" s="184"/>
      <c r="V124" s="184"/>
      <c r="W124" s="184"/>
      <c r="X124" s="184"/>
      <c r="Y124" s="837"/>
      <c r="AC124" s="932" t="s">
        <v>63</v>
      </c>
      <c r="AD124" s="967"/>
      <c r="AE124" s="993"/>
      <c r="AF124" s="967">
        <f>F138</f>
        <v>20.5</v>
      </c>
      <c r="AG124" s="994">
        <f>G138</f>
        <v>20.5</v>
      </c>
      <c r="AH124" s="967"/>
      <c r="AI124" s="995"/>
      <c r="AJ124" s="882">
        <f t="shared" ref="AJ124:AJ133" si="115">AD124+AF124</f>
        <v>20.5</v>
      </c>
      <c r="AK124" s="1397">
        <f t="shared" ref="AK124:AK133" si="116">AE124+AG124</f>
        <v>20.5</v>
      </c>
      <c r="AL124" s="882">
        <f t="shared" ref="AL124:AL133" si="117">AF124+AH124</f>
        <v>20.5</v>
      </c>
      <c r="AM124" s="996">
        <f t="shared" ref="AM124:AM133" si="118">AG124+AI124</f>
        <v>20.5</v>
      </c>
      <c r="AN124" s="915">
        <f t="shared" ref="AN124:AN147" si="119">AD124+AF124+AH124</f>
        <v>20.5</v>
      </c>
      <c r="AO124" s="922">
        <f t="shared" ref="AO124:AO147" si="120">AE124+AG124+AI124</f>
        <v>20.5</v>
      </c>
      <c r="AR124" s="101"/>
      <c r="AV124" s="14"/>
      <c r="AW124" s="14"/>
      <c r="AX124" s="11"/>
      <c r="AY124" s="11"/>
      <c r="AZ124" s="11"/>
      <c r="BA124" s="11"/>
    </row>
    <row r="125" spans="2:63" ht="15.75" customHeight="1" thickBot="1">
      <c r="B125" s="3168" t="s">
        <v>744</v>
      </c>
      <c r="C125" s="2372" t="s">
        <v>748</v>
      </c>
      <c r="D125" s="3171">
        <v>160</v>
      </c>
      <c r="E125" s="130" t="s">
        <v>59</v>
      </c>
      <c r="F125" s="2478">
        <v>151.64699999999999</v>
      </c>
      <c r="G125" s="1591">
        <v>150</v>
      </c>
      <c r="H125" s="1220" t="s">
        <v>336</v>
      </c>
      <c r="I125" s="129">
        <v>0.48</v>
      </c>
      <c r="J125" s="2557">
        <v>0.48</v>
      </c>
      <c r="K125" s="2592" t="s">
        <v>86</v>
      </c>
      <c r="L125" s="2593" t="s">
        <v>87</v>
      </c>
      <c r="M125" s="2594" t="s">
        <v>88</v>
      </c>
      <c r="N125" s="194"/>
      <c r="O125" s="669"/>
      <c r="P125" s="17" t="s">
        <v>304</v>
      </c>
      <c r="Q125" s="17"/>
      <c r="R125" s="17"/>
      <c r="S125" s="17"/>
      <c r="T125" s="17"/>
      <c r="U125" s="17"/>
      <c r="V125" s="17"/>
      <c r="W125" s="17"/>
      <c r="X125" s="17"/>
      <c r="Y125" s="838"/>
      <c r="AC125" s="932" t="s">
        <v>393</v>
      </c>
      <c r="AD125" s="946"/>
      <c r="AE125" s="997"/>
      <c r="AF125" s="946"/>
      <c r="AG125" s="998"/>
      <c r="AH125" s="1240"/>
      <c r="AI125" s="999"/>
      <c r="AJ125" s="883">
        <f t="shared" si="115"/>
        <v>0</v>
      </c>
      <c r="AK125" s="1018">
        <f t="shared" si="116"/>
        <v>0</v>
      </c>
      <c r="AL125" s="883">
        <f t="shared" si="117"/>
        <v>0</v>
      </c>
      <c r="AM125" s="938">
        <f t="shared" si="118"/>
        <v>0</v>
      </c>
      <c r="AN125" s="895">
        <f t="shared" si="119"/>
        <v>0</v>
      </c>
      <c r="AO125" s="917">
        <f t="shared" si="120"/>
        <v>0</v>
      </c>
      <c r="AR125" s="10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1243" t="s">
        <v>431</v>
      </c>
      <c r="C126" s="3176" t="s">
        <v>1148</v>
      </c>
      <c r="D126" s="1767">
        <v>40</v>
      </c>
      <c r="E126" s="185" t="s">
        <v>672</v>
      </c>
      <c r="F126" s="2771">
        <v>5.35</v>
      </c>
      <c r="G126" s="1219">
        <v>5.35</v>
      </c>
      <c r="H126" s="1160" t="s">
        <v>749</v>
      </c>
      <c r="I126" s="666">
        <v>3.2</v>
      </c>
      <c r="J126" s="3113">
        <v>3.2</v>
      </c>
      <c r="K126" s="4158" t="s">
        <v>428</v>
      </c>
      <c r="L126" s="2801">
        <v>5</v>
      </c>
      <c r="M126" s="3784">
        <v>5</v>
      </c>
      <c r="N126" s="131"/>
      <c r="Z126" s="4394" t="s">
        <v>1133</v>
      </c>
      <c r="AA126" s="4395"/>
      <c r="AC126" s="932" t="s">
        <v>65</v>
      </c>
      <c r="AD126" s="1000">
        <f>F126</f>
        <v>5.35</v>
      </c>
      <c r="AE126" s="1055">
        <f>G126</f>
        <v>5.35</v>
      </c>
      <c r="AF126" s="1000"/>
      <c r="AG126" s="1002"/>
      <c r="AH126" s="1000">
        <f>F156</f>
        <v>12.5</v>
      </c>
      <c r="AI126" s="1003">
        <f>G156</f>
        <v>12.5</v>
      </c>
      <c r="AJ126" s="883">
        <f t="shared" si="115"/>
        <v>5.35</v>
      </c>
      <c r="AK126" s="1018">
        <f t="shared" si="116"/>
        <v>5.35</v>
      </c>
      <c r="AL126" s="883">
        <f t="shared" si="117"/>
        <v>12.5</v>
      </c>
      <c r="AM126" s="938">
        <f t="shared" si="118"/>
        <v>12.5</v>
      </c>
      <c r="AN126" s="895">
        <f t="shared" si="119"/>
        <v>17.850000000000001</v>
      </c>
      <c r="AO126" s="917">
        <f t="shared" si="120"/>
        <v>17.850000000000001</v>
      </c>
      <c r="AR126" s="101"/>
      <c r="AV126" s="11"/>
      <c r="AW126" s="1380"/>
      <c r="AX126" s="7"/>
      <c r="AY126" s="47"/>
      <c r="AZ126" s="1148"/>
      <c r="BA126" s="1381"/>
      <c r="BB126" s="11"/>
      <c r="BC126" s="1382"/>
      <c r="BD126" s="11"/>
      <c r="BE126" s="11"/>
      <c r="BF126" s="1203"/>
      <c r="BG126" s="11"/>
      <c r="BH126" s="11"/>
      <c r="BI126" s="11"/>
      <c r="BJ126" s="11"/>
      <c r="BK126" s="11"/>
    </row>
    <row r="127" spans="2:63" ht="15.75" customHeight="1" thickBot="1">
      <c r="B127" s="3103" t="s">
        <v>330</v>
      </c>
      <c r="C127" s="3170" t="s">
        <v>734</v>
      </c>
      <c r="D127" s="3169">
        <v>200</v>
      </c>
      <c r="E127" s="185" t="s">
        <v>78</v>
      </c>
      <c r="F127" s="1583">
        <v>11.2</v>
      </c>
      <c r="G127" s="2853">
        <v>11.2</v>
      </c>
      <c r="H127" s="1160" t="s">
        <v>750</v>
      </c>
      <c r="I127" s="666">
        <v>3.2</v>
      </c>
      <c r="J127" s="3113">
        <v>3.2</v>
      </c>
      <c r="K127" s="2027" t="s">
        <v>47</v>
      </c>
      <c r="L127" s="2793">
        <v>7</v>
      </c>
      <c r="M127" s="3469">
        <v>7</v>
      </c>
      <c r="N127" s="131"/>
      <c r="O127" s="839" t="s">
        <v>224</v>
      </c>
      <c r="P127" s="2422" t="s">
        <v>272</v>
      </c>
      <c r="Q127" s="841"/>
      <c r="R127" s="840" t="s">
        <v>273</v>
      </c>
      <c r="S127" s="841"/>
      <c r="T127" s="840" t="s">
        <v>274</v>
      </c>
      <c r="U127" s="841"/>
      <c r="V127" s="840" t="s">
        <v>275</v>
      </c>
      <c r="W127" s="841"/>
      <c r="X127" s="840" t="s">
        <v>278</v>
      </c>
      <c r="Y127" s="841"/>
      <c r="Z127" s="4396" t="s">
        <v>1134</v>
      </c>
      <c r="AA127" s="4397"/>
      <c r="AC127" s="932" t="s">
        <v>66</v>
      </c>
      <c r="AD127" s="946"/>
      <c r="AE127" s="1001"/>
      <c r="AF127" s="946"/>
      <c r="AG127" s="1002"/>
      <c r="AH127" s="946"/>
      <c r="AI127" s="1003"/>
      <c r="AJ127" s="883">
        <f t="shared" si="115"/>
        <v>0</v>
      </c>
      <c r="AK127" s="1018">
        <f t="shared" si="116"/>
        <v>0</v>
      </c>
      <c r="AL127" s="883">
        <f t="shared" si="117"/>
        <v>0</v>
      </c>
      <c r="AM127" s="938">
        <f t="shared" si="118"/>
        <v>0</v>
      </c>
      <c r="AN127" s="895">
        <f t="shared" si="119"/>
        <v>0</v>
      </c>
      <c r="AO127" s="917">
        <f t="shared" si="120"/>
        <v>0</v>
      </c>
      <c r="AR127" s="101"/>
      <c r="AV127" s="11"/>
      <c r="AW127" s="11"/>
      <c r="AX127" s="170"/>
      <c r="AY127" s="11"/>
      <c r="AZ127" s="335"/>
      <c r="BA127" s="83"/>
      <c r="BB127" s="136"/>
      <c r="BC127" s="335"/>
      <c r="BD127" s="83"/>
      <c r="BE127" s="136"/>
      <c r="BF127" s="335"/>
      <c r="BG127" s="11"/>
      <c r="BH127" s="11"/>
      <c r="BI127" s="11"/>
      <c r="BJ127" s="11"/>
      <c r="BK127" s="11"/>
    </row>
    <row r="128" spans="2:63" ht="15" customHeight="1" thickBot="1">
      <c r="B128" s="552"/>
      <c r="C128" s="1451" t="s">
        <v>517</v>
      </c>
      <c r="D128" s="1592"/>
      <c r="E128" s="240" t="s">
        <v>123</v>
      </c>
      <c r="F128" s="1593" t="s">
        <v>841</v>
      </c>
      <c r="G128" s="3112">
        <v>4.16</v>
      </c>
      <c r="H128" s="3205" t="s">
        <v>842</v>
      </c>
      <c r="I128" s="3144"/>
      <c r="J128" s="3174"/>
      <c r="K128" s="2026" t="s">
        <v>56</v>
      </c>
      <c r="L128" s="2801">
        <v>200</v>
      </c>
      <c r="M128" s="3784">
        <v>200</v>
      </c>
      <c r="N128" s="259"/>
      <c r="O128" s="677"/>
      <c r="P128" s="842" t="s">
        <v>87</v>
      </c>
      <c r="Q128" s="843" t="s">
        <v>88</v>
      </c>
      <c r="R128" s="842" t="s">
        <v>87</v>
      </c>
      <c r="S128" s="843" t="s">
        <v>88</v>
      </c>
      <c r="T128" s="842" t="s">
        <v>87</v>
      </c>
      <c r="U128" s="843" t="s">
        <v>88</v>
      </c>
      <c r="V128" s="842" t="s">
        <v>87</v>
      </c>
      <c r="W128" s="843" t="s">
        <v>88</v>
      </c>
      <c r="X128" s="842" t="s">
        <v>87</v>
      </c>
      <c r="Y128" s="844" t="s">
        <v>88</v>
      </c>
      <c r="Z128" s="890" t="s">
        <v>87</v>
      </c>
      <c r="AA128" s="891" t="s">
        <v>88</v>
      </c>
      <c r="AC128" s="932" t="s">
        <v>68</v>
      </c>
      <c r="AD128" s="946"/>
      <c r="AE128" s="997"/>
      <c r="AF128" s="946"/>
      <c r="AG128" s="998"/>
      <c r="AH128" s="946"/>
      <c r="AI128" s="999"/>
      <c r="AJ128" s="883">
        <f t="shared" si="115"/>
        <v>0</v>
      </c>
      <c r="AK128" s="1018">
        <f t="shared" si="116"/>
        <v>0</v>
      </c>
      <c r="AL128" s="883">
        <f t="shared" si="117"/>
        <v>0</v>
      </c>
      <c r="AM128" s="938">
        <f t="shared" si="118"/>
        <v>0</v>
      </c>
      <c r="AN128" s="895">
        <f t="shared" si="119"/>
        <v>0</v>
      </c>
      <c r="AO128" s="917">
        <f t="shared" si="120"/>
        <v>0</v>
      </c>
      <c r="AR128" s="101"/>
      <c r="AV128" s="11"/>
      <c r="AW128" s="567"/>
      <c r="AX128" s="7"/>
      <c r="AY128" s="15"/>
      <c r="AZ128" s="7"/>
      <c r="BA128" s="1383"/>
      <c r="BB128" s="1384"/>
      <c r="BC128" s="7"/>
      <c r="BD128" s="14"/>
      <c r="BE128" s="142"/>
      <c r="BF128" s="7"/>
      <c r="BG128" s="11"/>
      <c r="BH128" s="11"/>
      <c r="BI128" s="11"/>
      <c r="BJ128" s="11"/>
      <c r="BK128" s="11"/>
    </row>
    <row r="129" spans="2:63" ht="15" customHeight="1">
      <c r="B129" s="1597" t="s">
        <v>412</v>
      </c>
      <c r="C129" s="3170" t="s">
        <v>413</v>
      </c>
      <c r="D129" s="3169">
        <v>10</v>
      </c>
      <c r="E129" s="2400" t="s">
        <v>747</v>
      </c>
      <c r="F129" s="2198">
        <v>3</v>
      </c>
      <c r="G129" s="3373">
        <v>3</v>
      </c>
      <c r="H129" s="3166" t="s">
        <v>782</v>
      </c>
      <c r="I129" s="3371"/>
      <c r="J129" s="1581"/>
      <c r="K129" s="2026" t="s">
        <v>335</v>
      </c>
      <c r="L129" s="2793">
        <v>20</v>
      </c>
      <c r="M129" s="2795">
        <v>20</v>
      </c>
      <c r="N129" s="106"/>
      <c r="O129" s="1095" t="s">
        <v>115</v>
      </c>
      <c r="P129" s="858"/>
      <c r="Q129" s="1024"/>
      <c r="R129" s="872">
        <f>D144</f>
        <v>40</v>
      </c>
      <c r="S129" s="1016">
        <f>D144</f>
        <v>40</v>
      </c>
      <c r="T129" s="872"/>
      <c r="U129" s="1025"/>
      <c r="V129" s="872">
        <f>P129+R129</f>
        <v>40</v>
      </c>
      <c r="W129" s="1015">
        <f>Q129+S129</f>
        <v>40</v>
      </c>
      <c r="X129" s="872">
        <f>R129+T129</f>
        <v>40</v>
      </c>
      <c r="Y129" s="1016">
        <f>S129+U129</f>
        <v>40</v>
      </c>
      <c r="Z129" s="892">
        <f t="shared" ref="Z129:Z137" si="121">P129+R129+T129</f>
        <v>40</v>
      </c>
      <c r="AA129" s="893">
        <f t="shared" ref="AA129:AA137" si="122">Q129+S129+U129</f>
        <v>40</v>
      </c>
      <c r="AC129" s="932" t="s">
        <v>69</v>
      </c>
      <c r="AD129" s="946"/>
      <c r="AE129" s="1004"/>
      <c r="AF129" s="946"/>
      <c r="AG129" s="998"/>
      <c r="AH129" s="946"/>
      <c r="AI129" s="999"/>
      <c r="AJ129" s="883">
        <f t="shared" si="115"/>
        <v>0</v>
      </c>
      <c r="AK129" s="1018">
        <f t="shared" si="116"/>
        <v>0</v>
      </c>
      <c r="AL129" s="883">
        <f t="shared" si="117"/>
        <v>0</v>
      </c>
      <c r="AM129" s="938">
        <f t="shared" si="118"/>
        <v>0</v>
      </c>
      <c r="AN129" s="895">
        <f t="shared" si="119"/>
        <v>0</v>
      </c>
      <c r="AO129" s="917">
        <f t="shared" si="120"/>
        <v>0</v>
      </c>
      <c r="AR129" s="101"/>
      <c r="AW129" s="567"/>
      <c r="AX129" s="7"/>
      <c r="AY129" s="15"/>
      <c r="AZ129" s="7"/>
      <c r="BA129" s="14"/>
      <c r="BB129" s="338"/>
      <c r="BC129" s="7"/>
      <c r="BD129" s="14"/>
      <c r="BE129" s="142"/>
      <c r="BF129" s="7"/>
      <c r="BG129" s="11"/>
      <c r="BH129" s="11"/>
      <c r="BI129" s="11"/>
      <c r="BJ129" s="11"/>
      <c r="BK129" s="11"/>
    </row>
    <row r="130" spans="2:63" ht="12.75" customHeight="1" thickBot="1">
      <c r="B130" s="3181" t="s">
        <v>8</v>
      </c>
      <c r="C130" s="3166" t="s">
        <v>9</v>
      </c>
      <c r="D130" s="323">
        <v>40</v>
      </c>
      <c r="E130" s="185" t="s">
        <v>347</v>
      </c>
      <c r="F130" s="2636">
        <v>0.8</v>
      </c>
      <c r="G130" s="1204">
        <v>0.8</v>
      </c>
      <c r="H130" s="3166" t="s">
        <v>433</v>
      </c>
      <c r="I130" s="228">
        <v>25</v>
      </c>
      <c r="J130" s="2616">
        <v>25</v>
      </c>
      <c r="K130" s="1595"/>
      <c r="L130" s="2644"/>
      <c r="M130" s="2644"/>
      <c r="N130" s="131"/>
      <c r="O130" s="894" t="s">
        <v>114</v>
      </c>
      <c r="P130" s="859">
        <f>D130</f>
        <v>40</v>
      </c>
      <c r="Q130" s="1026">
        <f>D130</f>
        <v>40</v>
      </c>
      <c r="R130" s="859">
        <f>D143</f>
        <v>70</v>
      </c>
      <c r="S130" s="1027">
        <f>D143</f>
        <v>70</v>
      </c>
      <c r="T130" s="859">
        <f>D155</f>
        <v>30</v>
      </c>
      <c r="U130" s="1026">
        <f>D155</f>
        <v>30</v>
      </c>
      <c r="V130" s="859">
        <f t="shared" ref="V130:V134" si="123">P130+R130</f>
        <v>110</v>
      </c>
      <c r="W130" s="1018">
        <f t="shared" ref="W130:W134" si="124">Q130+S130</f>
        <v>110</v>
      </c>
      <c r="X130" s="859">
        <f t="shared" ref="X130:X134" si="125">R130+T130</f>
        <v>100</v>
      </c>
      <c r="Y130" s="938">
        <f t="shared" ref="Y130:Y134" si="126">S130+U130</f>
        <v>100</v>
      </c>
      <c r="Z130" s="895">
        <f t="shared" si="121"/>
        <v>140</v>
      </c>
      <c r="AA130" s="896">
        <f t="shared" si="122"/>
        <v>140</v>
      </c>
      <c r="AC130" s="933" t="s">
        <v>302</v>
      </c>
      <c r="AD130" s="946"/>
      <c r="AE130" s="997"/>
      <c r="AF130" s="946"/>
      <c r="AG130" s="998"/>
      <c r="AH130" s="946"/>
      <c r="AI130" s="999"/>
      <c r="AJ130" s="883">
        <f t="shared" si="115"/>
        <v>0</v>
      </c>
      <c r="AK130" s="1018">
        <f t="shared" si="116"/>
        <v>0</v>
      </c>
      <c r="AL130" s="883">
        <f t="shared" si="117"/>
        <v>0</v>
      </c>
      <c r="AM130" s="938">
        <f t="shared" si="118"/>
        <v>0</v>
      </c>
      <c r="AN130" s="895">
        <f t="shared" si="119"/>
        <v>0</v>
      </c>
      <c r="AO130" s="917">
        <f t="shared" si="120"/>
        <v>0</v>
      </c>
      <c r="AR130" s="101"/>
      <c r="AW130" s="40"/>
      <c r="AX130" s="7"/>
      <c r="AY130" s="14"/>
      <c r="AZ130" s="7"/>
      <c r="BA130" s="14"/>
      <c r="BB130" s="338"/>
      <c r="BC130" s="7"/>
      <c r="BD130" s="14"/>
      <c r="BE130" s="142"/>
      <c r="BF130" s="7"/>
      <c r="BG130" s="11"/>
      <c r="BH130" s="11"/>
      <c r="BI130" s="11"/>
      <c r="BJ130" s="11"/>
      <c r="BK130" s="11"/>
    </row>
    <row r="131" spans="2:63" ht="15" customHeight="1" thickBot="1">
      <c r="B131" s="3287" t="s">
        <v>716</v>
      </c>
      <c r="C131" s="3166" t="s">
        <v>695</v>
      </c>
      <c r="D131" s="323">
        <v>100</v>
      </c>
      <c r="E131" s="1238" t="s">
        <v>75</v>
      </c>
      <c r="F131" s="2589">
        <v>3.2</v>
      </c>
      <c r="G131" s="2775">
        <v>3.2</v>
      </c>
      <c r="H131" s="3166" t="s">
        <v>432</v>
      </c>
      <c r="I131" s="1632">
        <v>14.24</v>
      </c>
      <c r="J131" s="2617">
        <v>14.24</v>
      </c>
      <c r="K131" s="1152" t="s">
        <v>695</v>
      </c>
      <c r="L131" s="1205"/>
      <c r="M131" s="1206"/>
      <c r="N131" s="379"/>
      <c r="O131" s="894" t="s">
        <v>72</v>
      </c>
      <c r="P131" s="859"/>
      <c r="Q131" s="1119"/>
      <c r="R131" s="1117">
        <f>I137</f>
        <v>7</v>
      </c>
      <c r="S131" s="1018">
        <f>J137</f>
        <v>7</v>
      </c>
      <c r="T131" s="859"/>
      <c r="U131" s="1029"/>
      <c r="V131" s="859">
        <f t="shared" si="123"/>
        <v>7</v>
      </c>
      <c r="W131" s="1018">
        <f t="shared" si="124"/>
        <v>7</v>
      </c>
      <c r="X131" s="859">
        <f t="shared" si="125"/>
        <v>7</v>
      </c>
      <c r="Y131" s="938">
        <f t="shared" si="126"/>
        <v>7</v>
      </c>
      <c r="Z131" s="895">
        <f t="shared" si="121"/>
        <v>7</v>
      </c>
      <c r="AA131" s="896">
        <f t="shared" si="122"/>
        <v>7</v>
      </c>
      <c r="AC131" s="1080" t="s">
        <v>301</v>
      </c>
      <c r="AD131" s="953"/>
      <c r="AE131" s="1005"/>
      <c r="AF131" s="953"/>
      <c r="AG131" s="1006"/>
      <c r="AH131" s="953"/>
      <c r="AI131" s="1007"/>
      <c r="AJ131" s="884">
        <f t="shared" si="115"/>
        <v>0</v>
      </c>
      <c r="AK131" s="1020">
        <f t="shared" si="116"/>
        <v>0</v>
      </c>
      <c r="AL131" s="884">
        <f t="shared" si="117"/>
        <v>0</v>
      </c>
      <c r="AM131" s="848">
        <f t="shared" si="118"/>
        <v>0</v>
      </c>
      <c r="AN131" s="904">
        <f t="shared" si="119"/>
        <v>0</v>
      </c>
      <c r="AO131" s="918">
        <f t="shared" si="120"/>
        <v>0</v>
      </c>
      <c r="AR131" s="101"/>
      <c r="AW131" s="40"/>
      <c r="AX131" s="7"/>
      <c r="AY131" s="15"/>
      <c r="AZ131" s="7"/>
      <c r="BA131" s="14"/>
      <c r="BB131" s="338"/>
      <c r="BC131" s="7"/>
      <c r="BD131" s="14"/>
      <c r="BE131" s="142"/>
      <c r="BF131" s="7"/>
      <c r="BG131" s="11"/>
      <c r="BH131" s="11"/>
      <c r="BI131" s="11"/>
      <c r="BJ131" s="11"/>
      <c r="BK131" s="11"/>
    </row>
    <row r="132" spans="2:63" ht="14.25" customHeight="1" thickBot="1">
      <c r="B132" s="3173"/>
      <c r="C132" s="2388"/>
      <c r="D132" s="3174"/>
      <c r="E132" s="2637" t="s">
        <v>537</v>
      </c>
      <c r="F132" s="112"/>
      <c r="G132" s="112"/>
      <c r="H132" s="3166" t="s">
        <v>78</v>
      </c>
      <c r="I132" s="1583">
        <v>5.16</v>
      </c>
      <c r="J132" s="2823">
        <v>5.16</v>
      </c>
      <c r="K132" s="1194" t="s">
        <v>86</v>
      </c>
      <c r="L132" s="162" t="s">
        <v>87</v>
      </c>
      <c r="M132" s="2461" t="s">
        <v>88</v>
      </c>
      <c r="N132" s="137"/>
      <c r="O132" s="897" t="s">
        <v>280</v>
      </c>
      <c r="P132" s="860">
        <f t="shared" ref="P132:U132" si="127">AD132</f>
        <v>5.35</v>
      </c>
      <c r="Q132" s="1056">
        <f t="shared" si="127"/>
        <v>5.35</v>
      </c>
      <c r="R132" s="860">
        <f t="shared" si="127"/>
        <v>20.5</v>
      </c>
      <c r="S132" s="1030">
        <f t="shared" si="127"/>
        <v>20.5</v>
      </c>
      <c r="T132" s="860">
        <f t="shared" si="127"/>
        <v>12.5</v>
      </c>
      <c r="U132" s="1031">
        <f t="shared" si="127"/>
        <v>12.5</v>
      </c>
      <c r="V132" s="860">
        <f t="shared" si="123"/>
        <v>25.85</v>
      </c>
      <c r="W132" s="899">
        <f t="shared" si="124"/>
        <v>25.85</v>
      </c>
      <c r="X132" s="860">
        <f t="shared" si="125"/>
        <v>33</v>
      </c>
      <c r="Y132" s="1030">
        <f t="shared" si="126"/>
        <v>33</v>
      </c>
      <c r="Z132" s="898">
        <f t="shared" si="121"/>
        <v>38.35</v>
      </c>
      <c r="AA132" s="899">
        <f t="shared" si="122"/>
        <v>38.35</v>
      </c>
      <c r="AC132" s="934" t="s">
        <v>289</v>
      </c>
      <c r="AD132" s="1008">
        <f t="shared" ref="AD132:AG132" si="128">SUM(AD124:AD131)</f>
        <v>5.35</v>
      </c>
      <c r="AE132" s="1009">
        <f t="shared" si="128"/>
        <v>5.35</v>
      </c>
      <c r="AF132" s="1010">
        <f t="shared" si="128"/>
        <v>20.5</v>
      </c>
      <c r="AG132" s="936">
        <f t="shared" si="128"/>
        <v>20.5</v>
      </c>
      <c r="AH132" s="1008">
        <f>SUM(AH124:AH131)</f>
        <v>12.5</v>
      </c>
      <c r="AI132" s="1011">
        <f>SUM(AI124:AI131)</f>
        <v>12.5</v>
      </c>
      <c r="AJ132" s="935">
        <f t="shared" si="115"/>
        <v>25.85</v>
      </c>
      <c r="AK132" s="1012">
        <f t="shared" si="116"/>
        <v>25.85</v>
      </c>
      <c r="AL132" s="935">
        <f t="shared" si="117"/>
        <v>33</v>
      </c>
      <c r="AM132" s="1013">
        <f t="shared" si="118"/>
        <v>33</v>
      </c>
      <c r="AN132" s="935">
        <f t="shared" si="119"/>
        <v>38.35</v>
      </c>
      <c r="AO132" s="936">
        <f t="shared" si="120"/>
        <v>38.35</v>
      </c>
      <c r="AR132" s="127"/>
      <c r="AW132" s="40"/>
      <c r="AX132" s="7"/>
      <c r="AY132" s="15"/>
      <c r="AZ132" s="7"/>
      <c r="BA132" s="14"/>
      <c r="BB132" s="338"/>
      <c r="BC132" s="86"/>
      <c r="BD132" s="1147"/>
      <c r="BE132" s="1385"/>
      <c r="BF132" s="1148"/>
      <c r="BG132" s="11"/>
      <c r="BH132" s="11"/>
      <c r="BI132" s="11"/>
      <c r="BJ132" s="11"/>
      <c r="BK132" s="11"/>
    </row>
    <row r="133" spans="2:63" ht="15" customHeight="1" thickBot="1">
      <c r="B133" s="1236" t="s">
        <v>268</v>
      </c>
      <c r="C133" s="3177"/>
      <c r="D133" s="3297">
        <f>SUM(D125:D131)</f>
        <v>550</v>
      </c>
      <c r="E133" s="1584" t="s">
        <v>75</v>
      </c>
      <c r="F133" s="2608">
        <v>10</v>
      </c>
      <c r="G133" s="3189">
        <v>10</v>
      </c>
      <c r="H133" s="1225"/>
      <c r="I133" s="1227"/>
      <c r="J133" s="3206"/>
      <c r="K133" s="1584" t="s">
        <v>418</v>
      </c>
      <c r="L133" s="2608">
        <v>113.5</v>
      </c>
      <c r="M133" s="2581">
        <v>100</v>
      </c>
      <c r="N133" s="92"/>
      <c r="O133" s="894" t="s">
        <v>91</v>
      </c>
      <c r="P133" s="859"/>
      <c r="Q133" s="852"/>
      <c r="R133" s="859"/>
      <c r="S133" s="938"/>
      <c r="T133" s="859"/>
      <c r="U133" s="1032"/>
      <c r="V133" s="859">
        <f t="shared" si="123"/>
        <v>0</v>
      </c>
      <c r="W133" s="1018">
        <f t="shared" si="124"/>
        <v>0</v>
      </c>
      <c r="X133" s="859">
        <f t="shared" si="125"/>
        <v>0</v>
      </c>
      <c r="Y133" s="938">
        <f t="shared" si="126"/>
        <v>0</v>
      </c>
      <c r="Z133" s="895">
        <f t="shared" si="121"/>
        <v>0</v>
      </c>
      <c r="AA133" s="896">
        <f t="shared" si="122"/>
        <v>0</v>
      </c>
      <c r="AC133" s="1350" t="s">
        <v>373</v>
      </c>
      <c r="AD133" s="880"/>
      <c r="AE133" s="1106"/>
      <c r="AF133" s="882"/>
      <c r="AG133" s="1014"/>
      <c r="AH133" s="885"/>
      <c r="AI133" s="1114"/>
      <c r="AJ133" s="885">
        <f t="shared" si="115"/>
        <v>0</v>
      </c>
      <c r="AK133" s="1015">
        <f t="shared" si="116"/>
        <v>0</v>
      </c>
      <c r="AL133" s="885">
        <f t="shared" si="117"/>
        <v>0</v>
      </c>
      <c r="AM133" s="1016">
        <f t="shared" si="118"/>
        <v>0</v>
      </c>
      <c r="AN133" s="1081">
        <f t="shared" si="119"/>
        <v>0</v>
      </c>
      <c r="AO133" s="1092">
        <f t="shared" si="120"/>
        <v>0</v>
      </c>
      <c r="AR133" s="106"/>
      <c r="AW133" s="40"/>
      <c r="AX133" s="7"/>
      <c r="AY133" s="15"/>
      <c r="AZ133" s="53"/>
      <c r="BA133" s="40"/>
      <c r="BB133" s="663"/>
      <c r="BC133" s="53"/>
      <c r="BD133" s="14"/>
      <c r="BE133" s="338"/>
      <c r="BF133" s="54"/>
      <c r="BG133" s="11"/>
      <c r="BH133" s="11"/>
      <c r="BI133" s="11"/>
      <c r="BJ133" s="11"/>
      <c r="BK133" s="11"/>
    </row>
    <row r="134" spans="2:63" ht="16.5" customHeight="1" thickBot="1">
      <c r="B134" s="601"/>
      <c r="C134" s="3178" t="s">
        <v>106</v>
      </c>
      <c r="D134" s="3167"/>
      <c r="E134" s="2785" t="s">
        <v>504</v>
      </c>
      <c r="F134" s="3155"/>
      <c r="G134" s="1600"/>
      <c r="H134" s="2468" t="s">
        <v>484</v>
      </c>
      <c r="I134" s="112"/>
      <c r="J134" s="3167"/>
      <c r="K134" s="2619" t="s">
        <v>489</v>
      </c>
      <c r="L134" s="2620"/>
      <c r="M134" s="2621"/>
      <c r="N134" s="92"/>
      <c r="O134" s="411" t="s">
        <v>42</v>
      </c>
      <c r="P134" s="1117"/>
      <c r="Q134" s="1036"/>
      <c r="R134" s="1117">
        <f>L136+F137</f>
        <v>271.95</v>
      </c>
      <c r="S134" s="1018">
        <f>M136+G137</f>
        <v>203.9</v>
      </c>
      <c r="T134" s="859"/>
      <c r="U134" s="1032"/>
      <c r="V134" s="859">
        <f t="shared" si="123"/>
        <v>271.95</v>
      </c>
      <c r="W134" s="1018">
        <f t="shared" si="124"/>
        <v>203.9</v>
      </c>
      <c r="X134" s="859">
        <f t="shared" si="125"/>
        <v>271.95</v>
      </c>
      <c r="Y134" s="938">
        <f t="shared" si="126"/>
        <v>203.9</v>
      </c>
      <c r="Z134" s="895">
        <f t="shared" si="121"/>
        <v>271.95</v>
      </c>
      <c r="AA134" s="896">
        <f t="shared" si="122"/>
        <v>203.9</v>
      </c>
      <c r="AC134" s="912" t="s">
        <v>299</v>
      </c>
      <c r="AD134" s="740"/>
      <c r="AE134" s="1107"/>
      <c r="AF134" s="883"/>
      <c r="AG134" s="1017"/>
      <c r="AH134" s="883"/>
      <c r="AI134" s="1035"/>
      <c r="AJ134" s="883">
        <f t="shared" ref="AJ134:AM137" si="129">AD134+AF134</f>
        <v>0</v>
      </c>
      <c r="AK134" s="1018">
        <f t="shared" si="129"/>
        <v>0</v>
      </c>
      <c r="AL134" s="883">
        <f t="shared" si="129"/>
        <v>0</v>
      </c>
      <c r="AM134" s="938">
        <f t="shared" si="129"/>
        <v>0</v>
      </c>
      <c r="AN134" s="1081">
        <f t="shared" si="119"/>
        <v>0</v>
      </c>
      <c r="AO134" s="1092">
        <f t="shared" si="120"/>
        <v>0</v>
      </c>
      <c r="AR134" s="111"/>
      <c r="AW134" s="40"/>
      <c r="AX134" s="7"/>
      <c r="AY134" s="15"/>
      <c r="AZ134" s="7"/>
      <c r="BA134" s="14"/>
      <c r="BB134" s="338"/>
      <c r="BC134" s="1148"/>
      <c r="BD134" s="14"/>
      <c r="BE134" s="338"/>
      <c r="BF134" s="7"/>
      <c r="BG134" s="11"/>
      <c r="BH134" s="11"/>
      <c r="BI134" s="11"/>
      <c r="BJ134" s="11"/>
      <c r="BK134" s="11"/>
    </row>
    <row r="135" spans="2:63" ht="16.5" customHeight="1" thickBot="1">
      <c r="B135" s="3168" t="s">
        <v>508</v>
      </c>
      <c r="C135" s="3170" t="s">
        <v>406</v>
      </c>
      <c r="D135" s="3171">
        <v>100</v>
      </c>
      <c r="E135" s="2676" t="s">
        <v>503</v>
      </c>
      <c r="F135" s="1227"/>
      <c r="G135" s="2572"/>
      <c r="H135" s="2578" t="s">
        <v>86</v>
      </c>
      <c r="I135" s="2579" t="s">
        <v>87</v>
      </c>
      <c r="J135" s="2580" t="s">
        <v>88</v>
      </c>
      <c r="K135" s="2462" t="s">
        <v>86</v>
      </c>
      <c r="L135" s="2463" t="s">
        <v>87</v>
      </c>
      <c r="M135" s="2622" t="s">
        <v>88</v>
      </c>
      <c r="N135" s="92"/>
      <c r="O135" s="2715" t="s">
        <v>379</v>
      </c>
      <c r="P135" s="861">
        <f t="shared" ref="P135:U135" si="130">AD147</f>
        <v>0</v>
      </c>
      <c r="Q135" s="1033">
        <f t="shared" si="130"/>
        <v>0</v>
      </c>
      <c r="R135" s="1418">
        <f t="shared" si="130"/>
        <v>40.840000000000003</v>
      </c>
      <c r="S135" s="1513">
        <f t="shared" si="130"/>
        <v>33.5</v>
      </c>
      <c r="T135" s="861">
        <f t="shared" si="130"/>
        <v>129.06</v>
      </c>
      <c r="U135" s="1035">
        <f t="shared" si="130"/>
        <v>103</v>
      </c>
      <c r="V135" s="1418">
        <f t="shared" ref="V135:Y137" si="131">P135+R135</f>
        <v>40.840000000000003</v>
      </c>
      <c r="W135" s="901">
        <f t="shared" si="131"/>
        <v>33.5</v>
      </c>
      <c r="X135" s="1418">
        <f t="shared" si="131"/>
        <v>169.9</v>
      </c>
      <c r="Y135" s="1419">
        <f t="shared" si="131"/>
        <v>136.5</v>
      </c>
      <c r="Z135" s="1420">
        <f t="shared" si="121"/>
        <v>169.9</v>
      </c>
      <c r="AA135" s="901">
        <f t="shared" si="122"/>
        <v>136.5</v>
      </c>
      <c r="AC135" s="911" t="s">
        <v>212</v>
      </c>
      <c r="AD135" s="740"/>
      <c r="AE135" s="1108"/>
      <c r="AF135" s="883"/>
      <c r="AG135" s="1017"/>
      <c r="AH135" s="883"/>
      <c r="AI135" s="1035"/>
      <c r="AJ135" s="883">
        <f t="shared" si="129"/>
        <v>0</v>
      </c>
      <c r="AK135" s="1018">
        <f t="shared" si="129"/>
        <v>0</v>
      </c>
      <c r="AL135" s="883">
        <f t="shared" si="129"/>
        <v>0</v>
      </c>
      <c r="AM135" s="938">
        <f t="shared" si="129"/>
        <v>0</v>
      </c>
      <c r="AN135" s="1081">
        <f t="shared" si="119"/>
        <v>0</v>
      </c>
      <c r="AO135" s="1092">
        <f t="shared" si="120"/>
        <v>0</v>
      </c>
      <c r="AR135" s="111"/>
      <c r="AW135" s="11"/>
      <c r="AX135" s="47"/>
      <c r="AY135" s="11"/>
      <c r="AZ135" s="11"/>
      <c r="BA135" s="11"/>
      <c r="BB135" s="11"/>
      <c r="BC135" s="1148"/>
      <c r="BD135" s="1386"/>
      <c r="BE135" s="1385"/>
      <c r="BF135" s="322"/>
      <c r="BG135" s="11"/>
      <c r="BH135" s="11"/>
      <c r="BI135" s="11"/>
      <c r="BJ135" s="11"/>
      <c r="BK135" s="11"/>
    </row>
    <row r="136" spans="2:63" ht="15.75" customHeight="1" thickBot="1">
      <c r="B136" s="3173"/>
      <c r="C136" s="2477" t="s">
        <v>696</v>
      </c>
      <c r="D136" s="3144"/>
      <c r="E136" s="2565" t="s">
        <v>86</v>
      </c>
      <c r="F136" s="162" t="s">
        <v>87</v>
      </c>
      <c r="G136" s="1582" t="s">
        <v>88</v>
      </c>
      <c r="H136" s="130" t="s">
        <v>788</v>
      </c>
      <c r="I136" s="2478">
        <v>202.29810000000001</v>
      </c>
      <c r="J136" s="3405">
        <v>142</v>
      </c>
      <c r="K136" s="130" t="s">
        <v>42</v>
      </c>
      <c r="L136" s="2623">
        <v>205.2</v>
      </c>
      <c r="M136" s="2601">
        <v>153.9</v>
      </c>
      <c r="N136" s="92"/>
      <c r="O136" s="2716" t="s">
        <v>380</v>
      </c>
      <c r="P136" s="861">
        <f t="shared" ref="P136:U137" si="132">AD154</f>
        <v>0</v>
      </c>
      <c r="Q136" s="1033">
        <f t="shared" si="132"/>
        <v>0</v>
      </c>
      <c r="R136" s="861">
        <f t="shared" si="132"/>
        <v>114.27160000000001</v>
      </c>
      <c r="S136" s="1034">
        <f t="shared" si="132"/>
        <v>80</v>
      </c>
      <c r="T136" s="861">
        <f t="shared" si="132"/>
        <v>0</v>
      </c>
      <c r="U136" s="1035">
        <f t="shared" si="132"/>
        <v>0</v>
      </c>
      <c r="V136" s="861">
        <f t="shared" si="131"/>
        <v>114.27160000000001</v>
      </c>
      <c r="W136" s="901">
        <f t="shared" si="131"/>
        <v>80</v>
      </c>
      <c r="X136" s="861">
        <f t="shared" si="131"/>
        <v>114.27160000000001</v>
      </c>
      <c r="Y136" s="1034">
        <f t="shared" si="131"/>
        <v>80</v>
      </c>
      <c r="Z136" s="900">
        <f t="shared" si="121"/>
        <v>114.27160000000001</v>
      </c>
      <c r="AA136" s="901">
        <f t="shared" si="122"/>
        <v>80</v>
      </c>
      <c r="AC136" s="913" t="s">
        <v>328</v>
      </c>
      <c r="AD136" s="1116"/>
      <c r="AE136" s="1109"/>
      <c r="AF136" s="883"/>
      <c r="AG136" s="1017"/>
      <c r="AH136" s="884"/>
      <c r="AI136" s="1115"/>
      <c r="AJ136" s="884">
        <f t="shared" si="129"/>
        <v>0</v>
      </c>
      <c r="AK136" s="1020">
        <f t="shared" si="129"/>
        <v>0</v>
      </c>
      <c r="AL136" s="884">
        <f t="shared" si="129"/>
        <v>0</v>
      </c>
      <c r="AM136" s="848">
        <f t="shared" si="129"/>
        <v>0</v>
      </c>
      <c r="AN136" s="1348">
        <f t="shared" si="119"/>
        <v>0</v>
      </c>
      <c r="AO136" s="1092">
        <f t="shared" si="120"/>
        <v>0</v>
      </c>
      <c r="AR136" s="208"/>
      <c r="AW136" s="11"/>
      <c r="AX136" s="47"/>
      <c r="AY136" s="11"/>
      <c r="AZ136" s="1148"/>
      <c r="BA136" s="55"/>
      <c r="BB136" s="11"/>
      <c r="BC136" s="335"/>
      <c r="BD136" s="83"/>
      <c r="BE136" s="136"/>
      <c r="BF136" s="86"/>
      <c r="BG136" s="11"/>
      <c r="BH136" s="11"/>
      <c r="BI136" s="11"/>
      <c r="BJ136" s="11"/>
      <c r="BK136" s="11"/>
    </row>
    <row r="137" spans="2:63" ht="13.5" customHeight="1">
      <c r="B137" s="3168" t="s">
        <v>485</v>
      </c>
      <c r="C137" s="3170" t="s">
        <v>506</v>
      </c>
      <c r="D137" s="3169">
        <v>250</v>
      </c>
      <c r="E137" s="130" t="s">
        <v>486</v>
      </c>
      <c r="F137" s="1503">
        <v>66.75</v>
      </c>
      <c r="G137" s="1620">
        <v>50</v>
      </c>
      <c r="H137" s="185" t="s">
        <v>327</v>
      </c>
      <c r="I137" s="2424">
        <v>7</v>
      </c>
      <c r="J137" s="2204">
        <v>7</v>
      </c>
      <c r="K137" s="185" t="s">
        <v>73</v>
      </c>
      <c r="L137" s="241">
        <v>28.44</v>
      </c>
      <c r="M137" s="246">
        <v>27</v>
      </c>
      <c r="N137" s="92"/>
      <c r="O137" s="2717" t="s">
        <v>621</v>
      </c>
      <c r="P137" s="861">
        <f t="shared" si="132"/>
        <v>0</v>
      </c>
      <c r="Q137" s="1033">
        <f t="shared" si="132"/>
        <v>0</v>
      </c>
      <c r="R137" s="861">
        <f t="shared" si="132"/>
        <v>155.11160000000001</v>
      </c>
      <c r="S137" s="1419">
        <f t="shared" si="132"/>
        <v>113.5</v>
      </c>
      <c r="T137" s="861">
        <f t="shared" si="132"/>
        <v>129.06</v>
      </c>
      <c r="U137" s="1035">
        <f t="shared" si="132"/>
        <v>103</v>
      </c>
      <c r="V137" s="861">
        <f t="shared" si="131"/>
        <v>155.11160000000001</v>
      </c>
      <c r="W137" s="901">
        <f t="shared" si="131"/>
        <v>113.5</v>
      </c>
      <c r="X137" s="861">
        <f t="shared" si="131"/>
        <v>284.17160000000001</v>
      </c>
      <c r="Y137" s="1034">
        <f t="shared" si="131"/>
        <v>216.5</v>
      </c>
      <c r="Z137" s="900">
        <f t="shared" si="121"/>
        <v>284.17160000000001</v>
      </c>
      <c r="AA137" s="901">
        <f t="shared" si="122"/>
        <v>216.5</v>
      </c>
      <c r="AC137" s="2094" t="s">
        <v>419</v>
      </c>
      <c r="AD137" s="880"/>
      <c r="AE137" s="1106"/>
      <c r="AF137" s="882"/>
      <c r="AG137" s="1014"/>
      <c r="AH137" s="883"/>
      <c r="AI137" s="1035"/>
      <c r="AJ137" s="883">
        <f t="shared" si="129"/>
        <v>0</v>
      </c>
      <c r="AK137" s="1018">
        <f t="shared" si="129"/>
        <v>0</v>
      </c>
      <c r="AL137" s="883">
        <f t="shared" si="129"/>
        <v>0</v>
      </c>
      <c r="AM137" s="938">
        <f t="shared" si="129"/>
        <v>0</v>
      </c>
      <c r="AN137" s="1081">
        <f t="shared" si="119"/>
        <v>0</v>
      </c>
      <c r="AO137" s="1092">
        <f t="shared" si="120"/>
        <v>0</v>
      </c>
      <c r="AR137" s="208"/>
      <c r="AW137" s="11"/>
      <c r="AX137" s="47"/>
      <c r="AY137" s="11"/>
      <c r="AZ137" s="11"/>
      <c r="BA137" s="11"/>
      <c r="BB137" s="11"/>
      <c r="BC137" s="55"/>
      <c r="BD137" s="594"/>
      <c r="BE137" s="595"/>
      <c r="BF137" s="14"/>
      <c r="BG137" s="11"/>
      <c r="BH137" s="11"/>
      <c r="BI137" s="11"/>
      <c r="BJ137" s="11"/>
      <c r="BK137" s="11"/>
    </row>
    <row r="138" spans="2:63" ht="17.25" customHeight="1">
      <c r="B138" s="552"/>
      <c r="C138" s="3176" t="s">
        <v>505</v>
      </c>
      <c r="D138" s="3322"/>
      <c r="E138" s="185" t="s">
        <v>680</v>
      </c>
      <c r="F138" s="252">
        <v>20.5</v>
      </c>
      <c r="G138" s="2635">
        <v>20.5</v>
      </c>
      <c r="H138" s="185" t="s">
        <v>79</v>
      </c>
      <c r="I138" s="2567">
        <v>1.8</v>
      </c>
      <c r="J138" s="2568">
        <v>1.8</v>
      </c>
      <c r="K138" s="185" t="s">
        <v>75</v>
      </c>
      <c r="L138" s="227">
        <v>6.3</v>
      </c>
      <c r="M138" s="1222">
        <v>6.3</v>
      </c>
      <c r="N138" s="92"/>
      <c r="O138" s="894" t="s">
        <v>64</v>
      </c>
      <c r="P138" s="862">
        <f t="shared" ref="P138:U138" si="133">AD162</f>
        <v>113.5</v>
      </c>
      <c r="Q138" s="1036">
        <f t="shared" si="133"/>
        <v>100</v>
      </c>
      <c r="R138" s="862">
        <f t="shared" si="133"/>
        <v>0</v>
      </c>
      <c r="S138" s="938">
        <f t="shared" si="133"/>
        <v>0</v>
      </c>
      <c r="T138" s="862">
        <f t="shared" si="133"/>
        <v>0</v>
      </c>
      <c r="U138" s="1032">
        <f t="shared" si="133"/>
        <v>0</v>
      </c>
      <c r="V138" s="862">
        <f t="shared" ref="V138:Y138" si="134">P138+R138</f>
        <v>113.5</v>
      </c>
      <c r="W138" s="1018">
        <f t="shared" si="134"/>
        <v>100</v>
      </c>
      <c r="X138" s="862">
        <f t="shared" si="134"/>
        <v>0</v>
      </c>
      <c r="Y138" s="938">
        <f t="shared" si="134"/>
        <v>0</v>
      </c>
      <c r="Z138" s="916">
        <f t="shared" ref="Z138:Z166" si="135">P138+R138+T138</f>
        <v>113.5</v>
      </c>
      <c r="AA138" s="896">
        <f t="shared" ref="AA138:AA166" si="136">Q138+S138+U138</f>
        <v>100</v>
      </c>
      <c r="AC138" s="1188" t="s">
        <v>337</v>
      </c>
      <c r="AD138" s="740"/>
      <c r="AE138" s="1107"/>
      <c r="AF138" s="883">
        <f>F145</f>
        <v>3.25</v>
      </c>
      <c r="AG138" s="1017">
        <f>G145</f>
        <v>2.5</v>
      </c>
      <c r="AH138" s="883"/>
      <c r="AI138" s="1035"/>
      <c r="AJ138" s="883">
        <f t="shared" ref="AJ138:AJ139" si="137">AD138+AF138</f>
        <v>3.25</v>
      </c>
      <c r="AK138" s="1018">
        <f t="shared" ref="AK138:AK139" si="138">AE138+AG138</f>
        <v>2.5</v>
      </c>
      <c r="AL138" s="883">
        <f t="shared" ref="AL138:AL139" si="139">AF138+AH138</f>
        <v>3.25</v>
      </c>
      <c r="AM138" s="938">
        <f t="shared" ref="AM138:AM139" si="140">AG138+AI138</f>
        <v>2.5</v>
      </c>
      <c r="AN138" s="1081">
        <f t="shared" si="119"/>
        <v>3.25</v>
      </c>
      <c r="AO138" s="1092">
        <f t="shared" si="120"/>
        <v>2.5</v>
      </c>
      <c r="AR138" s="104"/>
      <c r="AW138" s="11"/>
      <c r="AX138" s="47"/>
      <c r="AY138" s="11"/>
      <c r="AZ138" s="11"/>
      <c r="BA138" s="11"/>
      <c r="BB138" s="11"/>
      <c r="BC138" s="1202"/>
      <c r="BD138" s="11"/>
      <c r="BE138" s="11"/>
      <c r="BF138" s="11"/>
      <c r="BG138" s="11"/>
      <c r="BH138" s="11"/>
      <c r="BI138" s="11"/>
      <c r="BJ138" s="11"/>
      <c r="BK138" s="11"/>
    </row>
    <row r="139" spans="2:63" ht="15" customHeight="1">
      <c r="B139" s="3314" t="s">
        <v>487</v>
      </c>
      <c r="C139" s="3166" t="s">
        <v>1150</v>
      </c>
      <c r="D139" s="3323">
        <v>120</v>
      </c>
      <c r="E139" s="185" t="s">
        <v>426</v>
      </c>
      <c r="F139" s="227">
        <v>12.5</v>
      </c>
      <c r="G139" s="1501">
        <v>10</v>
      </c>
      <c r="H139" s="186" t="s">
        <v>75</v>
      </c>
      <c r="I139" s="241">
        <v>3</v>
      </c>
      <c r="J139" s="246">
        <v>3</v>
      </c>
      <c r="K139" s="2458" t="s">
        <v>336</v>
      </c>
      <c r="L139" s="1603">
        <v>0.5</v>
      </c>
      <c r="M139" s="2624">
        <v>0.5</v>
      </c>
      <c r="N139" s="92"/>
      <c r="O139" s="902" t="s">
        <v>90</v>
      </c>
      <c r="P139" s="1149">
        <f t="shared" ref="P139:U139" si="141">AD166</f>
        <v>25</v>
      </c>
      <c r="Q139" s="852">
        <f t="shared" si="141"/>
        <v>25</v>
      </c>
      <c r="R139" s="862">
        <f t="shared" si="141"/>
        <v>26.8</v>
      </c>
      <c r="S139" s="1018">
        <f t="shared" si="141"/>
        <v>25</v>
      </c>
      <c r="T139" s="862">
        <f t="shared" si="141"/>
        <v>0</v>
      </c>
      <c r="U139" s="1032">
        <f t="shared" si="141"/>
        <v>0</v>
      </c>
      <c r="V139" s="859">
        <f t="shared" ref="V139:V161" si="142">P139+R139</f>
        <v>51.8</v>
      </c>
      <c r="W139" s="1018">
        <f t="shared" ref="W139:W166" si="143">Q139+S139</f>
        <v>50</v>
      </c>
      <c r="X139" s="859">
        <f t="shared" ref="X139:X164" si="144">R139+T139</f>
        <v>26.8</v>
      </c>
      <c r="Y139" s="938">
        <f t="shared" ref="Y139:Y166" si="145">S139+U139</f>
        <v>25</v>
      </c>
      <c r="Z139" s="895">
        <f t="shared" si="135"/>
        <v>51.8</v>
      </c>
      <c r="AA139" s="896">
        <f t="shared" si="136"/>
        <v>50</v>
      </c>
      <c r="AC139" s="912" t="s">
        <v>338</v>
      </c>
      <c r="AD139" s="740"/>
      <c r="AE139" s="1108"/>
      <c r="AF139" s="883"/>
      <c r="AG139" s="1017"/>
      <c r="AH139" s="883"/>
      <c r="AI139" s="1035"/>
      <c r="AJ139" s="883">
        <f t="shared" si="137"/>
        <v>0</v>
      </c>
      <c r="AK139" s="1018">
        <f t="shared" si="138"/>
        <v>0</v>
      </c>
      <c r="AL139" s="883">
        <f t="shared" si="139"/>
        <v>0</v>
      </c>
      <c r="AM139" s="938">
        <f t="shared" si="140"/>
        <v>0</v>
      </c>
      <c r="AN139" s="1081">
        <f t="shared" si="119"/>
        <v>0</v>
      </c>
      <c r="AO139" s="1092">
        <f t="shared" si="120"/>
        <v>0</v>
      </c>
      <c r="AR139" s="1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1542" t="s">
        <v>488</v>
      </c>
      <c r="C140" s="1453" t="s">
        <v>388</v>
      </c>
      <c r="D140" s="2774">
        <v>180</v>
      </c>
      <c r="E140" s="2569" t="s">
        <v>857</v>
      </c>
      <c r="F140" s="1616"/>
      <c r="G140" s="2632"/>
      <c r="H140" s="185" t="s">
        <v>336</v>
      </c>
      <c r="I140" s="2567">
        <v>0.6</v>
      </c>
      <c r="J140" s="2568">
        <v>0.6</v>
      </c>
      <c r="K140" s="3173"/>
      <c r="L140" s="3144"/>
      <c r="M140" s="3174"/>
      <c r="N140" s="121"/>
      <c r="O140" s="411" t="s">
        <v>398</v>
      </c>
      <c r="P140" s="859"/>
      <c r="Q140" s="852"/>
      <c r="R140" s="859"/>
      <c r="S140" s="938"/>
      <c r="T140" s="859"/>
      <c r="U140" s="1032"/>
      <c r="V140" s="859">
        <f t="shared" si="142"/>
        <v>0</v>
      </c>
      <c r="W140" s="1018">
        <f t="shared" si="143"/>
        <v>0</v>
      </c>
      <c r="X140" s="859">
        <f t="shared" si="144"/>
        <v>0</v>
      </c>
      <c r="Y140" s="938">
        <f t="shared" si="145"/>
        <v>0</v>
      </c>
      <c r="Z140" s="895">
        <f t="shared" si="135"/>
        <v>0</v>
      </c>
      <c r="AA140" s="896">
        <f t="shared" si="136"/>
        <v>0</v>
      </c>
      <c r="AC140" s="913" t="s">
        <v>107</v>
      </c>
      <c r="AD140" s="1118"/>
      <c r="AE140" s="1110"/>
      <c r="AF140" s="1207"/>
      <c r="AG140" s="1017"/>
      <c r="AH140" s="883"/>
      <c r="AI140" s="1035"/>
      <c r="AJ140" s="883">
        <f t="shared" ref="AJ140:AM147" si="146">AD140+AF140</f>
        <v>0</v>
      </c>
      <c r="AK140" s="1018">
        <f t="shared" si="146"/>
        <v>0</v>
      </c>
      <c r="AL140" s="883">
        <f t="shared" si="146"/>
        <v>0</v>
      </c>
      <c r="AM140" s="938">
        <f t="shared" si="146"/>
        <v>0</v>
      </c>
      <c r="AN140" s="1081">
        <f t="shared" si="119"/>
        <v>0</v>
      </c>
      <c r="AO140" s="1092">
        <f t="shared" si="120"/>
        <v>0</v>
      </c>
      <c r="AR140" s="208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 thickBot="1">
      <c r="B141" s="3181" t="s">
        <v>263</v>
      </c>
      <c r="C141" s="3170" t="s">
        <v>469</v>
      </c>
      <c r="D141" s="2774">
        <v>200</v>
      </c>
      <c r="E141" s="185" t="s">
        <v>130</v>
      </c>
      <c r="F141" s="227">
        <v>12</v>
      </c>
      <c r="G141" s="1501">
        <v>10</v>
      </c>
      <c r="H141" s="3208"/>
      <c r="I141" s="2599"/>
      <c r="J141" s="2849"/>
      <c r="K141" s="3173"/>
      <c r="L141" s="3144"/>
      <c r="M141" s="3174"/>
      <c r="N141" s="137"/>
      <c r="O141" s="411" t="s">
        <v>292</v>
      </c>
      <c r="P141" s="859">
        <f>AD169</f>
        <v>0</v>
      </c>
      <c r="Q141" s="852">
        <f>AE169</f>
        <v>0</v>
      </c>
      <c r="R141" s="859">
        <f t="shared" ref="R141:U141" si="147">AF169</f>
        <v>0</v>
      </c>
      <c r="S141" s="938">
        <f t="shared" si="147"/>
        <v>0</v>
      </c>
      <c r="T141" s="859">
        <f t="shared" si="147"/>
        <v>0</v>
      </c>
      <c r="U141" s="1032">
        <f t="shared" si="147"/>
        <v>0</v>
      </c>
      <c r="V141" s="859">
        <f t="shared" si="142"/>
        <v>0</v>
      </c>
      <c r="W141" s="1018">
        <f t="shared" si="143"/>
        <v>0</v>
      </c>
      <c r="X141" s="859">
        <f t="shared" si="144"/>
        <v>0</v>
      </c>
      <c r="Y141" s="938">
        <f t="shared" si="145"/>
        <v>0</v>
      </c>
      <c r="Z141" s="895">
        <f t="shared" si="135"/>
        <v>0</v>
      </c>
      <c r="AA141" s="896">
        <f t="shared" si="136"/>
        <v>0</v>
      </c>
      <c r="AC141" s="913" t="s">
        <v>77</v>
      </c>
      <c r="AD141" s="740"/>
      <c r="AE141" s="1110"/>
      <c r="AF141" s="883">
        <f>F141+I146</f>
        <v>25.09</v>
      </c>
      <c r="AG141" s="1017">
        <f>G141+J146</f>
        <v>21</v>
      </c>
      <c r="AH141" s="883"/>
      <c r="AI141" s="1035"/>
      <c r="AJ141" s="883">
        <f t="shared" si="146"/>
        <v>25.09</v>
      </c>
      <c r="AK141" s="1018">
        <f t="shared" si="146"/>
        <v>21</v>
      </c>
      <c r="AL141" s="883">
        <f t="shared" si="146"/>
        <v>25.09</v>
      </c>
      <c r="AM141" s="938">
        <f t="shared" si="146"/>
        <v>21</v>
      </c>
      <c r="AN141" s="1081">
        <f t="shared" si="119"/>
        <v>25.09</v>
      </c>
      <c r="AO141" s="1092">
        <f t="shared" si="120"/>
        <v>21</v>
      </c>
      <c r="AR141" s="208"/>
      <c r="AX141" s="11"/>
      <c r="AY141" s="11"/>
      <c r="AZ141" s="11"/>
      <c r="BA141" s="11"/>
    </row>
    <row r="142" spans="2:63" ht="15.75" customHeight="1">
      <c r="B142" s="1243"/>
      <c r="C142" s="3176" t="s">
        <v>470</v>
      </c>
      <c r="D142" s="1354"/>
      <c r="E142" s="2569" t="s">
        <v>858</v>
      </c>
      <c r="F142" s="1616"/>
      <c r="G142" s="2632"/>
      <c r="H142" s="2864" t="s">
        <v>406</v>
      </c>
      <c r="I142" s="3324"/>
      <c r="J142" s="3324"/>
      <c r="K142" s="2411" t="s">
        <v>469</v>
      </c>
      <c r="L142" s="2850"/>
      <c r="M142" s="2577"/>
      <c r="N142" s="137"/>
      <c r="O142" s="894" t="s">
        <v>293</v>
      </c>
      <c r="P142" s="859">
        <f>AD173</f>
        <v>0</v>
      </c>
      <c r="Q142" s="1036">
        <f>AE173</f>
        <v>0</v>
      </c>
      <c r="R142" s="859">
        <f t="shared" ref="R142:U142" si="148">AF173</f>
        <v>0</v>
      </c>
      <c r="S142" s="1018">
        <f t="shared" si="148"/>
        <v>0</v>
      </c>
      <c r="T142" s="859">
        <f t="shared" si="148"/>
        <v>0</v>
      </c>
      <c r="U142" s="1037">
        <f t="shared" si="148"/>
        <v>0</v>
      </c>
      <c r="V142" s="859">
        <f t="shared" si="142"/>
        <v>0</v>
      </c>
      <c r="W142" s="1018">
        <f t="shared" si="143"/>
        <v>0</v>
      </c>
      <c r="X142" s="859">
        <f t="shared" si="144"/>
        <v>0</v>
      </c>
      <c r="Y142" s="938">
        <f t="shared" si="145"/>
        <v>0</v>
      </c>
      <c r="Z142" s="895">
        <f t="shared" si="135"/>
        <v>0</v>
      </c>
      <c r="AA142" s="896">
        <f t="shared" si="136"/>
        <v>0</v>
      </c>
      <c r="AC142" s="913" t="s">
        <v>62</v>
      </c>
      <c r="AD142" s="740"/>
      <c r="AE142" s="1110"/>
      <c r="AF142" s="883">
        <f>F139</f>
        <v>12.5</v>
      </c>
      <c r="AG142" s="1017">
        <f>G139</f>
        <v>10</v>
      </c>
      <c r="AH142" s="883">
        <f>F152</f>
        <v>129.06</v>
      </c>
      <c r="AI142" s="1035">
        <f>G152</f>
        <v>103</v>
      </c>
      <c r="AJ142" s="883">
        <f t="shared" si="146"/>
        <v>12.5</v>
      </c>
      <c r="AK142" s="1018">
        <f t="shared" si="146"/>
        <v>10</v>
      </c>
      <c r="AL142" s="883">
        <f t="shared" si="146"/>
        <v>141.56</v>
      </c>
      <c r="AM142" s="938">
        <f t="shared" si="146"/>
        <v>113</v>
      </c>
      <c r="AN142" s="1081">
        <f t="shared" si="119"/>
        <v>141.56</v>
      </c>
      <c r="AO142" s="1092">
        <f t="shared" si="120"/>
        <v>113</v>
      </c>
      <c r="AR142" s="208"/>
      <c r="AX142" s="11"/>
      <c r="AY142" s="11"/>
      <c r="AZ142" s="11"/>
      <c r="BA142" s="11"/>
    </row>
    <row r="143" spans="2:63" ht="15.75" customHeight="1" thickBot="1">
      <c r="B143" s="3181" t="s">
        <v>8</v>
      </c>
      <c r="C143" s="3166" t="s">
        <v>9</v>
      </c>
      <c r="D143" s="3325">
        <v>70</v>
      </c>
      <c r="E143" s="185" t="s">
        <v>75</v>
      </c>
      <c r="F143" s="228">
        <v>3.75</v>
      </c>
      <c r="G143" s="1204">
        <v>3.75</v>
      </c>
      <c r="H143" s="2865" t="s">
        <v>696</v>
      </c>
      <c r="I143" s="3155"/>
      <c r="J143" s="3155"/>
      <c r="K143" s="2228" t="s">
        <v>470</v>
      </c>
      <c r="L143" s="2599"/>
      <c r="M143" s="2849"/>
      <c r="N143" s="92"/>
      <c r="O143" s="894" t="s">
        <v>757</v>
      </c>
      <c r="P143" s="862"/>
      <c r="Q143" s="1036"/>
      <c r="R143" s="1117">
        <f>I136</f>
        <v>202.29810000000001</v>
      </c>
      <c r="S143" s="1041">
        <f>J136</f>
        <v>142</v>
      </c>
      <c r="T143" s="859"/>
      <c r="U143" s="1032"/>
      <c r="V143" s="859">
        <f t="shared" si="142"/>
        <v>202.29810000000001</v>
      </c>
      <c r="W143" s="1018">
        <f t="shared" si="143"/>
        <v>142</v>
      </c>
      <c r="X143" s="859">
        <f t="shared" si="144"/>
        <v>202.29810000000001</v>
      </c>
      <c r="Y143" s="938">
        <f t="shared" si="145"/>
        <v>142</v>
      </c>
      <c r="Z143" s="895">
        <f t="shared" si="135"/>
        <v>202.29810000000001</v>
      </c>
      <c r="AA143" s="896">
        <f t="shared" si="136"/>
        <v>142</v>
      </c>
      <c r="AC143" s="913" t="s">
        <v>67</v>
      </c>
      <c r="AD143" s="740"/>
      <c r="AE143" s="1108"/>
      <c r="AF143" s="883"/>
      <c r="AG143" s="1017"/>
      <c r="AH143" s="883"/>
      <c r="AI143" s="1035"/>
      <c r="AJ143" s="883">
        <f t="shared" si="146"/>
        <v>0</v>
      </c>
      <c r="AK143" s="1018">
        <f t="shared" si="146"/>
        <v>0</v>
      </c>
      <c r="AL143" s="883">
        <f t="shared" si="146"/>
        <v>0</v>
      </c>
      <c r="AM143" s="938">
        <f t="shared" si="146"/>
        <v>0</v>
      </c>
      <c r="AN143" s="1081">
        <f t="shared" si="119"/>
        <v>0</v>
      </c>
      <c r="AO143" s="1092">
        <f t="shared" si="120"/>
        <v>0</v>
      </c>
      <c r="AR143" s="208"/>
      <c r="AY143" s="11"/>
      <c r="AZ143" s="11"/>
      <c r="BA143" s="11"/>
    </row>
    <row r="144" spans="2:63" ht="18" customHeight="1" thickBot="1">
      <c r="B144" s="3119" t="s">
        <v>8</v>
      </c>
      <c r="C144" s="3166" t="s">
        <v>294</v>
      </c>
      <c r="D144" s="2506">
        <v>40</v>
      </c>
      <c r="E144" s="185" t="s">
        <v>75</v>
      </c>
      <c r="F144" s="228">
        <v>1.25</v>
      </c>
      <c r="G144" s="1204">
        <v>1.25</v>
      </c>
      <c r="H144" s="1229" t="s">
        <v>86</v>
      </c>
      <c r="I144" s="664" t="s">
        <v>87</v>
      </c>
      <c r="J144" s="2649" t="s">
        <v>88</v>
      </c>
      <c r="K144" s="2578" t="s">
        <v>86</v>
      </c>
      <c r="L144" s="2579" t="s">
        <v>87</v>
      </c>
      <c r="M144" s="2580" t="s">
        <v>88</v>
      </c>
      <c r="N144" s="106"/>
      <c r="O144" s="894" t="s">
        <v>60</v>
      </c>
      <c r="P144" s="859"/>
      <c r="Q144" s="852"/>
      <c r="R144" s="859"/>
      <c r="S144" s="938"/>
      <c r="T144" s="859"/>
      <c r="U144" s="1032"/>
      <c r="V144" s="859">
        <f t="shared" si="142"/>
        <v>0</v>
      </c>
      <c r="W144" s="1018">
        <f t="shared" si="143"/>
        <v>0</v>
      </c>
      <c r="X144" s="859">
        <f t="shared" si="144"/>
        <v>0</v>
      </c>
      <c r="Y144" s="938">
        <f t="shared" si="145"/>
        <v>0</v>
      </c>
      <c r="Z144" s="895">
        <f t="shared" si="135"/>
        <v>0</v>
      </c>
      <c r="AA144" s="896">
        <f t="shared" si="136"/>
        <v>0</v>
      </c>
      <c r="AC144" s="913" t="s">
        <v>403</v>
      </c>
      <c r="AD144" s="740"/>
      <c r="AE144" s="1111"/>
      <c r="AF144" s="1207"/>
      <c r="AG144" s="1017"/>
      <c r="AH144" s="883"/>
      <c r="AI144" s="1035"/>
      <c r="AJ144" s="883">
        <f t="shared" si="146"/>
        <v>0</v>
      </c>
      <c r="AK144" s="1018">
        <f t="shared" si="146"/>
        <v>0</v>
      </c>
      <c r="AL144" s="883">
        <f t="shared" si="146"/>
        <v>0</v>
      </c>
      <c r="AM144" s="938">
        <f t="shared" si="146"/>
        <v>0</v>
      </c>
      <c r="AN144" s="1081">
        <f t="shared" si="119"/>
        <v>0</v>
      </c>
      <c r="AO144" s="1092">
        <f t="shared" si="120"/>
        <v>0</v>
      </c>
      <c r="AR144" s="208"/>
      <c r="AY144" s="11"/>
      <c r="AZ144" s="11"/>
      <c r="BA144" s="11"/>
    </row>
    <row r="145" spans="2:53" ht="15" customHeight="1">
      <c r="B145" s="3173"/>
      <c r="C145" s="1223"/>
      <c r="D145" s="3144"/>
      <c r="E145" s="185" t="s">
        <v>490</v>
      </c>
      <c r="F145" s="228">
        <v>3.25</v>
      </c>
      <c r="G145" s="1204">
        <v>2.5</v>
      </c>
      <c r="H145" s="130" t="s">
        <v>110</v>
      </c>
      <c r="I145" s="1503">
        <v>114.27160000000001</v>
      </c>
      <c r="J145" s="2557">
        <v>80</v>
      </c>
      <c r="K145" s="2271" t="s">
        <v>491</v>
      </c>
      <c r="L145" s="2811">
        <v>26.8</v>
      </c>
      <c r="M145" s="3223">
        <v>25</v>
      </c>
      <c r="N145" s="106"/>
      <c r="O145" s="894" t="s">
        <v>56</v>
      </c>
      <c r="P145" s="859">
        <f>L128</f>
        <v>200</v>
      </c>
      <c r="Q145" s="1150">
        <f>M128</f>
        <v>200</v>
      </c>
      <c r="R145" s="1117">
        <f>L137</f>
        <v>28.44</v>
      </c>
      <c r="S145" s="1041">
        <f>M137</f>
        <v>27</v>
      </c>
      <c r="T145" s="859">
        <f>F154</f>
        <v>12.5</v>
      </c>
      <c r="U145" s="1029">
        <f>G154</f>
        <v>12.5</v>
      </c>
      <c r="V145" s="859">
        <f t="shared" si="142"/>
        <v>228.44</v>
      </c>
      <c r="W145" s="1018">
        <f t="shared" si="143"/>
        <v>227</v>
      </c>
      <c r="X145" s="859">
        <f t="shared" si="144"/>
        <v>40.94</v>
      </c>
      <c r="Y145" s="938">
        <f t="shared" si="145"/>
        <v>39.5</v>
      </c>
      <c r="Z145" s="895">
        <f t="shared" si="135"/>
        <v>240.94</v>
      </c>
      <c r="AA145" s="896">
        <f t="shared" si="136"/>
        <v>239.5</v>
      </c>
      <c r="AC145" s="913" t="s">
        <v>399</v>
      </c>
      <c r="AD145" s="1116"/>
      <c r="AE145" s="2034"/>
      <c r="AF145" s="883"/>
      <c r="AG145" s="1017"/>
      <c r="AH145" s="883"/>
      <c r="AI145" s="1035"/>
      <c r="AJ145" s="883">
        <f t="shared" si="146"/>
        <v>0</v>
      </c>
      <c r="AK145" s="1018">
        <f t="shared" si="146"/>
        <v>0</v>
      </c>
      <c r="AL145" s="883">
        <f t="shared" si="146"/>
        <v>0</v>
      </c>
      <c r="AM145" s="938">
        <f t="shared" si="146"/>
        <v>0</v>
      </c>
      <c r="AN145" s="1081">
        <f t="shared" si="119"/>
        <v>0</v>
      </c>
      <c r="AO145" s="1092">
        <f t="shared" si="120"/>
        <v>0</v>
      </c>
      <c r="AR145" s="208"/>
      <c r="AY145" s="11"/>
      <c r="AZ145" s="11"/>
      <c r="BA145" s="11"/>
    </row>
    <row r="146" spans="2:53" ht="15.75" customHeight="1" thickBot="1">
      <c r="B146" s="3173"/>
      <c r="C146" s="2446"/>
      <c r="D146" s="3144"/>
      <c r="E146" s="2569" t="s">
        <v>859</v>
      </c>
      <c r="F146" s="2567"/>
      <c r="G146" s="2570"/>
      <c r="H146" s="185" t="s">
        <v>130</v>
      </c>
      <c r="I146" s="228">
        <v>13.09</v>
      </c>
      <c r="J146" s="2586">
        <v>11</v>
      </c>
      <c r="K146" s="2474" t="s">
        <v>340</v>
      </c>
      <c r="L146" s="2198">
        <v>7</v>
      </c>
      <c r="M146" s="2230">
        <v>7</v>
      </c>
      <c r="N146" s="1058"/>
      <c r="O146" s="894" t="s">
        <v>119</v>
      </c>
      <c r="P146" s="859"/>
      <c r="Q146" s="852"/>
      <c r="R146" s="859"/>
      <c r="S146" s="938"/>
      <c r="T146" s="859">
        <f>L152</f>
        <v>208</v>
      </c>
      <c r="U146" s="1032">
        <f>M152</f>
        <v>200</v>
      </c>
      <c r="V146" s="859">
        <f t="shared" si="142"/>
        <v>0</v>
      </c>
      <c r="W146" s="1018">
        <f t="shared" si="143"/>
        <v>0</v>
      </c>
      <c r="X146" s="859">
        <f t="shared" si="144"/>
        <v>208</v>
      </c>
      <c r="Y146" s="938">
        <f t="shared" si="145"/>
        <v>200</v>
      </c>
      <c r="Z146" s="895">
        <f t="shared" si="135"/>
        <v>208</v>
      </c>
      <c r="AA146" s="903">
        <f t="shared" si="136"/>
        <v>200</v>
      </c>
      <c r="AC146" s="2094" t="s">
        <v>83</v>
      </c>
      <c r="AD146" s="881"/>
      <c r="AE146" s="1113"/>
      <c r="AF146" s="1374"/>
      <c r="AG146" s="1019"/>
      <c r="AH146" s="884"/>
      <c r="AI146" s="1115"/>
      <c r="AJ146" s="884">
        <f t="shared" si="146"/>
        <v>0</v>
      </c>
      <c r="AK146" s="1020">
        <f t="shared" si="146"/>
        <v>0</v>
      </c>
      <c r="AL146" s="884">
        <f t="shared" si="146"/>
        <v>0</v>
      </c>
      <c r="AM146" s="848">
        <f t="shared" si="146"/>
        <v>0</v>
      </c>
      <c r="AN146" s="1393">
        <f t="shared" si="119"/>
        <v>0</v>
      </c>
      <c r="AO146" s="1379">
        <f t="shared" si="120"/>
        <v>0</v>
      </c>
      <c r="AR146" s="1434"/>
    </row>
    <row r="147" spans="2:53" ht="14.25" customHeight="1" thickBot="1">
      <c r="B147" s="3173"/>
      <c r="C147" s="2407"/>
      <c r="D147" s="3144"/>
      <c r="E147" s="185" t="s">
        <v>336</v>
      </c>
      <c r="F147" s="227">
        <v>1</v>
      </c>
      <c r="G147" s="1219">
        <v>1</v>
      </c>
      <c r="H147" s="185" t="s">
        <v>340</v>
      </c>
      <c r="I147" s="228">
        <v>5</v>
      </c>
      <c r="J147" s="2586">
        <v>5</v>
      </c>
      <c r="K147" s="2474" t="s">
        <v>335</v>
      </c>
      <c r="L147" s="2198">
        <v>190</v>
      </c>
      <c r="M147" s="2230">
        <v>190</v>
      </c>
      <c r="N147" s="106"/>
      <c r="O147" s="894" t="s">
        <v>59</v>
      </c>
      <c r="P147" s="859">
        <f>F125</f>
        <v>151.64699999999999</v>
      </c>
      <c r="Q147" s="852">
        <f>G125</f>
        <v>150</v>
      </c>
      <c r="R147" s="859"/>
      <c r="S147" s="938"/>
      <c r="T147" s="859">
        <f>I153</f>
        <v>27.09</v>
      </c>
      <c r="U147" s="1032">
        <f>J153</f>
        <v>25.8</v>
      </c>
      <c r="V147" s="859">
        <f t="shared" si="142"/>
        <v>151.64699999999999</v>
      </c>
      <c r="W147" s="1018">
        <f t="shared" si="143"/>
        <v>150</v>
      </c>
      <c r="X147" s="859">
        <f t="shared" si="144"/>
        <v>27.09</v>
      </c>
      <c r="Y147" s="938">
        <f t="shared" si="145"/>
        <v>25.8</v>
      </c>
      <c r="Z147" s="895">
        <f t="shared" si="135"/>
        <v>178.73699999999999</v>
      </c>
      <c r="AA147" s="903">
        <f t="shared" si="136"/>
        <v>175.8</v>
      </c>
      <c r="AC147" s="1372" t="s">
        <v>374</v>
      </c>
      <c r="AD147" s="1398">
        <f t="shared" ref="AD147:AG147" si="149">SUM(AD134:AD146)</f>
        <v>0</v>
      </c>
      <c r="AE147" s="1399">
        <f t="shared" si="149"/>
        <v>0</v>
      </c>
      <c r="AF147" s="2126">
        <f t="shared" si="149"/>
        <v>40.840000000000003</v>
      </c>
      <c r="AG147" s="1401">
        <f t="shared" si="149"/>
        <v>33.5</v>
      </c>
      <c r="AH147" s="1398">
        <f>SUM(AH134:AH146)</f>
        <v>129.06</v>
      </c>
      <c r="AI147" s="1375">
        <f>SUM(AI134:AI146)</f>
        <v>103</v>
      </c>
      <c r="AJ147" s="1391">
        <f t="shared" si="146"/>
        <v>40.840000000000003</v>
      </c>
      <c r="AK147" s="2095">
        <f t="shared" si="146"/>
        <v>33.5</v>
      </c>
      <c r="AL147" s="1391">
        <f t="shared" si="146"/>
        <v>169.9</v>
      </c>
      <c r="AM147" s="2096">
        <f t="shared" si="146"/>
        <v>136.5</v>
      </c>
      <c r="AN147" s="1406">
        <f t="shared" si="119"/>
        <v>169.9</v>
      </c>
      <c r="AO147" s="1093">
        <f t="shared" si="120"/>
        <v>136.5</v>
      </c>
      <c r="AR147" s="201"/>
    </row>
    <row r="148" spans="2:53" ht="15.75" customHeight="1">
      <c r="B148" s="3173"/>
      <c r="C148" s="2407"/>
      <c r="D148" s="3144"/>
      <c r="E148" s="2458" t="s">
        <v>131</v>
      </c>
      <c r="F148" s="2567">
        <v>0.01</v>
      </c>
      <c r="G148" s="2570">
        <v>0.01</v>
      </c>
      <c r="H148" s="185" t="s">
        <v>79</v>
      </c>
      <c r="I148" s="227">
        <v>5</v>
      </c>
      <c r="J148" s="2586">
        <v>5</v>
      </c>
      <c r="K148" s="3144"/>
      <c r="L148" s="3144"/>
      <c r="M148" s="3174"/>
      <c r="N148" s="106"/>
      <c r="O148" s="894" t="s">
        <v>309</v>
      </c>
      <c r="P148" s="859"/>
      <c r="Q148" s="852"/>
      <c r="R148" s="859"/>
      <c r="S148" s="938"/>
      <c r="T148" s="859"/>
      <c r="U148" s="1032"/>
      <c r="V148" s="859">
        <f t="shared" si="142"/>
        <v>0</v>
      </c>
      <c r="W148" s="1018">
        <f t="shared" si="143"/>
        <v>0</v>
      </c>
      <c r="X148" s="859">
        <f t="shared" si="144"/>
        <v>0</v>
      </c>
      <c r="Y148" s="938">
        <f t="shared" si="145"/>
        <v>0</v>
      </c>
      <c r="Z148" s="895">
        <f t="shared" si="135"/>
        <v>0</v>
      </c>
      <c r="AA148" s="903">
        <f t="shared" si="136"/>
        <v>0</v>
      </c>
      <c r="AC148" s="1350" t="s">
        <v>386</v>
      </c>
      <c r="AD148" s="2136"/>
      <c r="AE148" s="2137"/>
      <c r="AF148" s="1352"/>
      <c r="AG148" s="1353"/>
      <c r="AH148" s="1352"/>
      <c r="AI148" s="2138"/>
      <c r="AR148" s="106"/>
    </row>
    <row r="149" spans="2:53" ht="18" customHeight="1" thickBot="1">
      <c r="B149" s="3326" t="s">
        <v>269</v>
      </c>
      <c r="C149" s="3145"/>
      <c r="D149" s="1561">
        <f>SUM(D135:D144)</f>
        <v>960</v>
      </c>
      <c r="E149" s="240" t="s">
        <v>335</v>
      </c>
      <c r="F149" s="241">
        <v>162.5</v>
      </c>
      <c r="G149" s="2200">
        <v>162.5</v>
      </c>
      <c r="H149" s="1225"/>
      <c r="I149" s="1227"/>
      <c r="J149" s="2572"/>
      <c r="K149" s="1227"/>
      <c r="L149" s="1227"/>
      <c r="M149" s="2572"/>
      <c r="N149" s="92"/>
      <c r="O149" s="894" t="s">
        <v>61</v>
      </c>
      <c r="P149" s="859">
        <f>I127</f>
        <v>3.2</v>
      </c>
      <c r="Q149" s="1036">
        <f>J127</f>
        <v>3.2</v>
      </c>
      <c r="R149" s="859"/>
      <c r="S149" s="938"/>
      <c r="T149" s="859"/>
      <c r="U149" s="1032"/>
      <c r="V149" s="859">
        <f t="shared" si="142"/>
        <v>3.2</v>
      </c>
      <c r="W149" s="1018">
        <f t="shared" si="143"/>
        <v>3.2</v>
      </c>
      <c r="X149" s="859">
        <f t="shared" si="144"/>
        <v>0</v>
      </c>
      <c r="Y149" s="938">
        <f t="shared" si="145"/>
        <v>0</v>
      </c>
      <c r="Z149" s="895">
        <f t="shared" si="135"/>
        <v>3.2</v>
      </c>
      <c r="AA149" s="903">
        <f t="shared" si="136"/>
        <v>3.2</v>
      </c>
      <c r="AC149" s="913" t="s">
        <v>112</v>
      </c>
      <c r="AD149" s="1341"/>
      <c r="AE149" s="1108"/>
      <c r="AF149" s="883"/>
      <c r="AG149" s="1017"/>
      <c r="AH149" s="883"/>
      <c r="AI149" s="1035"/>
      <c r="AJ149" s="883">
        <f t="shared" ref="AJ149:AM153" si="150">AD149+AF149</f>
        <v>0</v>
      </c>
      <c r="AK149" s="1018">
        <f t="shared" si="150"/>
        <v>0</v>
      </c>
      <c r="AL149" s="883">
        <f t="shared" si="150"/>
        <v>0</v>
      </c>
      <c r="AM149" s="938">
        <f t="shared" si="150"/>
        <v>0</v>
      </c>
      <c r="AN149" s="1081">
        <f t="shared" ref="AN149:AO157" si="151">AD149+AF149+AH149</f>
        <v>0</v>
      </c>
      <c r="AO149" s="1092">
        <f t="shared" si="151"/>
        <v>0</v>
      </c>
      <c r="AR149" s="208"/>
    </row>
    <row r="150" spans="2:53" ht="16.5" customHeight="1" thickBot="1">
      <c r="B150" s="1623"/>
      <c r="C150" s="3179" t="s">
        <v>192</v>
      </c>
      <c r="D150" s="1624"/>
      <c r="E150" s="2816" t="s">
        <v>576</v>
      </c>
      <c r="F150" s="1205"/>
      <c r="G150" s="1205"/>
      <c r="H150" s="1205"/>
      <c r="I150" s="1205"/>
      <c r="J150" s="1205"/>
      <c r="K150" s="1152" t="s">
        <v>547</v>
      </c>
      <c r="L150" s="2652"/>
      <c r="M150" s="2653"/>
      <c r="N150" s="106"/>
      <c r="O150" s="894" t="s">
        <v>75</v>
      </c>
      <c r="P150" s="1149">
        <f>F131+F133</f>
        <v>13.2</v>
      </c>
      <c r="Q150" s="1036">
        <f>G131+G133</f>
        <v>13.2</v>
      </c>
      <c r="R150" s="859">
        <f>L138+F143+F144+I139</f>
        <v>14.3</v>
      </c>
      <c r="S150" s="1018">
        <f>M138+G143+G144+J139</f>
        <v>14.3</v>
      </c>
      <c r="T150" s="859">
        <f>F153+I156</f>
        <v>5.7</v>
      </c>
      <c r="U150" s="1037">
        <f>G153+J156</f>
        <v>5.7</v>
      </c>
      <c r="V150" s="859">
        <f t="shared" si="142"/>
        <v>27.5</v>
      </c>
      <c r="W150" s="1018">
        <f t="shared" si="143"/>
        <v>27.5</v>
      </c>
      <c r="X150" s="859">
        <f t="shared" si="144"/>
        <v>20</v>
      </c>
      <c r="Y150" s="938">
        <f t="shared" si="145"/>
        <v>20</v>
      </c>
      <c r="Z150" s="895">
        <f t="shared" si="135"/>
        <v>33.200000000000003</v>
      </c>
      <c r="AA150" s="903">
        <f t="shared" si="136"/>
        <v>33.200000000000003</v>
      </c>
      <c r="AC150" s="913" t="s">
        <v>110</v>
      </c>
      <c r="AD150" s="1341"/>
      <c r="AE150" s="1108"/>
      <c r="AF150" s="883">
        <f>I145</f>
        <v>114.27160000000001</v>
      </c>
      <c r="AG150" s="1017">
        <f>J145</f>
        <v>80</v>
      </c>
      <c r="AH150" s="883"/>
      <c r="AI150" s="1035"/>
      <c r="AJ150" s="883">
        <f t="shared" si="150"/>
        <v>114.27160000000001</v>
      </c>
      <c r="AK150" s="1018">
        <f t="shared" si="150"/>
        <v>80</v>
      </c>
      <c r="AL150" s="883">
        <f t="shared" si="150"/>
        <v>114.27160000000001</v>
      </c>
      <c r="AM150" s="938">
        <f t="shared" si="150"/>
        <v>80</v>
      </c>
      <c r="AN150" s="1081">
        <f t="shared" si="151"/>
        <v>114.27160000000001</v>
      </c>
      <c r="AO150" s="1092">
        <f t="shared" si="151"/>
        <v>80</v>
      </c>
      <c r="AR150" s="208"/>
    </row>
    <row r="151" spans="2:53" ht="15" customHeight="1" thickBot="1">
      <c r="B151" s="238" t="s">
        <v>353</v>
      </c>
      <c r="C151" s="247" t="s">
        <v>547</v>
      </c>
      <c r="D151" s="3163">
        <v>200</v>
      </c>
      <c r="E151" s="2815" t="s">
        <v>86</v>
      </c>
      <c r="F151" s="2593" t="s">
        <v>87</v>
      </c>
      <c r="G151" s="2594" t="s">
        <v>88</v>
      </c>
      <c r="H151" s="2815" t="s">
        <v>86</v>
      </c>
      <c r="I151" s="2593" t="s">
        <v>87</v>
      </c>
      <c r="J151" s="2594" t="s">
        <v>88</v>
      </c>
      <c r="K151" s="1229" t="s">
        <v>86</v>
      </c>
      <c r="L151" s="664" t="s">
        <v>87</v>
      </c>
      <c r="M151" s="1230" t="s">
        <v>88</v>
      </c>
      <c r="N151" s="92"/>
      <c r="O151" s="894" t="s">
        <v>79</v>
      </c>
      <c r="P151" s="1117"/>
      <c r="Q151" s="1036"/>
      <c r="R151" s="859">
        <f>I148+I138</f>
        <v>6.8</v>
      </c>
      <c r="S151" s="938">
        <f>J148+J138</f>
        <v>6.8</v>
      </c>
      <c r="T151" s="859">
        <f>I157</f>
        <v>0.5</v>
      </c>
      <c r="U151" s="1032">
        <f>J157</f>
        <v>0.5</v>
      </c>
      <c r="V151" s="859">
        <f t="shared" si="142"/>
        <v>6.8</v>
      </c>
      <c r="W151" s="1018">
        <f t="shared" si="143"/>
        <v>6.8</v>
      </c>
      <c r="X151" s="859">
        <f t="shared" si="144"/>
        <v>7.3</v>
      </c>
      <c r="Y151" s="938">
        <f t="shared" si="145"/>
        <v>7.3</v>
      </c>
      <c r="Z151" s="895">
        <f t="shared" si="135"/>
        <v>7.3</v>
      </c>
      <c r="AA151" s="903">
        <f t="shared" si="136"/>
        <v>7.3</v>
      </c>
      <c r="AC151" s="913" t="s">
        <v>108</v>
      </c>
      <c r="AD151" s="1341"/>
      <c r="AE151" s="1111"/>
      <c r="AF151" s="883"/>
      <c r="AG151" s="1017"/>
      <c r="AH151" s="883"/>
      <c r="AI151" s="1035"/>
      <c r="AJ151" s="883">
        <f t="shared" si="150"/>
        <v>0</v>
      </c>
      <c r="AK151" s="1018">
        <f t="shared" si="150"/>
        <v>0</v>
      </c>
      <c r="AL151" s="883">
        <f t="shared" si="150"/>
        <v>0</v>
      </c>
      <c r="AM151" s="938">
        <f t="shared" si="150"/>
        <v>0</v>
      </c>
      <c r="AN151" s="1081">
        <f t="shared" si="151"/>
        <v>0</v>
      </c>
      <c r="AO151" s="1092">
        <f t="shared" si="151"/>
        <v>0</v>
      </c>
      <c r="AR151" s="208"/>
    </row>
    <row r="152" spans="2:53" ht="17.25" customHeight="1">
      <c r="B152" s="3136"/>
      <c r="C152" s="2046" t="s">
        <v>193</v>
      </c>
      <c r="D152" s="3137"/>
      <c r="E152" s="3477" t="s">
        <v>62</v>
      </c>
      <c r="F152" s="3478">
        <v>129.06</v>
      </c>
      <c r="G152" s="3479">
        <v>103</v>
      </c>
      <c r="H152" s="3448" t="s">
        <v>559</v>
      </c>
      <c r="I152" s="3478" t="s">
        <v>844</v>
      </c>
      <c r="J152" s="2822">
        <v>5</v>
      </c>
      <c r="K152" s="2679" t="s">
        <v>548</v>
      </c>
      <c r="L152" s="2415">
        <v>208</v>
      </c>
      <c r="M152" s="2667">
        <v>200</v>
      </c>
      <c r="N152" s="92"/>
      <c r="O152" s="2732" t="s">
        <v>123</v>
      </c>
      <c r="P152" s="862">
        <v>0.104</v>
      </c>
      <c r="Q152" s="1036">
        <f>G128</f>
        <v>4.16</v>
      </c>
      <c r="R152" s="859"/>
      <c r="S152" s="1018"/>
      <c r="T152" s="862">
        <v>0.125</v>
      </c>
      <c r="U152" s="1040">
        <f>J152</f>
        <v>5</v>
      </c>
      <c r="V152" s="859">
        <f t="shared" si="142"/>
        <v>0.104</v>
      </c>
      <c r="W152" s="1018">
        <f t="shared" si="143"/>
        <v>4.16</v>
      </c>
      <c r="X152" s="859">
        <f t="shared" si="144"/>
        <v>0.125</v>
      </c>
      <c r="Y152" s="938">
        <f t="shared" si="145"/>
        <v>5</v>
      </c>
      <c r="Z152" s="895">
        <f t="shared" si="135"/>
        <v>0.22899999999999998</v>
      </c>
      <c r="AA152" s="903">
        <f t="shared" si="136"/>
        <v>9.16</v>
      </c>
      <c r="AC152" s="913" t="s">
        <v>298</v>
      </c>
      <c r="AD152" s="1341"/>
      <c r="AE152" s="1112"/>
      <c r="AF152" s="883"/>
      <c r="AG152" s="1017"/>
      <c r="AH152" s="883"/>
      <c r="AI152" s="1035"/>
      <c r="AJ152" s="883">
        <f t="shared" si="150"/>
        <v>0</v>
      </c>
      <c r="AK152" s="1018">
        <f t="shared" si="150"/>
        <v>0</v>
      </c>
      <c r="AL152" s="883">
        <f t="shared" si="150"/>
        <v>0</v>
      </c>
      <c r="AM152" s="938">
        <f t="shared" si="150"/>
        <v>0</v>
      </c>
      <c r="AN152" s="1081">
        <f t="shared" si="151"/>
        <v>0</v>
      </c>
      <c r="AO152" s="1092">
        <f t="shared" si="151"/>
        <v>0</v>
      </c>
      <c r="AR152" s="208"/>
    </row>
    <row r="153" spans="2:53" ht="17.25" customHeight="1" thickBot="1">
      <c r="B153" s="2027" t="s">
        <v>358</v>
      </c>
      <c r="C153" s="2389" t="s">
        <v>560</v>
      </c>
      <c r="D153" s="3163">
        <v>125</v>
      </c>
      <c r="E153" s="3480" t="s">
        <v>213</v>
      </c>
      <c r="F153" s="3117">
        <v>3.7</v>
      </c>
      <c r="G153" s="3481">
        <v>3.7</v>
      </c>
      <c r="H153" s="3445" t="s">
        <v>80</v>
      </c>
      <c r="I153" s="3117">
        <v>27.09</v>
      </c>
      <c r="J153" s="2794">
        <v>25.8</v>
      </c>
      <c r="K153" s="1232"/>
      <c r="L153" s="2680"/>
      <c r="M153" s="2681"/>
      <c r="N153" s="92"/>
      <c r="O153" s="894" t="s">
        <v>47</v>
      </c>
      <c r="P153" s="1117">
        <f>F127+I132+L127</f>
        <v>23.36</v>
      </c>
      <c r="Q153" s="1036">
        <f>G127+J132+M127</f>
        <v>23.36</v>
      </c>
      <c r="R153" s="1117">
        <f>L146+I147</f>
        <v>12</v>
      </c>
      <c r="S153" s="1018">
        <f>M146+J147</f>
        <v>12</v>
      </c>
      <c r="T153" s="859"/>
      <c r="U153" s="1029"/>
      <c r="V153" s="859">
        <f t="shared" si="142"/>
        <v>35.36</v>
      </c>
      <c r="W153" s="1018">
        <f t="shared" si="143"/>
        <v>35.36</v>
      </c>
      <c r="X153" s="859">
        <f t="shared" si="144"/>
        <v>12</v>
      </c>
      <c r="Y153" s="938">
        <f t="shared" si="145"/>
        <v>12</v>
      </c>
      <c r="Z153" s="895">
        <f t="shared" si="135"/>
        <v>35.36</v>
      </c>
      <c r="AA153" s="903">
        <f t="shared" si="136"/>
        <v>35.36</v>
      </c>
      <c r="AC153" s="2094"/>
      <c r="AD153" s="2098"/>
      <c r="AE153" s="2099"/>
      <c r="AF153" s="1374"/>
      <c r="AG153" s="1019"/>
      <c r="AH153" s="884"/>
      <c r="AI153" s="1115"/>
      <c r="AJ153" s="884">
        <f t="shared" si="150"/>
        <v>0</v>
      </c>
      <c r="AK153" s="1020">
        <f t="shared" si="150"/>
        <v>0</v>
      </c>
      <c r="AL153" s="884">
        <f t="shared" si="150"/>
        <v>0</v>
      </c>
      <c r="AM153" s="848">
        <f t="shared" si="150"/>
        <v>0</v>
      </c>
      <c r="AN153" s="1378">
        <f t="shared" si="151"/>
        <v>0</v>
      </c>
      <c r="AO153" s="1379">
        <f t="shared" si="151"/>
        <v>0</v>
      </c>
      <c r="AR153" s="111"/>
    </row>
    <row r="154" spans="2:53" ht="16.5" customHeight="1" thickBot="1">
      <c r="B154" s="3474"/>
      <c r="C154" s="4291" t="s">
        <v>577</v>
      </c>
      <c r="D154" s="3475"/>
      <c r="E154" s="3480" t="s">
        <v>73</v>
      </c>
      <c r="F154" s="2793">
        <v>12.5</v>
      </c>
      <c r="G154" s="3482">
        <v>12.5</v>
      </c>
      <c r="H154" s="3483" t="s">
        <v>521</v>
      </c>
      <c r="I154" s="2793">
        <v>10</v>
      </c>
      <c r="J154" s="3469">
        <v>10</v>
      </c>
      <c r="K154" s="4183"/>
      <c r="L154" s="3140"/>
      <c r="M154" s="2674"/>
      <c r="N154" s="92"/>
      <c r="O154" s="894" t="s">
        <v>600</v>
      </c>
      <c r="P154" s="859"/>
      <c r="Q154" s="1036"/>
      <c r="R154" s="859"/>
      <c r="S154" s="938"/>
      <c r="T154" s="859"/>
      <c r="U154" s="1032"/>
      <c r="V154" s="859">
        <f t="shared" si="142"/>
        <v>0</v>
      </c>
      <c r="W154" s="1018">
        <f t="shared" si="143"/>
        <v>0</v>
      </c>
      <c r="X154" s="859">
        <f t="shared" si="144"/>
        <v>0</v>
      </c>
      <c r="Y154" s="938">
        <f t="shared" si="145"/>
        <v>0</v>
      </c>
      <c r="Z154" s="895">
        <f t="shared" si="135"/>
        <v>0</v>
      </c>
      <c r="AA154" s="903">
        <f t="shared" si="136"/>
        <v>0</v>
      </c>
      <c r="AC154" s="1372" t="s">
        <v>375</v>
      </c>
      <c r="AD154" s="2097">
        <f t="shared" ref="AD154:AG154" si="152">SUM(AD149:AD153)</f>
        <v>0</v>
      </c>
      <c r="AE154" s="1375">
        <f t="shared" si="152"/>
        <v>0</v>
      </c>
      <c r="AF154" s="1398">
        <f>SUM(AF149:AF153)</f>
        <v>114.27160000000001</v>
      </c>
      <c r="AG154" s="1375">
        <f t="shared" si="152"/>
        <v>80</v>
      </c>
      <c r="AH154" s="1398">
        <f>SUM(AH149:AH153)</f>
        <v>0</v>
      </c>
      <c r="AI154" s="1375">
        <f>SUM(AI149:AI153)</f>
        <v>0</v>
      </c>
      <c r="AJ154" s="1391">
        <f t="shared" ref="AJ154" si="153">AD154+AF154</f>
        <v>114.27160000000001</v>
      </c>
      <c r="AK154" s="2095">
        <f t="shared" ref="AK154" si="154">AE154+AG154</f>
        <v>80</v>
      </c>
      <c r="AL154" s="1391">
        <f t="shared" ref="AL154:AL157" si="155">AF154+AH154</f>
        <v>114.27160000000001</v>
      </c>
      <c r="AM154" s="2096">
        <f t="shared" ref="AM154:AM155" si="156">AG154+AI154</f>
        <v>80</v>
      </c>
      <c r="AN154" s="1406">
        <f t="shared" si="151"/>
        <v>114.27160000000001</v>
      </c>
      <c r="AO154" s="1093">
        <f t="shared" si="151"/>
        <v>80</v>
      </c>
      <c r="AR154" s="201"/>
    </row>
    <row r="155" spans="2:53" ht="13.5" customHeight="1" thickBot="1">
      <c r="B155" s="3476" t="s">
        <v>8</v>
      </c>
      <c r="C155" s="3166" t="s">
        <v>697</v>
      </c>
      <c r="D155" s="3157">
        <v>30</v>
      </c>
      <c r="E155" s="3480" t="s">
        <v>74</v>
      </c>
      <c r="F155" s="2793">
        <v>12.5</v>
      </c>
      <c r="G155" s="3482">
        <v>12.5</v>
      </c>
      <c r="H155" s="3484" t="s">
        <v>1099</v>
      </c>
      <c r="I155" s="2793"/>
      <c r="J155" s="3469"/>
      <c r="K155" s="3173"/>
      <c r="L155" s="3144"/>
      <c r="M155" s="3174"/>
      <c r="N155" s="92"/>
      <c r="O155" s="894" t="s">
        <v>306</v>
      </c>
      <c r="P155" s="859"/>
      <c r="Q155" s="852"/>
      <c r="R155" s="859"/>
      <c r="S155" s="938"/>
      <c r="T155" s="859"/>
      <c r="U155" s="1032"/>
      <c r="V155" s="859">
        <f t="shared" si="142"/>
        <v>0</v>
      </c>
      <c r="W155" s="1018">
        <f t="shared" si="143"/>
        <v>0</v>
      </c>
      <c r="X155" s="859">
        <f t="shared" si="144"/>
        <v>0</v>
      </c>
      <c r="Y155" s="938">
        <f t="shared" si="145"/>
        <v>0</v>
      </c>
      <c r="Z155" s="895">
        <f t="shared" si="135"/>
        <v>0</v>
      </c>
      <c r="AA155" s="903">
        <f t="shared" si="136"/>
        <v>0</v>
      </c>
      <c r="AC155" s="2100" t="s">
        <v>376</v>
      </c>
      <c r="AD155" s="2101">
        <f>AD147+AD154</f>
        <v>0</v>
      </c>
      <c r="AE155" s="2102">
        <f>AE147+AE154</f>
        <v>0</v>
      </c>
      <c r="AF155" s="2101">
        <f t="shared" ref="AF155" si="157">AF147+AF154</f>
        <v>155.11160000000001</v>
      </c>
      <c r="AG155" s="2103">
        <f>AG147+AG154</f>
        <v>113.5</v>
      </c>
      <c r="AH155" s="2101">
        <f>AH147+AH154</f>
        <v>129.06</v>
      </c>
      <c r="AI155" s="2104">
        <f>AI147+AI154</f>
        <v>103</v>
      </c>
      <c r="AJ155" s="2105">
        <f>AD155+AF155</f>
        <v>155.11160000000001</v>
      </c>
      <c r="AK155" s="2106">
        <f>AE155+AG155</f>
        <v>113.5</v>
      </c>
      <c r="AL155" s="2105">
        <f t="shared" si="155"/>
        <v>284.17160000000001</v>
      </c>
      <c r="AM155" s="2107">
        <f t="shared" si="156"/>
        <v>216.5</v>
      </c>
      <c r="AN155" s="2105">
        <f t="shared" si="151"/>
        <v>284.17160000000001</v>
      </c>
      <c r="AO155" s="2108">
        <f t="shared" si="151"/>
        <v>216.5</v>
      </c>
      <c r="AR155" s="126"/>
    </row>
    <row r="156" spans="2:53" ht="16.5" customHeight="1" thickBot="1">
      <c r="B156" s="3173"/>
      <c r="C156" s="2388"/>
      <c r="D156" s="3174"/>
      <c r="E156" s="3485" t="s">
        <v>65</v>
      </c>
      <c r="F156" s="2793">
        <v>12.5</v>
      </c>
      <c r="G156" s="3482">
        <v>12.5</v>
      </c>
      <c r="H156" s="3445" t="s">
        <v>213</v>
      </c>
      <c r="I156" s="3117">
        <v>2</v>
      </c>
      <c r="J156" s="2794">
        <v>2</v>
      </c>
      <c r="K156" s="3173"/>
      <c r="L156" s="3144"/>
      <c r="M156" s="3174"/>
      <c r="N156" s="92"/>
      <c r="O156" s="894" t="s">
        <v>118</v>
      </c>
      <c r="P156" s="1117">
        <f>F129</f>
        <v>3</v>
      </c>
      <c r="Q156" s="1036">
        <f>G129</f>
        <v>3</v>
      </c>
      <c r="R156" s="859"/>
      <c r="S156" s="938"/>
      <c r="T156" s="859"/>
      <c r="U156" s="1032"/>
      <c r="V156" s="859">
        <f t="shared" si="142"/>
        <v>3</v>
      </c>
      <c r="W156" s="1018">
        <f t="shared" si="143"/>
        <v>3</v>
      </c>
      <c r="X156" s="859">
        <f t="shared" si="144"/>
        <v>0</v>
      </c>
      <c r="Y156" s="938">
        <f t="shared" si="145"/>
        <v>0</v>
      </c>
      <c r="Z156" s="895">
        <f t="shared" si="135"/>
        <v>3</v>
      </c>
      <c r="AA156" s="903">
        <f t="shared" si="136"/>
        <v>3</v>
      </c>
      <c r="AC156" s="2117" t="s">
        <v>331</v>
      </c>
      <c r="AD156" s="2024"/>
      <c r="AE156" s="2118"/>
      <c r="AF156" s="2119"/>
      <c r="AG156" s="2130"/>
      <c r="AH156" s="2131"/>
      <c r="AI156" s="2132"/>
      <c r="AJ156" s="2133">
        <f>AD156+AF156</f>
        <v>0</v>
      </c>
      <c r="AK156" s="2721">
        <f>AE156+AG156</f>
        <v>0</v>
      </c>
      <c r="AL156" s="2122">
        <f t="shared" si="155"/>
        <v>0</v>
      </c>
      <c r="AM156" s="966">
        <f>AG156+AI156</f>
        <v>0</v>
      </c>
      <c r="AN156" s="2134">
        <f t="shared" si="151"/>
        <v>0</v>
      </c>
      <c r="AO156" s="2135">
        <f t="shared" si="151"/>
        <v>0</v>
      </c>
      <c r="AR156" s="98"/>
    </row>
    <row r="157" spans="2:53" ht="14.25" customHeight="1" thickBot="1">
      <c r="B157" s="1236" t="s">
        <v>270</v>
      </c>
      <c r="C157" s="3177"/>
      <c r="D157" s="3309">
        <f>SUM(D151:D155)</f>
        <v>355</v>
      </c>
      <c r="E157" s="3486" t="s">
        <v>336</v>
      </c>
      <c r="F157" s="1103">
        <v>0.25</v>
      </c>
      <c r="G157" s="3487">
        <v>0.25</v>
      </c>
      <c r="H157" s="3183" t="s">
        <v>79</v>
      </c>
      <c r="I157" s="3472">
        <v>0.5</v>
      </c>
      <c r="J157" s="3488">
        <v>0.5</v>
      </c>
      <c r="K157" s="1225"/>
      <c r="L157" s="1227"/>
      <c r="M157" s="2572"/>
      <c r="N157" s="92"/>
      <c r="O157" s="894" t="s">
        <v>117</v>
      </c>
      <c r="P157" s="859">
        <f>L126</f>
        <v>5</v>
      </c>
      <c r="Q157" s="852">
        <f>M126</f>
        <v>5</v>
      </c>
      <c r="R157" s="859"/>
      <c r="S157" s="938"/>
      <c r="T157" s="859"/>
      <c r="U157" s="1032"/>
      <c r="V157" s="859">
        <f t="shared" si="142"/>
        <v>5</v>
      </c>
      <c r="W157" s="1018">
        <f t="shared" si="143"/>
        <v>5</v>
      </c>
      <c r="X157" s="859">
        <f t="shared" si="144"/>
        <v>0</v>
      </c>
      <c r="Y157" s="938">
        <f t="shared" si="145"/>
        <v>0</v>
      </c>
      <c r="Z157" s="895">
        <f t="shared" si="135"/>
        <v>5</v>
      </c>
      <c r="AA157" s="903">
        <f t="shared" si="136"/>
        <v>5</v>
      </c>
      <c r="AC157" s="1345" t="s">
        <v>281</v>
      </c>
      <c r="AD157" s="1346"/>
      <c r="AE157" s="2113"/>
      <c r="AF157" s="880"/>
      <c r="AG157" s="2127"/>
      <c r="AH157" s="880"/>
      <c r="AI157" s="2128"/>
      <c r="AJ157" s="2129">
        <f>AD157+AF157</f>
        <v>0</v>
      </c>
      <c r="AK157" s="2722">
        <f t="shared" ref="AK157" si="158">AE157+AG157</f>
        <v>0</v>
      </c>
      <c r="AL157" s="882">
        <f t="shared" si="155"/>
        <v>0</v>
      </c>
      <c r="AM157" s="2115">
        <f t="shared" ref="AM157" si="159">AG157+AI157</f>
        <v>0</v>
      </c>
      <c r="AN157" s="2116">
        <f t="shared" si="151"/>
        <v>0</v>
      </c>
      <c r="AO157" s="922">
        <f t="shared" si="151"/>
        <v>0</v>
      </c>
      <c r="AR157" s="100"/>
    </row>
    <row r="158" spans="2:53" ht="17.25" customHeight="1">
      <c r="B158" s="92"/>
      <c r="C158" s="1514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894" t="s">
        <v>70</v>
      </c>
      <c r="P158" s="859"/>
      <c r="Q158" s="852"/>
      <c r="R158" s="859"/>
      <c r="S158" s="938"/>
      <c r="T158" s="859"/>
      <c r="U158" s="1032"/>
      <c r="V158" s="859">
        <f t="shared" si="142"/>
        <v>0</v>
      </c>
      <c r="W158" s="1018">
        <f t="shared" si="143"/>
        <v>0</v>
      </c>
      <c r="X158" s="859">
        <f t="shared" si="144"/>
        <v>0</v>
      </c>
      <c r="Y158" s="938">
        <f t="shared" si="145"/>
        <v>0</v>
      </c>
      <c r="Z158" s="895">
        <f t="shared" si="135"/>
        <v>0</v>
      </c>
      <c r="AA158" s="903">
        <f t="shared" si="136"/>
        <v>0</v>
      </c>
      <c r="AC158" s="939" t="s">
        <v>282</v>
      </c>
      <c r="AD158" s="940">
        <f>L133</f>
        <v>113.5</v>
      </c>
      <c r="AE158" s="2093">
        <f>M133</f>
        <v>100</v>
      </c>
      <c r="AF158" s="740"/>
      <c r="AG158" s="942"/>
      <c r="AH158" s="883"/>
      <c r="AI158" s="943"/>
      <c r="AJ158" s="883">
        <f t="shared" ref="AJ158:AM161" si="160">AD158+AF158</f>
        <v>113.5</v>
      </c>
      <c r="AK158" s="2723">
        <f t="shared" si="160"/>
        <v>100</v>
      </c>
      <c r="AL158" s="883">
        <f t="shared" si="160"/>
        <v>0</v>
      </c>
      <c r="AM158" s="944">
        <f t="shared" si="160"/>
        <v>0</v>
      </c>
      <c r="AN158" s="916">
        <f t="shared" ref="AN158:AN173" si="161">AD158+AF158+AH158</f>
        <v>113.5</v>
      </c>
      <c r="AO158" s="917">
        <f t="shared" ref="AO158:AO173" si="162">AE158+AG158+AI158</f>
        <v>100</v>
      </c>
      <c r="AR158" s="104"/>
    </row>
    <row r="159" spans="2:53" ht="15" customHeight="1">
      <c r="B159" s="92"/>
      <c r="C159" s="1514"/>
      <c r="D159" s="92"/>
      <c r="E159" s="92"/>
      <c r="F159" s="92"/>
      <c r="G159" s="92"/>
      <c r="H159" s="127"/>
      <c r="I159" s="1670"/>
      <c r="J159" s="1670"/>
      <c r="K159" s="92"/>
      <c r="L159" s="92"/>
      <c r="M159" s="92"/>
      <c r="N159" s="92"/>
      <c r="O159" s="411" t="s">
        <v>307</v>
      </c>
      <c r="P159" s="859">
        <f>I125</f>
        <v>0.48</v>
      </c>
      <c r="Q159" s="852">
        <f>J125</f>
        <v>0.48</v>
      </c>
      <c r="R159" s="859">
        <f>F147+I140+L139</f>
        <v>2.1</v>
      </c>
      <c r="S159" s="938">
        <f>G147+J140+M139</f>
        <v>2.1</v>
      </c>
      <c r="T159" s="862">
        <f>F157</f>
        <v>0.25</v>
      </c>
      <c r="U159" s="1032">
        <f>G157</f>
        <v>0.25</v>
      </c>
      <c r="V159" s="859">
        <f t="shared" si="142"/>
        <v>2.58</v>
      </c>
      <c r="W159" s="1018">
        <f t="shared" si="143"/>
        <v>2.58</v>
      </c>
      <c r="X159" s="859">
        <f t="shared" si="144"/>
        <v>2.35</v>
      </c>
      <c r="Y159" s="938">
        <f t="shared" si="145"/>
        <v>2.35</v>
      </c>
      <c r="Z159" s="895">
        <f t="shared" si="135"/>
        <v>2.83</v>
      </c>
      <c r="AA159" s="903">
        <f t="shared" si="136"/>
        <v>2.83</v>
      </c>
      <c r="AC159" s="945" t="s">
        <v>283</v>
      </c>
      <c r="AD159" s="946"/>
      <c r="AE159" s="947"/>
      <c r="AF159" s="740"/>
      <c r="AG159" s="948"/>
      <c r="AH159" s="949"/>
      <c r="AI159" s="950"/>
      <c r="AJ159" s="883">
        <f t="shared" si="160"/>
        <v>0</v>
      </c>
      <c r="AK159" s="2723">
        <f t="shared" si="160"/>
        <v>0</v>
      </c>
      <c r="AL159" s="883">
        <f t="shared" si="160"/>
        <v>0</v>
      </c>
      <c r="AM159" s="944">
        <f t="shared" si="160"/>
        <v>0</v>
      </c>
      <c r="AN159" s="895">
        <f t="shared" si="161"/>
        <v>0</v>
      </c>
      <c r="AO159" s="917">
        <f t="shared" si="162"/>
        <v>0</v>
      </c>
      <c r="AR159" s="104"/>
    </row>
    <row r="160" spans="2:53" ht="12.75" customHeight="1">
      <c r="B160" s="92"/>
      <c r="C160" s="1514"/>
      <c r="D160" s="92"/>
      <c r="E160" s="216"/>
      <c r="F160" s="3144"/>
      <c r="G160" s="3144"/>
      <c r="H160" s="213"/>
      <c r="I160" s="3155"/>
      <c r="J160" s="3155"/>
      <c r="K160" s="92"/>
      <c r="L160" s="92"/>
      <c r="M160" s="92"/>
      <c r="N160" s="92"/>
      <c r="O160" s="894" t="s">
        <v>308</v>
      </c>
      <c r="P160" s="859"/>
      <c r="Q160" s="852"/>
      <c r="R160" s="859"/>
      <c r="S160" s="938"/>
      <c r="T160" s="859"/>
      <c r="U160" s="1032"/>
      <c r="V160" s="859">
        <f t="shared" si="142"/>
        <v>0</v>
      </c>
      <c r="W160" s="1018">
        <f t="shared" si="143"/>
        <v>0</v>
      </c>
      <c r="X160" s="859">
        <f t="shared" si="144"/>
        <v>0</v>
      </c>
      <c r="Y160" s="938">
        <f t="shared" si="145"/>
        <v>0</v>
      </c>
      <c r="Z160" s="895">
        <f t="shared" si="135"/>
        <v>0</v>
      </c>
      <c r="AA160" s="903">
        <f t="shared" si="136"/>
        <v>0</v>
      </c>
      <c r="AC160" s="951" t="s">
        <v>284</v>
      </c>
      <c r="AD160" s="946"/>
      <c r="AE160" s="947"/>
      <c r="AF160" s="740"/>
      <c r="AG160" s="948"/>
      <c r="AH160" s="883"/>
      <c r="AI160" s="950"/>
      <c r="AJ160" s="883">
        <f t="shared" si="160"/>
        <v>0</v>
      </c>
      <c r="AK160" s="2723">
        <f t="shared" si="160"/>
        <v>0</v>
      </c>
      <c r="AL160" s="883">
        <f t="shared" si="160"/>
        <v>0</v>
      </c>
      <c r="AM160" s="944">
        <f t="shared" si="160"/>
        <v>0</v>
      </c>
      <c r="AN160" s="895">
        <f t="shared" si="161"/>
        <v>0</v>
      </c>
      <c r="AO160" s="917">
        <f t="shared" si="162"/>
        <v>0</v>
      </c>
      <c r="AR160" s="104"/>
    </row>
    <row r="161" spans="2:56" ht="12.75" customHeight="1" thickBot="1">
      <c r="B161" s="1980"/>
      <c r="C161" s="92"/>
      <c r="D161" s="3144"/>
      <c r="E161" s="3156"/>
      <c r="F161" s="193"/>
      <c r="G161" s="194"/>
      <c r="H161" s="3141"/>
      <c r="I161" s="3143"/>
      <c r="J161" s="3147"/>
      <c r="K161" s="92"/>
      <c r="L161" s="92"/>
      <c r="M161" s="92"/>
      <c r="N161" s="92"/>
      <c r="O161" s="868" t="s">
        <v>133</v>
      </c>
      <c r="P161" s="1151">
        <f t="shared" ref="P161:U161" si="163">P162+P163+P164+P165</f>
        <v>0.8</v>
      </c>
      <c r="Q161" s="1042">
        <f t="shared" si="163"/>
        <v>0.8</v>
      </c>
      <c r="R161" s="863">
        <f t="shared" si="163"/>
        <v>0.01</v>
      </c>
      <c r="S161" s="1043">
        <f>S162+S163+S164+S165</f>
        <v>0.01</v>
      </c>
      <c r="T161" s="873">
        <f t="shared" si="163"/>
        <v>0</v>
      </c>
      <c r="U161" s="1044">
        <f t="shared" si="163"/>
        <v>0</v>
      </c>
      <c r="V161" s="859">
        <f t="shared" si="142"/>
        <v>0.81</v>
      </c>
      <c r="W161" s="1018">
        <f t="shared" si="143"/>
        <v>0.81</v>
      </c>
      <c r="X161" s="859">
        <f t="shared" si="144"/>
        <v>0.01</v>
      </c>
      <c r="Y161" s="938">
        <f t="shared" si="145"/>
        <v>0.01</v>
      </c>
      <c r="Z161" s="895">
        <f t="shared" si="135"/>
        <v>0.81</v>
      </c>
      <c r="AA161" s="903">
        <f t="shared" si="136"/>
        <v>0.81</v>
      </c>
      <c r="AC161" s="952" t="s">
        <v>285</v>
      </c>
      <c r="AD161" s="953"/>
      <c r="AE161" s="954"/>
      <c r="AF161" s="881"/>
      <c r="AG161" s="955"/>
      <c r="AH161" s="884"/>
      <c r="AI161" s="956"/>
      <c r="AJ161" s="884">
        <f>AD161+AF161</f>
        <v>0</v>
      </c>
      <c r="AK161" s="2723">
        <f t="shared" si="160"/>
        <v>0</v>
      </c>
      <c r="AL161" s="884">
        <f t="shared" ref="AL161:AL173" si="164">AF161+AH161</f>
        <v>0</v>
      </c>
      <c r="AM161" s="957"/>
      <c r="AN161" s="904">
        <f t="shared" si="161"/>
        <v>0</v>
      </c>
      <c r="AO161" s="918">
        <f t="shared" si="162"/>
        <v>0</v>
      </c>
      <c r="AR161" s="106"/>
    </row>
    <row r="162" spans="2:56" ht="15" customHeight="1" thickBot="1">
      <c r="B162" s="3321"/>
      <c r="C162" s="92"/>
      <c r="D162" s="3144"/>
      <c r="E162" s="3141"/>
      <c r="F162" s="3143"/>
      <c r="G162" s="3147"/>
      <c r="H162" s="3141"/>
      <c r="I162" s="3143"/>
      <c r="J162" s="3150"/>
      <c r="K162" s="92"/>
      <c r="L162" s="92"/>
      <c r="M162" s="92"/>
      <c r="N162" s="92"/>
      <c r="O162" s="869" t="s">
        <v>131</v>
      </c>
      <c r="P162" s="864"/>
      <c r="Q162" s="1045"/>
      <c r="R162" s="4413">
        <f>F148</f>
        <v>0.01</v>
      </c>
      <c r="S162" s="1046">
        <f>G148</f>
        <v>0.01</v>
      </c>
      <c r="T162" s="874"/>
      <c r="U162" s="1045"/>
      <c r="V162" s="878">
        <f>P162+R162</f>
        <v>0.01</v>
      </c>
      <c r="W162" s="1046">
        <f t="shared" si="143"/>
        <v>0.01</v>
      </c>
      <c r="X162" s="860">
        <f t="shared" si="144"/>
        <v>0.01</v>
      </c>
      <c r="Y162" s="1046">
        <f t="shared" si="145"/>
        <v>0.01</v>
      </c>
      <c r="Z162" s="895">
        <f t="shared" si="135"/>
        <v>0.01</v>
      </c>
      <c r="AA162" s="903">
        <f t="shared" si="136"/>
        <v>0.01</v>
      </c>
      <c r="AC162" s="958" t="s">
        <v>286</v>
      </c>
      <c r="AD162" s="1190">
        <f t="shared" ref="AD162:AH162" si="165">SUM(AD157:AD161)</f>
        <v>113.5</v>
      </c>
      <c r="AE162" s="960">
        <f t="shared" si="165"/>
        <v>100</v>
      </c>
      <c r="AF162" s="961">
        <f t="shared" si="165"/>
        <v>0</v>
      </c>
      <c r="AG162" s="962">
        <f t="shared" si="165"/>
        <v>0</v>
      </c>
      <c r="AH162" s="963">
        <f t="shared" si="165"/>
        <v>0</v>
      </c>
      <c r="AI162" s="964">
        <f>SUM(AI157:AI161)</f>
        <v>0</v>
      </c>
      <c r="AJ162" s="963">
        <f>AD162+AF162</f>
        <v>113.5</v>
      </c>
      <c r="AK162" s="965">
        <f>AE162+AG162</f>
        <v>100</v>
      </c>
      <c r="AL162" s="963">
        <f t="shared" si="164"/>
        <v>0</v>
      </c>
      <c r="AM162" s="966">
        <f>AG162+AI162</f>
        <v>0</v>
      </c>
      <c r="AN162" s="919">
        <f t="shared" si="161"/>
        <v>113.5</v>
      </c>
      <c r="AO162" s="920">
        <f t="shared" si="162"/>
        <v>100</v>
      </c>
      <c r="AQ162" s="3146"/>
      <c r="AR162" s="3141"/>
      <c r="AS162" s="3140"/>
      <c r="AT162" s="3144"/>
      <c r="AU162" s="3144"/>
      <c r="AV162" s="3144"/>
      <c r="AW162" s="3144"/>
      <c r="AX162" s="3144"/>
      <c r="AY162" s="3144"/>
      <c r="AZ162" s="3144"/>
      <c r="BA162" s="3144"/>
      <c r="BB162" s="3144"/>
      <c r="BC162" s="3144"/>
      <c r="BD162" s="3144"/>
    </row>
    <row r="163" spans="2:56" ht="14.25" customHeight="1">
      <c r="B163" s="92"/>
      <c r="C163" s="1514"/>
      <c r="D163" s="92"/>
      <c r="E163" s="270"/>
      <c r="F163" s="139"/>
      <c r="G163" s="189"/>
      <c r="H163" s="3141"/>
      <c r="I163" s="3143"/>
      <c r="J163" s="3150"/>
      <c r="K163" s="3144"/>
      <c r="L163" s="92"/>
      <c r="M163" s="92"/>
      <c r="N163" s="92"/>
      <c r="O163" s="870" t="s">
        <v>276</v>
      </c>
      <c r="P163" s="865"/>
      <c r="Q163" s="1047"/>
      <c r="R163" s="865"/>
      <c r="S163" s="1048"/>
      <c r="T163" s="875"/>
      <c r="U163" s="1047"/>
      <c r="V163" s="878">
        <f>P163+R163</f>
        <v>0</v>
      </c>
      <c r="W163" s="1046">
        <f t="shared" si="143"/>
        <v>0</v>
      </c>
      <c r="X163" s="860">
        <f t="shared" si="144"/>
        <v>0</v>
      </c>
      <c r="Y163" s="1046">
        <f t="shared" si="145"/>
        <v>0</v>
      </c>
      <c r="Z163" s="895">
        <f t="shared" si="135"/>
        <v>0</v>
      </c>
      <c r="AA163" s="903">
        <f t="shared" si="136"/>
        <v>0</v>
      </c>
      <c r="AC163" s="1075" t="s">
        <v>295</v>
      </c>
      <c r="AD163" s="979"/>
      <c r="AE163" s="1067"/>
      <c r="AF163" s="2194">
        <f>L145</f>
        <v>26.8</v>
      </c>
      <c r="AG163" s="2195">
        <f>M145</f>
        <v>25</v>
      </c>
      <c r="AH163" s="979"/>
      <c r="AI163" s="1067"/>
      <c r="AJ163" s="883">
        <f t="shared" ref="AJ163" si="166">AD163+AF163</f>
        <v>26.8</v>
      </c>
      <c r="AK163" s="899">
        <f t="shared" ref="AK163" si="167">AE163+AG163</f>
        <v>25</v>
      </c>
      <c r="AL163" s="883">
        <f t="shared" ref="AL163" si="168">AF163+AH163</f>
        <v>26.8</v>
      </c>
      <c r="AM163" s="1030">
        <f t="shared" ref="AM163" si="169">AG163+AI163</f>
        <v>25</v>
      </c>
      <c r="AN163" s="915">
        <f t="shared" si="161"/>
        <v>26.8</v>
      </c>
      <c r="AO163" s="922">
        <f t="shared" si="162"/>
        <v>25</v>
      </c>
      <c r="AQ163" s="3146"/>
      <c r="AR163" s="3144"/>
      <c r="AS163" s="3140"/>
      <c r="AT163" s="3144"/>
      <c r="AU163" s="3144"/>
      <c r="AV163" s="3144"/>
      <c r="AW163" s="3144"/>
      <c r="AX163" s="3144"/>
      <c r="AY163" s="3144"/>
      <c r="AZ163" s="3144"/>
      <c r="BA163" s="3144"/>
      <c r="BB163" s="209"/>
      <c r="BC163" s="3144"/>
      <c r="BD163" s="3144"/>
    </row>
    <row r="164" spans="2:56" ht="13.5" customHeight="1">
      <c r="B164" s="92"/>
      <c r="C164" s="3146"/>
      <c r="D164" s="3141"/>
      <c r="E164" s="3156"/>
      <c r="F164" s="193"/>
      <c r="G164" s="194"/>
      <c r="H164" s="3141"/>
      <c r="I164" s="3140"/>
      <c r="J164" s="3150"/>
      <c r="K164" s="3144"/>
      <c r="L164" s="92"/>
      <c r="M164" s="92"/>
      <c r="N164" s="92"/>
      <c r="O164" s="871" t="s">
        <v>116</v>
      </c>
      <c r="P164" s="866"/>
      <c r="Q164" s="1049"/>
      <c r="R164" s="866"/>
      <c r="S164" s="1050"/>
      <c r="T164" s="876"/>
      <c r="U164" s="1049"/>
      <c r="V164" s="878">
        <f>P164+R164</f>
        <v>0</v>
      </c>
      <c r="W164" s="1046">
        <f t="shared" si="143"/>
        <v>0</v>
      </c>
      <c r="X164" s="860">
        <f t="shared" si="144"/>
        <v>0</v>
      </c>
      <c r="Y164" s="1046">
        <f t="shared" si="145"/>
        <v>0</v>
      </c>
      <c r="Z164" s="904">
        <f t="shared" si="135"/>
        <v>0</v>
      </c>
      <c r="AA164" s="905">
        <f t="shared" si="136"/>
        <v>0</v>
      </c>
      <c r="AC164" s="1063" t="s">
        <v>434</v>
      </c>
      <c r="AD164" s="983">
        <f>I130</f>
        <v>25</v>
      </c>
      <c r="AE164" s="2179">
        <f>J130</f>
        <v>25</v>
      </c>
      <c r="AF164" s="985"/>
      <c r="AG164" s="1071"/>
      <c r="AH164" s="983"/>
      <c r="AI164" s="1068"/>
      <c r="AJ164" s="883">
        <f t="shared" ref="AJ164:AK166" si="170">AD164+AF164</f>
        <v>25</v>
      </c>
      <c r="AK164" s="899">
        <f t="shared" si="170"/>
        <v>25</v>
      </c>
      <c r="AL164" s="883">
        <f t="shared" si="164"/>
        <v>0</v>
      </c>
      <c r="AM164" s="1030">
        <f t="shared" ref="AM164:AM169" si="171">AG164+AI164</f>
        <v>0</v>
      </c>
      <c r="AN164" s="895">
        <f t="shared" si="161"/>
        <v>25</v>
      </c>
      <c r="AO164" s="917">
        <f t="shared" si="162"/>
        <v>25</v>
      </c>
      <c r="AQ164" s="749"/>
      <c r="AR164" s="159"/>
      <c r="AS164" s="181"/>
      <c r="AT164" s="203"/>
      <c r="AU164" s="3144"/>
      <c r="AV164" s="3144"/>
      <c r="AW164" s="3144"/>
      <c r="AX164" s="3144"/>
      <c r="AY164" s="3144"/>
      <c r="AZ164" s="200"/>
      <c r="BA164" s="145"/>
      <c r="BB164" s="145"/>
      <c r="BC164" s="3144"/>
      <c r="BD164" s="3144"/>
    </row>
    <row r="165" spans="2:56" ht="13.5" customHeight="1" thickBot="1">
      <c r="B165" s="92"/>
      <c r="C165" s="3144"/>
      <c r="D165" s="3144"/>
      <c r="E165" s="3141"/>
      <c r="F165" s="3140"/>
      <c r="G165" s="3130"/>
      <c r="H165" s="3363"/>
      <c r="I165" s="193"/>
      <c r="J165" s="194"/>
      <c r="K165" s="179"/>
      <c r="L165" s="92"/>
      <c r="M165" s="92"/>
      <c r="N165" s="92"/>
      <c r="O165" s="2035" t="s">
        <v>314</v>
      </c>
      <c r="P165" s="4419">
        <f>F130</f>
        <v>0.8</v>
      </c>
      <c r="Q165" s="1049">
        <f>G130</f>
        <v>0.8</v>
      </c>
      <c r="R165" s="866"/>
      <c r="S165" s="1050"/>
      <c r="T165" s="876"/>
      <c r="U165" s="1049"/>
      <c r="V165" s="878">
        <f>P165+R165</f>
        <v>0.8</v>
      </c>
      <c r="W165" s="1046">
        <f t="shared" si="143"/>
        <v>0.8</v>
      </c>
      <c r="X165" s="860">
        <f>R165+T165</f>
        <v>0</v>
      </c>
      <c r="Y165" s="1046">
        <f t="shared" si="145"/>
        <v>0</v>
      </c>
      <c r="Z165" s="904">
        <f t="shared" si="135"/>
        <v>0.8</v>
      </c>
      <c r="AA165" s="905">
        <f t="shared" si="136"/>
        <v>0.8</v>
      </c>
      <c r="AC165" s="1064" t="s">
        <v>329</v>
      </c>
      <c r="AD165" s="988"/>
      <c r="AE165" s="1069"/>
      <c r="AF165" s="990"/>
      <c r="AG165" s="1072"/>
      <c r="AH165" s="988"/>
      <c r="AI165" s="1069"/>
      <c r="AJ165" s="884">
        <f t="shared" si="170"/>
        <v>0</v>
      </c>
      <c r="AK165" s="2724">
        <f t="shared" si="170"/>
        <v>0</v>
      </c>
      <c r="AL165" s="884">
        <f t="shared" si="164"/>
        <v>0</v>
      </c>
      <c r="AM165" s="1074">
        <f t="shared" si="171"/>
        <v>0</v>
      </c>
      <c r="AN165" s="904">
        <f t="shared" si="161"/>
        <v>0</v>
      </c>
      <c r="AO165" s="918">
        <f t="shared" si="162"/>
        <v>0</v>
      </c>
      <c r="AQ165" s="3144"/>
      <c r="AR165" s="3154"/>
      <c r="AS165" s="3144"/>
      <c r="AT165" s="3156"/>
      <c r="AU165" s="193"/>
      <c r="AV165" s="194"/>
      <c r="AW165" s="3156"/>
      <c r="AX165" s="193"/>
      <c r="AY165" s="194"/>
      <c r="AZ165" s="3156"/>
      <c r="BA165" s="193"/>
      <c r="BB165" s="194"/>
      <c r="BC165" s="3144"/>
      <c r="BD165" s="3144"/>
    </row>
    <row r="166" spans="2:56" ht="12.75" customHeight="1" thickBot="1">
      <c r="B166" s="92"/>
      <c r="C166" s="125"/>
      <c r="D166" s="3154"/>
      <c r="E166" s="3141"/>
      <c r="F166" s="3140"/>
      <c r="G166" s="3130"/>
      <c r="H166" s="3363"/>
      <c r="I166" s="218"/>
      <c r="J166" s="3147"/>
      <c r="K166" s="179"/>
      <c r="L166" s="92"/>
      <c r="M166" s="92"/>
      <c r="N166" s="92"/>
      <c r="O166" s="416" t="s">
        <v>85</v>
      </c>
      <c r="P166" s="867">
        <f>I126</f>
        <v>3.2</v>
      </c>
      <c r="Q166" s="1196">
        <f>J126</f>
        <v>3.2</v>
      </c>
      <c r="R166" s="867"/>
      <c r="S166" s="1052"/>
      <c r="T166" s="877">
        <f>I154</f>
        <v>10</v>
      </c>
      <c r="U166" s="1053">
        <f>J154</f>
        <v>10</v>
      </c>
      <c r="V166" s="879">
        <f>P166+R166</f>
        <v>3.2</v>
      </c>
      <c r="W166" s="1054">
        <f t="shared" si="143"/>
        <v>3.2</v>
      </c>
      <c r="X166" s="879">
        <f>R166+T166</f>
        <v>10</v>
      </c>
      <c r="Y166" s="1054">
        <f t="shared" si="145"/>
        <v>10</v>
      </c>
      <c r="Z166" s="906">
        <f t="shared" si="135"/>
        <v>13.2</v>
      </c>
      <c r="AA166" s="907">
        <f t="shared" si="136"/>
        <v>13.2</v>
      </c>
      <c r="AC166" s="1065" t="s">
        <v>297</v>
      </c>
      <c r="AD166" s="1078">
        <f t="shared" ref="AD166:AI166" si="172">SUM(AD163:AD165)</f>
        <v>25</v>
      </c>
      <c r="AE166" s="1013">
        <f t="shared" si="172"/>
        <v>25</v>
      </c>
      <c r="AF166" s="1066">
        <f t="shared" si="172"/>
        <v>26.8</v>
      </c>
      <c r="AG166" s="1011">
        <f t="shared" si="172"/>
        <v>25</v>
      </c>
      <c r="AH166" s="1078">
        <f t="shared" si="172"/>
        <v>0</v>
      </c>
      <c r="AI166" s="1013">
        <f t="shared" si="172"/>
        <v>0</v>
      </c>
      <c r="AJ166" s="935">
        <f t="shared" si="170"/>
        <v>51.8</v>
      </c>
      <c r="AK166" s="1012">
        <f t="shared" si="170"/>
        <v>50</v>
      </c>
      <c r="AL166" s="935">
        <f t="shared" si="164"/>
        <v>26.8</v>
      </c>
      <c r="AM166" s="1013">
        <f t="shared" si="171"/>
        <v>25</v>
      </c>
      <c r="AN166" s="935">
        <f t="shared" si="161"/>
        <v>51.8</v>
      </c>
      <c r="AO166" s="936">
        <f t="shared" si="162"/>
        <v>50</v>
      </c>
      <c r="AQ166" s="3146"/>
      <c r="AR166" s="113"/>
      <c r="AS166" s="3138"/>
      <c r="AT166" s="3141"/>
      <c r="AU166" s="113"/>
      <c r="AV166" s="3150"/>
      <c r="AW166" s="3141"/>
      <c r="AX166" s="3140"/>
      <c r="AY166" s="3130"/>
      <c r="AZ166" s="3141"/>
      <c r="BA166" s="3140"/>
      <c r="BB166" s="3150"/>
      <c r="BC166" s="3144"/>
      <c r="BD166" s="3144"/>
    </row>
    <row r="167" spans="2:56" ht="14.25" customHeight="1">
      <c r="B167" s="92"/>
      <c r="C167" s="92"/>
      <c r="D167" s="92"/>
      <c r="E167" s="3142"/>
      <c r="F167" s="108"/>
      <c r="G167" s="141"/>
      <c r="H167" s="3363"/>
      <c r="I167" s="3143"/>
      <c r="J167" s="3147"/>
      <c r="K167" s="179"/>
      <c r="L167" s="92"/>
      <c r="M167" s="92"/>
      <c r="N167" s="106"/>
      <c r="O167" s="11"/>
      <c r="AC167" s="921" t="s">
        <v>290</v>
      </c>
      <c r="AD167" s="967"/>
      <c r="AE167" s="968"/>
      <c r="AF167" s="882"/>
      <c r="AG167" s="969"/>
      <c r="AH167" s="967"/>
      <c r="AI167" s="968"/>
      <c r="AJ167" s="884">
        <f t="shared" ref="AJ167:AK169" si="173">AD167+AF167</f>
        <v>0</v>
      </c>
      <c r="AK167" s="2725">
        <f t="shared" si="173"/>
        <v>0</v>
      </c>
      <c r="AL167" s="882">
        <f t="shared" si="164"/>
        <v>0</v>
      </c>
      <c r="AM167" s="970">
        <f t="shared" si="171"/>
        <v>0</v>
      </c>
      <c r="AN167" s="915">
        <f t="shared" si="161"/>
        <v>0</v>
      </c>
      <c r="AO167" s="922">
        <f t="shared" si="162"/>
        <v>0</v>
      </c>
      <c r="AQ167" s="125"/>
      <c r="AR167" s="3141"/>
      <c r="AS167" s="3139"/>
      <c r="AT167" s="3142"/>
      <c r="AU167" s="4403"/>
      <c r="AV167" s="4404"/>
      <c r="AW167" s="3141"/>
      <c r="AX167" s="3140"/>
      <c r="AY167" s="3150"/>
      <c r="AZ167" s="3141"/>
      <c r="BA167" s="3140"/>
      <c r="BB167" s="3130"/>
      <c r="BC167" s="3144"/>
      <c r="BD167" s="3144"/>
    </row>
    <row r="168" spans="2:56" ht="14.25" customHeight="1" thickBot="1">
      <c r="B168" s="3146"/>
      <c r="C168" s="3141"/>
      <c r="D168" s="3139"/>
      <c r="E168" s="3141"/>
      <c r="F168" s="108"/>
      <c r="G168" s="141"/>
      <c r="H168" s="3363"/>
      <c r="I168" s="3140"/>
      <c r="J168" s="3147"/>
      <c r="K168" s="179"/>
      <c r="L168" s="92"/>
      <c r="M168" s="92"/>
      <c r="N168" s="106"/>
      <c r="R168" s="214"/>
      <c r="S168" s="193"/>
      <c r="T168" s="194"/>
      <c r="U168" s="200"/>
      <c r="V168" s="145"/>
      <c r="W168" s="145"/>
      <c r="AC168" s="923" t="s">
        <v>291</v>
      </c>
      <c r="AD168" s="953"/>
      <c r="AE168" s="971"/>
      <c r="AF168" s="884"/>
      <c r="AG168" s="972"/>
      <c r="AH168" s="953"/>
      <c r="AI168" s="971"/>
      <c r="AJ168" s="884">
        <f t="shared" si="173"/>
        <v>0</v>
      </c>
      <c r="AK168" s="2726">
        <f t="shared" si="173"/>
        <v>0</v>
      </c>
      <c r="AL168" s="884">
        <f t="shared" si="164"/>
        <v>0</v>
      </c>
      <c r="AM168" s="973">
        <f t="shared" si="171"/>
        <v>0</v>
      </c>
      <c r="AN168" s="904">
        <f t="shared" si="161"/>
        <v>0</v>
      </c>
      <c r="AO168" s="918">
        <f t="shared" si="162"/>
        <v>0</v>
      </c>
      <c r="AQ168" s="125"/>
      <c r="AR168" s="3141"/>
      <c r="AS168" s="3138"/>
      <c r="AT168" s="2031"/>
      <c r="AU168" s="108"/>
      <c r="AV168" s="141"/>
      <c r="AW168" s="3141"/>
      <c r="AX168" s="3140"/>
      <c r="AY168" s="3130"/>
      <c r="AZ168" s="107"/>
      <c r="BA168" s="3140"/>
      <c r="BB168" s="3147"/>
      <c r="BC168" s="3144"/>
      <c r="BD168" s="3144"/>
    </row>
    <row r="169" spans="2:56" ht="15" customHeight="1" thickBot="1">
      <c r="B169" s="92"/>
      <c r="C169" s="92"/>
      <c r="D169" s="92"/>
      <c r="E169" s="107"/>
      <c r="F169" s="108"/>
      <c r="G169" s="141"/>
      <c r="H169" s="3363"/>
      <c r="I169" s="204"/>
      <c r="J169" s="3147"/>
      <c r="K169" s="179"/>
      <c r="L169" s="92"/>
      <c r="M169" s="92"/>
      <c r="N169" s="106"/>
      <c r="R169" s="101"/>
      <c r="S169" s="100"/>
      <c r="T169" s="143"/>
      <c r="U169" s="214"/>
      <c r="V169" s="193"/>
      <c r="W169" s="194"/>
      <c r="Y169" s="849"/>
      <c r="AC169" s="924" t="s">
        <v>287</v>
      </c>
      <c r="AD169" s="974">
        <f t="shared" ref="AD169:AI169" si="174">SUM(AD167:AD168)</f>
        <v>0</v>
      </c>
      <c r="AE169" s="975">
        <f t="shared" si="174"/>
        <v>0</v>
      </c>
      <c r="AF169" s="976">
        <f t="shared" si="174"/>
        <v>0</v>
      </c>
      <c r="AG169" s="926">
        <f t="shared" si="174"/>
        <v>0</v>
      </c>
      <c r="AH169" s="974">
        <f>SUM(AH167:AH168)</f>
        <v>0</v>
      </c>
      <c r="AI169" s="975">
        <f t="shared" si="174"/>
        <v>0</v>
      </c>
      <c r="AJ169" s="925">
        <f t="shared" si="173"/>
        <v>0</v>
      </c>
      <c r="AK169" s="977">
        <f t="shared" si="173"/>
        <v>0</v>
      </c>
      <c r="AL169" s="925">
        <f t="shared" si="164"/>
        <v>0</v>
      </c>
      <c r="AM169" s="978">
        <f t="shared" si="171"/>
        <v>0</v>
      </c>
      <c r="AN169" s="925">
        <f t="shared" si="161"/>
        <v>0</v>
      </c>
      <c r="AO169" s="926">
        <f t="shared" si="162"/>
        <v>0</v>
      </c>
      <c r="AQ169" s="3146"/>
      <c r="AR169" s="3141"/>
      <c r="AS169" s="3139"/>
      <c r="AT169" s="3144"/>
      <c r="AU169" s="3144"/>
      <c r="AV169" s="3144"/>
      <c r="AW169" s="3141"/>
      <c r="AX169" s="3140"/>
      <c r="AY169" s="3130"/>
      <c r="AZ169" s="2425"/>
      <c r="BA169" s="3144"/>
      <c r="BB169" s="3144"/>
      <c r="BC169" s="3144"/>
      <c r="BD169" s="3144"/>
    </row>
    <row r="170" spans="2:56" ht="15" customHeight="1">
      <c r="B170" s="92"/>
      <c r="C170" s="92"/>
      <c r="D170" s="92"/>
      <c r="E170" s="3141"/>
      <c r="F170" s="108"/>
      <c r="G170" s="141"/>
      <c r="H170" s="3363"/>
      <c r="I170" s="3144"/>
      <c r="J170" s="3144"/>
      <c r="K170" s="179"/>
      <c r="L170" s="92"/>
      <c r="M170" s="92"/>
      <c r="N170" s="106"/>
      <c r="R170" s="101"/>
      <c r="S170" s="100"/>
      <c r="T170" s="140"/>
      <c r="Y170" s="849"/>
      <c r="AC170" s="927" t="s">
        <v>201</v>
      </c>
      <c r="AD170" s="979"/>
      <c r="AE170" s="980"/>
      <c r="AF170" s="981"/>
      <c r="AG170" s="982"/>
      <c r="AH170" s="979"/>
      <c r="AI170" s="980"/>
      <c r="AJ170" s="883">
        <f t="shared" ref="AJ170" si="175">AD170+AF170</f>
        <v>0</v>
      </c>
      <c r="AK170" s="2727">
        <f t="shared" ref="AK170" si="176">AE170+AG170</f>
        <v>0</v>
      </c>
      <c r="AL170" s="883">
        <f t="shared" si="164"/>
        <v>0</v>
      </c>
      <c r="AM170" s="987">
        <f>AG170+AI170</f>
        <v>0</v>
      </c>
      <c r="AN170" s="915">
        <f t="shared" si="161"/>
        <v>0</v>
      </c>
      <c r="AO170" s="922">
        <f t="shared" si="162"/>
        <v>0</v>
      </c>
      <c r="AQ170" s="2083"/>
      <c r="AR170" s="3141"/>
      <c r="AS170" s="3139"/>
      <c r="AT170" s="3144"/>
      <c r="AU170" s="3144"/>
      <c r="AV170" s="3144"/>
      <c r="AW170" s="3141"/>
      <c r="AX170" s="3140"/>
      <c r="AY170" s="3150"/>
      <c r="AZ170" s="3141"/>
      <c r="BA170" s="3140"/>
      <c r="BB170" s="3150"/>
      <c r="BC170" s="3144"/>
      <c r="BD170" s="3144"/>
    </row>
    <row r="171" spans="2:56" ht="15" customHeight="1">
      <c r="B171" s="92"/>
      <c r="C171" s="1514"/>
      <c r="D171" s="92"/>
      <c r="E171" s="3141"/>
      <c r="F171" s="3140"/>
      <c r="G171" s="3130"/>
      <c r="H171" s="3363"/>
      <c r="I171" s="3144"/>
      <c r="J171" s="3144"/>
      <c r="K171" s="179"/>
      <c r="L171" s="92"/>
      <c r="M171" s="92"/>
      <c r="N171" s="106"/>
      <c r="R171" s="101"/>
      <c r="S171" s="100"/>
      <c r="T171" s="143"/>
      <c r="Y171" s="271"/>
      <c r="AC171" s="928" t="s">
        <v>89</v>
      </c>
      <c r="AD171" s="983"/>
      <c r="AE171" s="984"/>
      <c r="AF171" s="985"/>
      <c r="AG171" s="986"/>
      <c r="AH171" s="983"/>
      <c r="AI171" s="984"/>
      <c r="AJ171" s="883">
        <f t="shared" ref="AJ171:AK173" si="177">AD171+AF171</f>
        <v>0</v>
      </c>
      <c r="AK171" s="2727">
        <f t="shared" si="177"/>
        <v>0</v>
      </c>
      <c r="AL171" s="883">
        <f t="shared" si="164"/>
        <v>0</v>
      </c>
      <c r="AM171" s="987">
        <f>AG171+AI171</f>
        <v>0</v>
      </c>
      <c r="AN171" s="895">
        <f t="shared" si="161"/>
        <v>0</v>
      </c>
      <c r="AO171" s="917">
        <f t="shared" si="162"/>
        <v>0</v>
      </c>
      <c r="AQ171" s="2083"/>
      <c r="AR171" s="3141"/>
      <c r="AS171" s="3139"/>
      <c r="AT171" s="3144"/>
      <c r="AU171" s="3144"/>
      <c r="AV171" s="3144"/>
      <c r="AW171" s="107"/>
      <c r="AX171" s="3140"/>
      <c r="AY171" s="3147"/>
      <c r="AZ171" s="1625"/>
      <c r="BA171" s="3140"/>
      <c r="BB171" s="3130"/>
      <c r="BC171" s="3144"/>
      <c r="BD171" s="3144"/>
    </row>
    <row r="172" spans="2:56" ht="18" customHeight="1" thickBot="1">
      <c r="B172" s="92"/>
      <c r="C172" s="1514"/>
      <c r="D172" s="92"/>
      <c r="E172" s="3144"/>
      <c r="F172" s="3144"/>
      <c r="G172" s="3144"/>
      <c r="H172" s="92"/>
      <c r="I172" s="92"/>
      <c r="J172" s="92"/>
      <c r="K172" s="92"/>
      <c r="L172" s="92"/>
      <c r="M172" s="92"/>
      <c r="N172" s="92"/>
      <c r="O172" s="381"/>
      <c r="R172" s="11"/>
      <c r="S172" s="11"/>
      <c r="T172" s="11"/>
      <c r="Y172" s="845"/>
      <c r="AC172" s="929" t="s">
        <v>202</v>
      </c>
      <c r="AD172" s="988"/>
      <c r="AE172" s="989"/>
      <c r="AF172" s="990"/>
      <c r="AG172" s="991"/>
      <c r="AH172" s="988"/>
      <c r="AI172" s="989"/>
      <c r="AJ172" s="884">
        <f t="shared" si="177"/>
        <v>0</v>
      </c>
      <c r="AK172" s="2728">
        <f t="shared" si="177"/>
        <v>0</v>
      </c>
      <c r="AL172" s="884">
        <f t="shared" si="164"/>
        <v>0</v>
      </c>
      <c r="AM172" s="992">
        <f>AG172+AI172</f>
        <v>0</v>
      </c>
      <c r="AN172" s="904">
        <f t="shared" si="161"/>
        <v>0</v>
      </c>
      <c r="AO172" s="918">
        <f t="shared" si="162"/>
        <v>0</v>
      </c>
      <c r="AQ172" s="3144"/>
      <c r="AR172" s="2434"/>
      <c r="AS172" s="3144"/>
      <c r="AT172" s="3144"/>
      <c r="AU172" s="3144"/>
      <c r="AV172" s="3144"/>
      <c r="AW172" s="107"/>
      <c r="AX172" s="3140"/>
      <c r="AY172" s="3147"/>
      <c r="AZ172" s="1625"/>
      <c r="BA172" s="3144"/>
      <c r="BB172" s="3144"/>
      <c r="BC172" s="3144"/>
      <c r="BD172" s="3144"/>
    </row>
    <row r="173" spans="2:56" ht="14.25" customHeight="1" thickBot="1">
      <c r="B173" s="92"/>
      <c r="C173" s="1565" t="str">
        <f>C2</f>
        <v xml:space="preserve">               12 - ТИДНЕВНАЯ  М Е Н Ю  -  Р А С К Л А Д К А    ДЛЯ ПИТАНИЯ ДЕТЕЙ  ШКОЛЬНЫХ </v>
      </c>
      <c r="D173" s="92"/>
      <c r="E173" s="92"/>
      <c r="F173" s="92"/>
      <c r="G173" s="1566"/>
      <c r="H173" s="2425"/>
      <c r="I173" s="3144"/>
      <c r="J173" s="3144"/>
      <c r="K173" s="92"/>
      <c r="L173" s="1566"/>
      <c r="M173" s="92"/>
      <c r="N173" s="106"/>
      <c r="Q173" s="101"/>
      <c r="R173" s="11"/>
      <c r="S173" s="11"/>
      <c r="T173" s="11"/>
      <c r="Y173" s="845"/>
      <c r="AC173" s="1076" t="s">
        <v>288</v>
      </c>
      <c r="AD173" s="1077">
        <f t="shared" ref="AD173:AI173" si="178">SUM(AD170:AD172)</f>
        <v>0</v>
      </c>
      <c r="AE173" s="964">
        <f t="shared" si="178"/>
        <v>0</v>
      </c>
      <c r="AF173" s="1077">
        <f t="shared" si="178"/>
        <v>0</v>
      </c>
      <c r="AG173" s="964">
        <f t="shared" si="178"/>
        <v>0</v>
      </c>
      <c r="AH173" s="1077">
        <f t="shared" si="178"/>
        <v>0</v>
      </c>
      <c r="AI173" s="964">
        <f t="shared" si="178"/>
        <v>0</v>
      </c>
      <c r="AJ173" s="963">
        <f t="shared" si="177"/>
        <v>0</v>
      </c>
      <c r="AK173" s="965">
        <f t="shared" si="177"/>
        <v>0</v>
      </c>
      <c r="AL173" s="963">
        <f t="shared" si="164"/>
        <v>0</v>
      </c>
      <c r="AM173" s="966">
        <f>AG173+AI173</f>
        <v>0</v>
      </c>
      <c r="AN173" s="930">
        <f t="shared" si="161"/>
        <v>0</v>
      </c>
      <c r="AO173" s="931">
        <f t="shared" si="162"/>
        <v>0</v>
      </c>
      <c r="AQ173" s="3144"/>
      <c r="AR173" s="3145"/>
      <c r="AS173" s="3144"/>
      <c r="AT173" s="3144"/>
      <c r="AU173" s="3144"/>
      <c r="AV173" s="3144"/>
      <c r="AW173" s="2031"/>
      <c r="AX173" s="108"/>
      <c r="AY173" s="141"/>
      <c r="AZ173" s="3141"/>
      <c r="BA173" s="3140"/>
      <c r="BB173" s="3130"/>
      <c r="BC173" s="3144"/>
      <c r="BD173" s="3144"/>
    </row>
    <row r="174" spans="2:56" ht="15" customHeight="1">
      <c r="B174" s="92"/>
      <c r="C174" s="92"/>
      <c r="D174" s="1567" t="str">
        <f>D3</f>
        <v xml:space="preserve"> З А В Т Р А К О В   -   О Б Е Д О В  -  П О Л Д Н И К О В</v>
      </c>
      <c r="E174" s="92"/>
      <c r="F174" s="1568"/>
      <c r="G174" s="92"/>
      <c r="H174" s="92"/>
      <c r="I174" s="92"/>
      <c r="J174" s="92"/>
      <c r="K174" s="92"/>
      <c r="L174" s="1569" t="s">
        <v>102</v>
      </c>
      <c r="M174" s="92"/>
      <c r="N174" s="92"/>
      <c r="O174" s="62"/>
      <c r="P174" s="113"/>
      <c r="Q174" s="542"/>
      <c r="R174" s="107"/>
      <c r="S174" s="100"/>
      <c r="T174" s="131"/>
      <c r="Y174" s="849"/>
      <c r="Z174" s="908"/>
      <c r="AA174" s="286"/>
      <c r="AE174" s="846"/>
      <c r="AG174" s="846"/>
      <c r="AK174" s="853"/>
      <c r="AM174" s="853"/>
      <c r="AQ174" s="1560"/>
      <c r="AR174" s="3145"/>
      <c r="AS174" s="216"/>
      <c r="AT174" s="3144"/>
      <c r="AU174" s="3144"/>
      <c r="AV174" s="3144"/>
      <c r="AW174" s="3144"/>
      <c r="AX174" s="3144"/>
      <c r="AY174" s="3144"/>
      <c r="AZ174" s="3141"/>
      <c r="BA174" s="3140"/>
      <c r="BB174" s="3150"/>
      <c r="BC174" s="3144"/>
      <c r="BD174" s="3144"/>
    </row>
    <row r="175" spans="2:56" ht="14.25" customHeight="1" thickBot="1">
      <c r="B175" s="1566" t="str">
        <f>B4</f>
        <v>Возрастная категория:   12  лет и старше</v>
      </c>
      <c r="C175" s="1566"/>
      <c r="D175" s="1570"/>
      <c r="E175" s="92"/>
      <c r="F175" s="1571" t="str">
        <f>G4</f>
        <v>1 - я   неделя</v>
      </c>
      <c r="G175" s="92"/>
      <c r="H175" s="92"/>
      <c r="I175" s="2554" t="str">
        <f>I4</f>
        <v xml:space="preserve">      Сезон:    ЗИМА  -  ВЕСНА  2025 -____г.г.</v>
      </c>
      <c r="J175" s="2078"/>
      <c r="K175" s="1572"/>
      <c r="L175" s="92"/>
      <c r="M175" s="92"/>
      <c r="N175" s="92"/>
      <c r="R175" s="107"/>
      <c r="S175" s="100"/>
      <c r="T175" s="131"/>
      <c r="U175" s="7"/>
      <c r="V175" s="100"/>
      <c r="W175" s="137"/>
      <c r="Z175" s="908"/>
      <c r="AA175" s="1021"/>
      <c r="AC175" t="s">
        <v>271</v>
      </c>
      <c r="AQ175" s="3144"/>
      <c r="AR175" s="3144"/>
      <c r="AS175" s="3144"/>
      <c r="AT175" s="3144"/>
      <c r="AU175" s="3144"/>
      <c r="AV175" s="3144"/>
      <c r="AW175" s="3144"/>
      <c r="AX175" s="3144"/>
      <c r="AY175" s="3144"/>
      <c r="AZ175" s="3144"/>
      <c r="BA175" s="3144"/>
      <c r="BB175" s="3144"/>
      <c r="BC175" s="3144"/>
      <c r="BD175" s="3144"/>
    </row>
    <row r="176" spans="2:56" ht="17.25" customHeight="1">
      <c r="B176" s="1573" t="s">
        <v>1</v>
      </c>
      <c r="C176" s="1574" t="s">
        <v>2</v>
      </c>
      <c r="D176" s="1575" t="s">
        <v>3</v>
      </c>
      <c r="E176" s="3180" t="s">
        <v>57</v>
      </c>
      <c r="F176" s="112"/>
      <c r="G176" s="112"/>
      <c r="H176" s="112"/>
      <c r="I176" s="112"/>
      <c r="J176" s="112"/>
      <c r="K176" s="112"/>
      <c r="L176" s="112"/>
      <c r="M176" s="3167"/>
      <c r="N176" s="92"/>
      <c r="O176" s="2417"/>
      <c r="R176" s="2031"/>
      <c r="S176" s="108"/>
      <c r="T176" s="141"/>
      <c r="Z176" s="1022"/>
      <c r="AA176" s="80"/>
      <c r="AC176" s="99" t="str">
        <f>O178</f>
        <v>4 - й день</v>
      </c>
      <c r="AD176" s="2" t="str">
        <f>P178</f>
        <v>Возрастная категория:   12  лет и старше</v>
      </c>
      <c r="AI176" s="132" t="str">
        <f>U178</f>
        <v>1 - я   неделя</v>
      </c>
      <c r="AK176" s="297"/>
      <c r="AL176" s="68"/>
      <c r="AQ176" s="3144"/>
      <c r="AR176" s="3144"/>
      <c r="AS176" s="3144"/>
      <c r="AT176" s="3144"/>
      <c r="AU176" s="3144"/>
      <c r="AV176" s="3144"/>
      <c r="AW176" s="3144"/>
      <c r="AX176" s="3144"/>
      <c r="AY176" s="3144"/>
      <c r="AZ176" s="3144"/>
      <c r="BA176" s="3144"/>
      <c r="BB176" s="3144"/>
      <c r="BC176" s="3144"/>
      <c r="BD176" s="3144"/>
    </row>
    <row r="177" spans="2:56" ht="15.75" thickBot="1">
      <c r="B177" s="1604" t="s">
        <v>4</v>
      </c>
      <c r="C177" s="1227"/>
      <c r="D177" s="1605" t="s">
        <v>58</v>
      </c>
      <c r="E177" s="3173"/>
      <c r="F177" s="3144"/>
      <c r="G177" s="3144"/>
      <c r="H177" s="3144"/>
      <c r="I177" s="3144"/>
      <c r="J177" s="3144"/>
      <c r="N177" s="92"/>
      <c r="O177" t="s">
        <v>271</v>
      </c>
      <c r="AC177" s="1565" t="str">
        <f>O179</f>
        <v xml:space="preserve">               12- ТИДНЕВКА</v>
      </c>
      <c r="AG177" s="2555" t="str">
        <f>S179</f>
        <v xml:space="preserve">      Сезон:    ЗИМА  -  ВЕСНА  2025 -____г.г.</v>
      </c>
      <c r="AN177" s="11"/>
      <c r="AO177" s="11"/>
      <c r="AQ177" s="3144"/>
      <c r="AR177" s="3144"/>
      <c r="AS177" s="3144"/>
      <c r="AT177" s="3144"/>
      <c r="AU177" s="3144"/>
      <c r="AV177" s="182"/>
      <c r="AW177" s="182"/>
      <c r="AX177" s="3144"/>
      <c r="AY177" s="3144"/>
      <c r="AZ177" s="3144"/>
      <c r="BA177" s="3144"/>
      <c r="BB177" s="3144"/>
      <c r="BC177" s="3144"/>
      <c r="BD177" s="3144"/>
    </row>
    <row r="178" spans="2:56" ht="12.75" customHeight="1" thickBot="1">
      <c r="B178" s="2219" t="s">
        <v>645</v>
      </c>
      <c r="C178" s="112"/>
      <c r="D178" s="1540"/>
      <c r="E178" s="3187" t="s">
        <v>436</v>
      </c>
      <c r="F178" s="2591"/>
      <c r="G178" s="2620"/>
      <c r="H178" s="2573" t="s">
        <v>777</v>
      </c>
      <c r="I178" s="1205"/>
      <c r="J178" s="1206"/>
      <c r="K178" s="3327" t="s">
        <v>780</v>
      </c>
      <c r="L178" s="3328"/>
      <c r="M178" s="3329"/>
      <c r="N178" s="92"/>
      <c r="O178" s="99" t="str">
        <f>B178</f>
        <v>4 - й день</v>
      </c>
      <c r="P178" s="2" t="str">
        <f>B175</f>
        <v>Возрастная категория:   12  лет и старше</v>
      </c>
      <c r="U178" s="132" t="str">
        <f>F175</f>
        <v>1 - я   неделя</v>
      </c>
      <c r="W178" s="297"/>
      <c r="X178" s="68"/>
      <c r="Y178" s="1023"/>
      <c r="AC178" s="839" t="s">
        <v>224</v>
      </c>
      <c r="AD178" s="840" t="s">
        <v>272</v>
      </c>
      <c r="AE178" s="841"/>
      <c r="AF178" s="840" t="s">
        <v>273</v>
      </c>
      <c r="AG178" s="841"/>
      <c r="AH178" s="840" t="s">
        <v>274</v>
      </c>
      <c r="AI178" s="841"/>
      <c r="AJ178" s="840" t="s">
        <v>277</v>
      </c>
      <c r="AK178" s="841"/>
      <c r="AL178" s="886" t="s">
        <v>278</v>
      </c>
      <c r="AM178" s="841"/>
      <c r="AN178" s="909" t="s">
        <v>279</v>
      </c>
      <c r="AO178" s="910"/>
      <c r="AQ178" s="749"/>
      <c r="AR178" s="159"/>
      <c r="AS178" s="181"/>
      <c r="AT178" s="200"/>
      <c r="AU178" s="3155"/>
      <c r="AV178" s="3155"/>
      <c r="AW178" s="3144"/>
      <c r="AX178" s="3144"/>
      <c r="AY178" s="3144"/>
      <c r="AZ178" s="270"/>
      <c r="BA178" s="3144"/>
      <c r="BB178" s="3144"/>
      <c r="BC178" s="3144"/>
      <c r="BD178" s="3144"/>
    </row>
    <row r="179" spans="2:56" ht="15" customHeight="1" thickBot="1">
      <c r="B179" s="2464"/>
      <c r="C179" s="3186" t="s">
        <v>128</v>
      </c>
      <c r="D179" s="2466"/>
      <c r="E179" s="3156" t="s">
        <v>86</v>
      </c>
      <c r="F179" s="2463" t="s">
        <v>87</v>
      </c>
      <c r="G179" s="194" t="s">
        <v>88</v>
      </c>
      <c r="H179" s="1194" t="s">
        <v>86</v>
      </c>
      <c r="I179" s="162" t="s">
        <v>87</v>
      </c>
      <c r="J179" s="2461" t="s">
        <v>88</v>
      </c>
      <c r="K179" s="3330" t="s">
        <v>779</v>
      </c>
      <c r="L179" s="3331"/>
      <c r="M179" s="3332"/>
      <c r="N179" s="92"/>
      <c r="O179" s="1565" t="str">
        <f>O6</f>
        <v xml:space="preserve">               12- ТИДНЕВКА</v>
      </c>
      <c r="S179" s="2720" t="str">
        <f>I175</f>
        <v xml:space="preserve">      Сезон:    ЗИМА  -  ВЕСНА  2025 -____г.г.</v>
      </c>
      <c r="AC179" s="1079" t="s">
        <v>300</v>
      </c>
      <c r="AD179" s="842" t="s">
        <v>87</v>
      </c>
      <c r="AE179" s="844" t="s">
        <v>88</v>
      </c>
      <c r="AF179" s="887" t="s">
        <v>87</v>
      </c>
      <c r="AG179" s="888" t="s">
        <v>88</v>
      </c>
      <c r="AH179" s="887" t="s">
        <v>87</v>
      </c>
      <c r="AI179" s="888" t="s">
        <v>88</v>
      </c>
      <c r="AJ179" s="842" t="s">
        <v>87</v>
      </c>
      <c r="AK179" s="843" t="s">
        <v>88</v>
      </c>
      <c r="AL179" s="889" t="s">
        <v>87</v>
      </c>
      <c r="AM179" s="843" t="s">
        <v>88</v>
      </c>
      <c r="AN179" s="1082" t="s">
        <v>87</v>
      </c>
      <c r="AO179" s="1083" t="s">
        <v>88</v>
      </c>
      <c r="AQ179" s="3144"/>
      <c r="AR179" s="3154"/>
      <c r="AS179" s="3144"/>
      <c r="AT179" s="3156"/>
      <c r="AU179" s="193"/>
      <c r="AV179" s="194"/>
      <c r="AW179" s="3156"/>
      <c r="AX179" s="193"/>
      <c r="AY179" s="194"/>
      <c r="AZ179" s="3156"/>
      <c r="BA179" s="193"/>
      <c r="BB179" s="194"/>
      <c r="BC179" s="3144"/>
      <c r="BD179" s="3144"/>
    </row>
    <row r="180" spans="2:56" ht="15.75" customHeight="1" thickBot="1">
      <c r="B180" s="3168" t="s">
        <v>435</v>
      </c>
      <c r="C180" s="3170" t="s">
        <v>699</v>
      </c>
      <c r="D180" s="3171">
        <v>100</v>
      </c>
      <c r="E180" s="130" t="s">
        <v>438</v>
      </c>
      <c r="F180" s="129">
        <v>100</v>
      </c>
      <c r="G180" s="1166">
        <v>80</v>
      </c>
      <c r="H180" s="2665" t="s">
        <v>778</v>
      </c>
      <c r="I180" s="129">
        <v>72</v>
      </c>
      <c r="J180" s="2557">
        <v>64.8</v>
      </c>
      <c r="K180" s="3156" t="s">
        <v>86</v>
      </c>
      <c r="L180" s="2463" t="s">
        <v>87</v>
      </c>
      <c r="M180" s="2622" t="s">
        <v>88</v>
      </c>
      <c r="N180" s="92"/>
      <c r="O180" s="1094" t="s">
        <v>303</v>
      </c>
      <c r="P180" s="184"/>
      <c r="Q180" s="184"/>
      <c r="R180" s="184"/>
      <c r="S180" s="184"/>
      <c r="T180" s="184"/>
      <c r="U180" s="184"/>
      <c r="V180" s="184"/>
      <c r="W180" s="184"/>
      <c r="X180" s="184"/>
      <c r="Y180" s="837"/>
      <c r="AC180" s="932" t="s">
        <v>63</v>
      </c>
      <c r="AD180" s="967"/>
      <c r="AE180" s="993"/>
      <c r="AF180" s="967"/>
      <c r="AG180" s="994"/>
      <c r="AH180" s="967"/>
      <c r="AI180" s="995"/>
      <c r="AJ180" s="882">
        <f t="shared" ref="AJ180:AJ189" si="179">AD180+AF180</f>
        <v>0</v>
      </c>
      <c r="AK180" s="1397">
        <f t="shared" ref="AK180:AK189" si="180">AE180+AG180</f>
        <v>0</v>
      </c>
      <c r="AL180" s="882">
        <f t="shared" ref="AL180:AL189" si="181">AF180+AH180</f>
        <v>0</v>
      </c>
      <c r="AM180" s="996">
        <f t="shared" ref="AM180:AM189" si="182">AG180+AI180</f>
        <v>0</v>
      </c>
      <c r="AN180" s="915">
        <f t="shared" ref="AN180:AN203" si="183">AD180+AF180+AH180</f>
        <v>0</v>
      </c>
      <c r="AO180" s="922">
        <f t="shared" ref="AO180:AO203" si="184">AE180+AG180+AI180</f>
        <v>0</v>
      </c>
      <c r="AQ180" s="125"/>
      <c r="AR180" s="3141"/>
      <c r="AS180" s="3139"/>
      <c r="AT180" s="3141"/>
      <c r="AU180" s="113"/>
      <c r="AV180" s="3150"/>
      <c r="AW180" s="3141"/>
      <c r="AX180" s="113"/>
      <c r="AY180" s="3150"/>
      <c r="AZ180" s="3141"/>
      <c r="BA180" s="3140"/>
      <c r="BB180" s="3130"/>
      <c r="BC180" s="3144"/>
      <c r="BD180" s="3144"/>
    </row>
    <row r="181" spans="2:56" ht="15" customHeight="1" thickBot="1">
      <c r="B181" s="3168" t="s">
        <v>776</v>
      </c>
      <c r="C181" s="3166" t="s">
        <v>777</v>
      </c>
      <c r="D181" s="3175">
        <v>100</v>
      </c>
      <c r="E181" s="185" t="s">
        <v>134</v>
      </c>
      <c r="F181" s="227">
        <v>11.9</v>
      </c>
      <c r="G181" s="229">
        <v>10</v>
      </c>
      <c r="H181" s="3413" t="s">
        <v>742</v>
      </c>
      <c r="I181" s="228"/>
      <c r="J181" s="1233"/>
      <c r="K181" s="3104" t="s">
        <v>42</v>
      </c>
      <c r="L181" s="129">
        <v>302.76</v>
      </c>
      <c r="M181" s="2601">
        <v>212.04</v>
      </c>
      <c r="N181" s="92"/>
      <c r="O181" s="669"/>
      <c r="P181" s="17" t="s">
        <v>304</v>
      </c>
      <c r="Q181" s="17"/>
      <c r="R181" s="17"/>
      <c r="S181" s="17"/>
      <c r="T181" s="17"/>
      <c r="U181" s="17"/>
      <c r="V181" s="17"/>
      <c r="W181" s="17"/>
      <c r="X181" s="17"/>
      <c r="Y181" s="838"/>
      <c r="AC181" s="932" t="s">
        <v>393</v>
      </c>
      <c r="AD181" s="946"/>
      <c r="AE181" s="997"/>
      <c r="AF181" s="946">
        <f>L194</f>
        <v>43.65</v>
      </c>
      <c r="AG181" s="998">
        <f>M194</f>
        <v>43.65</v>
      </c>
      <c r="AH181" s="946"/>
      <c r="AI181" s="999"/>
      <c r="AJ181" s="883">
        <f t="shared" si="179"/>
        <v>43.65</v>
      </c>
      <c r="AK181" s="1018">
        <f t="shared" si="180"/>
        <v>43.65</v>
      </c>
      <c r="AL181" s="883">
        <f t="shared" si="181"/>
        <v>43.65</v>
      </c>
      <c r="AM181" s="938">
        <f t="shared" si="182"/>
        <v>43.65</v>
      </c>
      <c r="AN181" s="895">
        <f t="shared" si="183"/>
        <v>43.65</v>
      </c>
      <c r="AO181" s="917">
        <f t="shared" si="184"/>
        <v>43.65</v>
      </c>
      <c r="AQ181" s="125"/>
      <c r="AR181" s="113"/>
      <c r="AS181" s="329"/>
      <c r="AT181" s="3142"/>
      <c r="AU181" s="4403"/>
      <c r="AV181" s="4404"/>
      <c r="AW181" s="3141"/>
      <c r="AX181" s="3140"/>
      <c r="AY181" s="3149"/>
      <c r="AZ181" s="107"/>
      <c r="BA181" s="3140"/>
      <c r="BB181" s="3150"/>
      <c r="BC181" s="3144"/>
      <c r="BD181" s="3144"/>
    </row>
    <row r="182" spans="2:56" ht="15.75" customHeight="1" thickBot="1">
      <c r="B182" s="3168" t="s">
        <v>425</v>
      </c>
      <c r="C182" s="3170" t="s">
        <v>766</v>
      </c>
      <c r="D182" s="3169">
        <v>180</v>
      </c>
      <c r="E182" s="186" t="s">
        <v>79</v>
      </c>
      <c r="F182" s="2567">
        <v>7</v>
      </c>
      <c r="G182" s="2568">
        <v>7</v>
      </c>
      <c r="H182" s="1249" t="s">
        <v>130</v>
      </c>
      <c r="I182" s="241">
        <v>10.98</v>
      </c>
      <c r="J182" s="2212">
        <v>9.23</v>
      </c>
      <c r="K182" s="3142" t="s">
        <v>395</v>
      </c>
      <c r="L182" s="2567">
        <v>2.68</v>
      </c>
      <c r="M182" s="2568">
        <v>2.02</v>
      </c>
      <c r="N182" s="92"/>
      <c r="Z182" s="4394" t="s">
        <v>1133</v>
      </c>
      <c r="AA182" s="4395"/>
      <c r="AC182" s="932" t="s">
        <v>65</v>
      </c>
      <c r="AD182" s="1000"/>
      <c r="AE182" s="1055"/>
      <c r="AF182" s="1000"/>
      <c r="AG182" s="1002"/>
      <c r="AH182" s="1000"/>
      <c r="AI182" s="1003"/>
      <c r="AJ182" s="883">
        <f t="shared" si="179"/>
        <v>0</v>
      </c>
      <c r="AK182" s="1018">
        <f t="shared" si="180"/>
        <v>0</v>
      </c>
      <c r="AL182" s="883">
        <f t="shared" si="181"/>
        <v>0</v>
      </c>
      <c r="AM182" s="938">
        <f t="shared" si="182"/>
        <v>0</v>
      </c>
      <c r="AN182" s="895">
        <f t="shared" si="183"/>
        <v>0</v>
      </c>
      <c r="AO182" s="917">
        <f t="shared" si="184"/>
        <v>0</v>
      </c>
      <c r="AQ182" s="3146"/>
      <c r="AR182" s="3141"/>
      <c r="AS182" s="3139"/>
      <c r="AT182" s="2031"/>
      <c r="AU182" s="108"/>
      <c r="AV182" s="141"/>
      <c r="AW182" s="1625"/>
      <c r="AX182" s="3144"/>
      <c r="AY182" s="3144"/>
      <c r="AZ182" s="2425"/>
      <c r="BA182" s="3144"/>
      <c r="BB182" s="3144"/>
      <c r="BC182" s="3144"/>
      <c r="BD182" s="3144"/>
    </row>
    <row r="183" spans="2:56" ht="15.75" thickBot="1">
      <c r="B183" s="552"/>
      <c r="C183" s="2021" t="s">
        <v>774</v>
      </c>
      <c r="D183" s="1592"/>
      <c r="E183" s="185" t="s">
        <v>340</v>
      </c>
      <c r="F183" s="2567">
        <v>1</v>
      </c>
      <c r="G183" s="2568">
        <v>1</v>
      </c>
      <c r="H183" s="2474" t="s">
        <v>629</v>
      </c>
      <c r="I183" s="227">
        <v>2.58</v>
      </c>
      <c r="J183" s="2586">
        <v>2.58</v>
      </c>
      <c r="K183" s="1249" t="s">
        <v>79</v>
      </c>
      <c r="L183" s="666">
        <v>12.1</v>
      </c>
      <c r="M183" s="2212">
        <v>12.1</v>
      </c>
      <c r="N183" s="92"/>
      <c r="O183" s="839" t="s">
        <v>224</v>
      </c>
      <c r="P183" s="840" t="s">
        <v>272</v>
      </c>
      <c r="Q183" s="841"/>
      <c r="R183" s="840" t="s">
        <v>273</v>
      </c>
      <c r="S183" s="841"/>
      <c r="T183" s="840" t="s">
        <v>274</v>
      </c>
      <c r="U183" s="841"/>
      <c r="V183" s="840" t="s">
        <v>275</v>
      </c>
      <c r="W183" s="841"/>
      <c r="X183" s="840" t="s">
        <v>278</v>
      </c>
      <c r="Y183" s="841"/>
      <c r="Z183" s="4396" t="s">
        <v>1134</v>
      </c>
      <c r="AA183" s="4397"/>
      <c r="AC183" s="932" t="s">
        <v>66</v>
      </c>
      <c r="AD183" s="946"/>
      <c r="AE183" s="1001"/>
      <c r="AF183" s="946"/>
      <c r="AG183" s="1002"/>
      <c r="AH183" s="946"/>
      <c r="AI183" s="1003"/>
      <c r="AJ183" s="883">
        <f t="shared" si="179"/>
        <v>0</v>
      </c>
      <c r="AK183" s="1018">
        <f t="shared" si="180"/>
        <v>0</v>
      </c>
      <c r="AL183" s="883">
        <f t="shared" si="181"/>
        <v>0</v>
      </c>
      <c r="AM183" s="938">
        <f t="shared" si="182"/>
        <v>0</v>
      </c>
      <c r="AN183" s="895">
        <f t="shared" si="183"/>
        <v>0</v>
      </c>
      <c r="AO183" s="917">
        <f t="shared" si="184"/>
        <v>0</v>
      </c>
      <c r="AQ183" s="2083"/>
      <c r="AR183" s="3141"/>
      <c r="AS183" s="3139"/>
      <c r="AT183" s="3141"/>
      <c r="AU183" s="3140"/>
      <c r="AV183" s="3150"/>
      <c r="AW183" s="3141"/>
      <c r="AX183" s="3140"/>
      <c r="AY183" s="3149"/>
      <c r="AZ183" s="3144"/>
      <c r="BA183" s="3144"/>
      <c r="BB183" s="3144"/>
      <c r="BC183" s="3144"/>
      <c r="BD183" s="3144"/>
    </row>
    <row r="184" spans="2:56" ht="12.75" customHeight="1" thickBot="1">
      <c r="B184" s="3168" t="s">
        <v>583</v>
      </c>
      <c r="C184" s="3170" t="s">
        <v>582</v>
      </c>
      <c r="D184" s="3171">
        <v>200</v>
      </c>
      <c r="E184" s="2458" t="s">
        <v>336</v>
      </c>
      <c r="F184" s="2567">
        <v>0.16</v>
      </c>
      <c r="G184" s="2568">
        <v>0.16</v>
      </c>
      <c r="H184" s="2474" t="s">
        <v>336</v>
      </c>
      <c r="I184" s="1603">
        <v>0.92</v>
      </c>
      <c r="J184" s="1222">
        <v>0.92</v>
      </c>
      <c r="K184" s="2474" t="s">
        <v>336</v>
      </c>
      <c r="L184" s="1603">
        <v>0.52</v>
      </c>
      <c r="M184" s="1222">
        <v>0.52</v>
      </c>
      <c r="N184" s="92"/>
      <c r="O184" s="677"/>
      <c r="P184" s="842" t="s">
        <v>87</v>
      </c>
      <c r="Q184" s="843" t="s">
        <v>88</v>
      </c>
      <c r="R184" s="842" t="s">
        <v>87</v>
      </c>
      <c r="S184" s="843" t="s">
        <v>88</v>
      </c>
      <c r="T184" s="842" t="s">
        <v>87</v>
      </c>
      <c r="U184" s="843" t="s">
        <v>88</v>
      </c>
      <c r="V184" s="842" t="s">
        <v>87</v>
      </c>
      <c r="W184" s="843" t="s">
        <v>88</v>
      </c>
      <c r="X184" s="842" t="s">
        <v>87</v>
      </c>
      <c r="Y184" s="844" t="s">
        <v>88</v>
      </c>
      <c r="Z184" s="890" t="s">
        <v>87</v>
      </c>
      <c r="AA184" s="891" t="s">
        <v>88</v>
      </c>
      <c r="AC184" s="932" t="s">
        <v>68</v>
      </c>
      <c r="AD184" s="946"/>
      <c r="AE184" s="997"/>
      <c r="AF184" s="946"/>
      <c r="AG184" s="998"/>
      <c r="AH184" s="946"/>
      <c r="AI184" s="999"/>
      <c r="AJ184" s="883">
        <f t="shared" si="179"/>
        <v>0</v>
      </c>
      <c r="AK184" s="1018">
        <f t="shared" si="180"/>
        <v>0</v>
      </c>
      <c r="AL184" s="883">
        <f t="shared" si="181"/>
        <v>0</v>
      </c>
      <c r="AM184" s="938">
        <f t="shared" si="182"/>
        <v>0</v>
      </c>
      <c r="AN184" s="895">
        <f t="shared" si="183"/>
        <v>0</v>
      </c>
      <c r="AO184" s="917">
        <f t="shared" si="184"/>
        <v>0</v>
      </c>
      <c r="AQ184" s="2083"/>
      <c r="AR184" s="3141"/>
      <c r="AS184" s="3139"/>
      <c r="AT184" s="3141"/>
      <c r="AU184" s="3140"/>
      <c r="AV184" s="3130"/>
      <c r="AW184" s="3142"/>
      <c r="AX184" s="3140"/>
      <c r="AY184" s="3149"/>
      <c r="AZ184" s="201"/>
      <c r="BA184" s="3144"/>
      <c r="BB184" s="3144"/>
      <c r="BC184" s="3144"/>
      <c r="BD184" s="3144"/>
    </row>
    <row r="185" spans="2:56" ht="15.75" customHeight="1" thickBot="1">
      <c r="B185" s="3181" t="s">
        <v>8</v>
      </c>
      <c r="C185" s="3166" t="s">
        <v>9</v>
      </c>
      <c r="D185" s="3175">
        <v>40</v>
      </c>
      <c r="E185" s="185" t="s">
        <v>116</v>
      </c>
      <c r="F185" s="2567">
        <v>1</v>
      </c>
      <c r="G185" s="2568">
        <v>1</v>
      </c>
      <c r="H185" s="3215" t="s">
        <v>79</v>
      </c>
      <c r="I185" s="2567">
        <v>3.7</v>
      </c>
      <c r="J185" s="2568">
        <v>3.7</v>
      </c>
      <c r="K185" s="2474" t="s">
        <v>775</v>
      </c>
      <c r="L185" s="228">
        <v>7.5750000000000002</v>
      </c>
      <c r="M185" s="2586">
        <v>7.5</v>
      </c>
      <c r="N185" s="92"/>
      <c r="O185" s="1095" t="s">
        <v>115</v>
      </c>
      <c r="P185" s="858">
        <f>D186</f>
        <v>30</v>
      </c>
      <c r="Q185" s="1024">
        <f>D186</f>
        <v>30</v>
      </c>
      <c r="R185" s="872">
        <f>D201</f>
        <v>40</v>
      </c>
      <c r="S185" s="1016">
        <f>D201</f>
        <v>40</v>
      </c>
      <c r="T185" s="872"/>
      <c r="U185" s="1025"/>
      <c r="V185" s="872">
        <f>P185+R185</f>
        <v>70</v>
      </c>
      <c r="W185" s="1015">
        <f>Q185+S185</f>
        <v>70</v>
      </c>
      <c r="X185" s="872">
        <f>R185+T185</f>
        <v>40</v>
      </c>
      <c r="Y185" s="1016">
        <f>S185+U185</f>
        <v>40</v>
      </c>
      <c r="Z185" s="892">
        <f t="shared" ref="Z185:Z193" si="185">P185+R185+T185</f>
        <v>70</v>
      </c>
      <c r="AA185" s="893">
        <f t="shared" ref="AA185:AA193" si="186">Q185+S185+U185</f>
        <v>70</v>
      </c>
      <c r="AC185" s="932" t="s">
        <v>69</v>
      </c>
      <c r="AD185" s="946"/>
      <c r="AE185" s="1004"/>
      <c r="AF185" s="946"/>
      <c r="AG185" s="998"/>
      <c r="AH185" s="946"/>
      <c r="AI185" s="999"/>
      <c r="AJ185" s="883">
        <f t="shared" si="179"/>
        <v>0</v>
      </c>
      <c r="AK185" s="1018">
        <f t="shared" si="180"/>
        <v>0</v>
      </c>
      <c r="AL185" s="883">
        <f t="shared" si="181"/>
        <v>0</v>
      </c>
      <c r="AM185" s="938">
        <f t="shared" si="182"/>
        <v>0</v>
      </c>
      <c r="AN185" s="895">
        <f t="shared" si="183"/>
        <v>0</v>
      </c>
      <c r="AO185" s="917">
        <f t="shared" si="184"/>
        <v>0</v>
      </c>
      <c r="AQ185" s="577"/>
      <c r="AR185" s="3141"/>
      <c r="AS185" s="3139"/>
      <c r="AT185" s="107"/>
      <c r="AU185" s="3140"/>
      <c r="AV185" s="3147"/>
      <c r="AW185" s="1625"/>
      <c r="AX185" s="3144"/>
      <c r="AY185" s="3144"/>
      <c r="AZ185" s="3156"/>
      <c r="BA185" s="193"/>
      <c r="BB185" s="194"/>
      <c r="BC185" s="3144"/>
      <c r="BD185" s="3144"/>
    </row>
    <row r="186" spans="2:56" ht="13.5" customHeight="1" thickBot="1">
      <c r="B186" s="3119" t="s">
        <v>8</v>
      </c>
      <c r="C186" s="3166" t="s">
        <v>294</v>
      </c>
      <c r="D186" s="3175">
        <v>30</v>
      </c>
      <c r="E186" s="185" t="s">
        <v>439</v>
      </c>
      <c r="F186" s="227">
        <v>1.3</v>
      </c>
      <c r="G186" s="229">
        <v>1</v>
      </c>
      <c r="H186" s="3414" t="s">
        <v>131</v>
      </c>
      <c r="I186" s="1601">
        <v>2E-3</v>
      </c>
      <c r="J186" s="1510">
        <v>2E-3</v>
      </c>
      <c r="K186" s="3199" t="s">
        <v>582</v>
      </c>
      <c r="L186" s="3200"/>
      <c r="M186" s="3201"/>
      <c r="N186" s="1059"/>
      <c r="O186" s="894" t="s">
        <v>114</v>
      </c>
      <c r="P186" s="859">
        <f>D185</f>
        <v>40</v>
      </c>
      <c r="Q186" s="1026">
        <f>D185</f>
        <v>40</v>
      </c>
      <c r="R186" s="859">
        <f>D200+I197</f>
        <v>67</v>
      </c>
      <c r="S186" s="1027">
        <f>D200+J197</f>
        <v>67</v>
      </c>
      <c r="T186" s="859">
        <f>D212</f>
        <v>30</v>
      </c>
      <c r="U186" s="1026">
        <f>D212</f>
        <v>30</v>
      </c>
      <c r="V186" s="859">
        <f t="shared" ref="V186:V190" si="187">P186+R186</f>
        <v>107</v>
      </c>
      <c r="W186" s="1018">
        <f t="shared" ref="W186:W190" si="188">Q186+S186</f>
        <v>107</v>
      </c>
      <c r="X186" s="859">
        <f t="shared" ref="X186:X190" si="189">R186+T186</f>
        <v>97</v>
      </c>
      <c r="Y186" s="938">
        <f t="shared" ref="Y186:Y190" si="190">S186+U186</f>
        <v>97</v>
      </c>
      <c r="Z186" s="895">
        <f t="shared" si="185"/>
        <v>137</v>
      </c>
      <c r="AA186" s="896">
        <f t="shared" si="186"/>
        <v>137</v>
      </c>
      <c r="AC186" s="933" t="s">
        <v>302</v>
      </c>
      <c r="AD186" s="1105"/>
      <c r="AE186" s="1055"/>
      <c r="AF186" s="946"/>
      <c r="AG186" s="998"/>
      <c r="AH186" s="946"/>
      <c r="AI186" s="999"/>
      <c r="AJ186" s="883">
        <f t="shared" si="179"/>
        <v>0</v>
      </c>
      <c r="AK186" s="1018">
        <f t="shared" si="180"/>
        <v>0</v>
      </c>
      <c r="AL186" s="883">
        <f t="shared" si="181"/>
        <v>0</v>
      </c>
      <c r="AM186" s="938">
        <f t="shared" si="182"/>
        <v>0</v>
      </c>
      <c r="AN186" s="895">
        <f t="shared" si="183"/>
        <v>0</v>
      </c>
      <c r="AO186" s="917">
        <f t="shared" si="184"/>
        <v>0</v>
      </c>
      <c r="AQ186" s="3144"/>
      <c r="AR186" s="3145"/>
      <c r="AS186" s="3144"/>
      <c r="AT186" s="2425"/>
      <c r="AU186" s="3144"/>
      <c r="AV186" s="3144"/>
      <c r="AW186" s="2425"/>
      <c r="AX186" s="3144"/>
      <c r="AY186" s="3144"/>
      <c r="AZ186" s="3141"/>
      <c r="BA186" s="3143"/>
      <c r="BB186" s="3149"/>
      <c r="BC186" s="3144"/>
      <c r="BD186" s="3144"/>
    </row>
    <row r="187" spans="2:56" ht="13.5" customHeight="1" thickBot="1">
      <c r="B187" s="3173"/>
      <c r="C187" s="2388"/>
      <c r="D187" s="3174"/>
      <c r="E187" s="3173"/>
      <c r="F187" s="3144"/>
      <c r="G187" s="3174"/>
      <c r="H187" s="1249" t="s">
        <v>335</v>
      </c>
      <c r="I187" s="241">
        <v>60</v>
      </c>
      <c r="J187" s="2399">
        <v>60</v>
      </c>
      <c r="K187" s="1194" t="s">
        <v>86</v>
      </c>
      <c r="L187" s="162" t="s">
        <v>87</v>
      </c>
      <c r="M187" s="2461" t="s">
        <v>88</v>
      </c>
      <c r="N187" s="92"/>
      <c r="O187" s="894" t="s">
        <v>72</v>
      </c>
      <c r="P187" s="859"/>
      <c r="Q187" s="1119"/>
      <c r="R187" s="859"/>
      <c r="S187" s="1018"/>
      <c r="T187" s="859"/>
      <c r="U187" s="1029"/>
      <c r="V187" s="859">
        <f t="shared" si="187"/>
        <v>0</v>
      </c>
      <c r="W187" s="1018">
        <f t="shared" si="188"/>
        <v>0</v>
      </c>
      <c r="X187" s="859">
        <f t="shared" si="189"/>
        <v>0</v>
      </c>
      <c r="Y187" s="938">
        <f t="shared" si="190"/>
        <v>0</v>
      </c>
      <c r="Z187" s="895">
        <f t="shared" si="185"/>
        <v>0</v>
      </c>
      <c r="AA187" s="896">
        <f t="shared" si="186"/>
        <v>0</v>
      </c>
      <c r="AC187" s="1080" t="s">
        <v>301</v>
      </c>
      <c r="AD187" s="953"/>
      <c r="AE187" s="1005"/>
      <c r="AF187" s="953"/>
      <c r="AG187" s="1006"/>
      <c r="AH187" s="953"/>
      <c r="AI187" s="1007"/>
      <c r="AJ187" s="884">
        <f t="shared" si="179"/>
        <v>0</v>
      </c>
      <c r="AK187" s="1020">
        <f t="shared" si="180"/>
        <v>0</v>
      </c>
      <c r="AL187" s="884">
        <f t="shared" si="181"/>
        <v>0</v>
      </c>
      <c r="AM187" s="848">
        <f t="shared" si="182"/>
        <v>0</v>
      </c>
      <c r="AN187" s="904">
        <f t="shared" si="183"/>
        <v>0</v>
      </c>
      <c r="AO187" s="918">
        <f t="shared" si="184"/>
        <v>0</v>
      </c>
      <c r="AQ187" s="3144"/>
      <c r="AR187" s="3141"/>
      <c r="AS187" s="3144"/>
      <c r="AT187" s="3144"/>
      <c r="AU187" s="3144"/>
      <c r="AV187" s="3144"/>
      <c r="AW187" s="3144"/>
      <c r="AX187" s="3144"/>
      <c r="AY187" s="3144"/>
      <c r="AZ187" s="3144"/>
      <c r="BA187" s="3144"/>
      <c r="BB187" s="3144"/>
      <c r="BC187" s="3144"/>
      <c r="BD187" s="3144"/>
    </row>
    <row r="188" spans="2:56" ht="13.5" customHeight="1" thickBot="1">
      <c r="B188" s="3173"/>
      <c r="C188" s="1223"/>
      <c r="D188" s="3174"/>
      <c r="E188" s="3173"/>
      <c r="F188" s="3144"/>
      <c r="G188" s="3174"/>
      <c r="H188" s="3413" t="s">
        <v>839</v>
      </c>
      <c r="I188" s="228"/>
      <c r="J188" s="1233"/>
      <c r="K188" s="2678" t="s">
        <v>581</v>
      </c>
      <c r="L188" s="129">
        <v>56</v>
      </c>
      <c r="M188" s="2557">
        <v>50</v>
      </c>
      <c r="N188" s="1060"/>
      <c r="O188" s="897" t="s">
        <v>280</v>
      </c>
      <c r="P188" s="860">
        <f t="shared" ref="P188:U188" si="191">AD188</f>
        <v>0</v>
      </c>
      <c r="Q188" s="1056">
        <f t="shared" si="191"/>
        <v>0</v>
      </c>
      <c r="R188" s="860">
        <f t="shared" si="191"/>
        <v>43.65</v>
      </c>
      <c r="S188" s="1030">
        <f t="shared" si="191"/>
        <v>43.65</v>
      </c>
      <c r="T188" s="860">
        <f t="shared" si="191"/>
        <v>0</v>
      </c>
      <c r="U188" s="1031">
        <f t="shared" si="191"/>
        <v>0</v>
      </c>
      <c r="V188" s="860">
        <f t="shared" si="187"/>
        <v>43.65</v>
      </c>
      <c r="W188" s="899">
        <f t="shared" si="188"/>
        <v>43.65</v>
      </c>
      <c r="X188" s="860">
        <f t="shared" si="189"/>
        <v>43.65</v>
      </c>
      <c r="Y188" s="1030">
        <f t="shared" si="190"/>
        <v>43.65</v>
      </c>
      <c r="Z188" s="898">
        <f t="shared" si="185"/>
        <v>43.65</v>
      </c>
      <c r="AA188" s="899">
        <f t="shared" si="186"/>
        <v>43.65</v>
      </c>
      <c r="AC188" s="934" t="s">
        <v>289</v>
      </c>
      <c r="AD188" s="1008">
        <f t="shared" ref="AD188:AH188" si="192">SUM(AD180:AD187)</f>
        <v>0</v>
      </c>
      <c r="AE188" s="1009">
        <f t="shared" si="192"/>
        <v>0</v>
      </c>
      <c r="AF188" s="1010">
        <f t="shared" si="192"/>
        <v>43.65</v>
      </c>
      <c r="AG188" s="936">
        <f t="shared" si="192"/>
        <v>43.65</v>
      </c>
      <c r="AH188" s="1008">
        <f t="shared" si="192"/>
        <v>0</v>
      </c>
      <c r="AI188" s="1011">
        <f>SUM(AI180:AI187)</f>
        <v>0</v>
      </c>
      <c r="AJ188" s="935">
        <f t="shared" si="179"/>
        <v>43.65</v>
      </c>
      <c r="AK188" s="1012">
        <f t="shared" si="180"/>
        <v>43.65</v>
      </c>
      <c r="AL188" s="935">
        <f t="shared" si="181"/>
        <v>43.65</v>
      </c>
      <c r="AM188" s="1013">
        <f t="shared" si="182"/>
        <v>43.65</v>
      </c>
      <c r="AN188" s="935">
        <f t="shared" si="183"/>
        <v>43.65</v>
      </c>
      <c r="AO188" s="936">
        <f t="shared" si="184"/>
        <v>43.65</v>
      </c>
      <c r="AQ188" s="3144"/>
      <c r="AR188" s="127"/>
      <c r="AS188" s="3144"/>
      <c r="AT188" s="3144"/>
      <c r="AU188" s="3144"/>
      <c r="AV188" s="3144"/>
      <c r="AW188" s="3144"/>
      <c r="AX188" s="3144"/>
      <c r="AY188" s="3144"/>
      <c r="AZ188" s="3144"/>
      <c r="BA188" s="3144"/>
      <c r="BB188" s="3144"/>
      <c r="BC188" s="3144"/>
      <c r="BD188" s="3144"/>
    </row>
    <row r="189" spans="2:56" ht="13.5" customHeight="1">
      <c r="B189" s="3173"/>
      <c r="C189" s="1223"/>
      <c r="D189" s="3174"/>
      <c r="E189" s="3136"/>
      <c r="F189" s="3132"/>
      <c r="G189" s="3137"/>
      <c r="K189" s="2400" t="s">
        <v>584</v>
      </c>
      <c r="L189" s="2638">
        <v>5.72</v>
      </c>
      <c r="M189" s="2639">
        <v>5</v>
      </c>
      <c r="N189" s="92"/>
      <c r="O189" s="894" t="s">
        <v>91</v>
      </c>
      <c r="P189" s="859"/>
      <c r="Q189" s="852"/>
      <c r="R189" s="859"/>
      <c r="S189" s="938"/>
      <c r="T189" s="859"/>
      <c r="U189" s="1032"/>
      <c r="V189" s="859">
        <f t="shared" si="187"/>
        <v>0</v>
      </c>
      <c r="W189" s="1018">
        <f t="shared" si="188"/>
        <v>0</v>
      </c>
      <c r="X189" s="859">
        <f t="shared" si="189"/>
        <v>0</v>
      </c>
      <c r="Y189" s="938">
        <f t="shared" si="190"/>
        <v>0</v>
      </c>
      <c r="Z189" s="895">
        <f t="shared" si="185"/>
        <v>0</v>
      </c>
      <c r="AA189" s="896">
        <f t="shared" si="186"/>
        <v>0</v>
      </c>
      <c r="AC189" s="1350" t="s">
        <v>373</v>
      </c>
      <c r="AD189" s="880"/>
      <c r="AE189" s="1087"/>
      <c r="AF189" s="882"/>
      <c r="AG189" s="1014"/>
      <c r="AH189" s="885"/>
      <c r="AI189" s="1084"/>
      <c r="AJ189" s="885">
        <f t="shared" si="179"/>
        <v>0</v>
      </c>
      <c r="AK189" s="1015">
        <f t="shared" si="180"/>
        <v>0</v>
      </c>
      <c r="AL189" s="885">
        <f t="shared" si="181"/>
        <v>0</v>
      </c>
      <c r="AM189" s="1016">
        <f t="shared" si="182"/>
        <v>0</v>
      </c>
      <c r="AN189" s="1081">
        <f t="shared" si="183"/>
        <v>0</v>
      </c>
      <c r="AO189" s="1092">
        <f t="shared" si="184"/>
        <v>0</v>
      </c>
      <c r="AQ189" s="3144"/>
      <c r="AR189" s="3144"/>
      <c r="AS189" s="3144"/>
      <c r="AT189" s="3144"/>
      <c r="AU189" s="3144"/>
      <c r="AV189" s="3144"/>
      <c r="AW189" s="3144"/>
      <c r="AX189" s="3144"/>
      <c r="AY189" s="3144"/>
      <c r="AZ189" s="3144"/>
      <c r="BA189" s="3144"/>
      <c r="BB189" s="3144"/>
      <c r="BC189" s="3144"/>
      <c r="BD189" s="3144"/>
    </row>
    <row r="190" spans="2:56" ht="13.5" customHeight="1">
      <c r="B190" s="3173"/>
      <c r="C190" s="1223"/>
      <c r="D190" s="3174"/>
      <c r="E190" s="3136"/>
      <c r="F190" s="3132"/>
      <c r="G190" s="3137"/>
      <c r="K190" s="2400" t="s">
        <v>455</v>
      </c>
      <c r="L190" s="227">
        <v>5</v>
      </c>
      <c r="M190" s="1222">
        <v>5</v>
      </c>
      <c r="N190" s="92"/>
      <c r="O190" s="411" t="s">
        <v>42</v>
      </c>
      <c r="P190" s="859">
        <f>L181</f>
        <v>302.76</v>
      </c>
      <c r="Q190" s="1036">
        <f>M181</f>
        <v>212.04</v>
      </c>
      <c r="R190" s="859">
        <f>F195</f>
        <v>53.4</v>
      </c>
      <c r="S190" s="938">
        <f>G195</f>
        <v>40</v>
      </c>
      <c r="T190" s="859">
        <f>F210</f>
        <v>174.136</v>
      </c>
      <c r="U190" s="1032">
        <f>G210</f>
        <v>130.6</v>
      </c>
      <c r="V190" s="859">
        <f t="shared" si="187"/>
        <v>356.15999999999997</v>
      </c>
      <c r="W190" s="1018">
        <f t="shared" si="188"/>
        <v>252.04</v>
      </c>
      <c r="X190" s="859">
        <f t="shared" si="189"/>
        <v>227.536</v>
      </c>
      <c r="Y190" s="938">
        <f t="shared" si="190"/>
        <v>170.6</v>
      </c>
      <c r="Z190" s="895">
        <f t="shared" si="185"/>
        <v>530.29599999999994</v>
      </c>
      <c r="AA190" s="896">
        <f t="shared" si="186"/>
        <v>382.64</v>
      </c>
      <c r="AC190" s="912" t="s">
        <v>299</v>
      </c>
      <c r="AD190" s="740"/>
      <c r="AE190" s="1337"/>
      <c r="AF190" s="883">
        <f>F200</f>
        <v>26.885000000000002</v>
      </c>
      <c r="AG190" s="1017">
        <f>G200</f>
        <v>17.475000000000001</v>
      </c>
      <c r="AH190" s="883"/>
      <c r="AI190" s="2729"/>
      <c r="AJ190" s="883">
        <f t="shared" ref="AJ190:AM193" si="193">AD190+AF190</f>
        <v>26.885000000000002</v>
      </c>
      <c r="AK190" s="1018">
        <f t="shared" si="193"/>
        <v>17.475000000000001</v>
      </c>
      <c r="AL190" s="883">
        <f t="shared" si="193"/>
        <v>26.885000000000002</v>
      </c>
      <c r="AM190" s="938">
        <f t="shared" si="193"/>
        <v>17.475000000000001</v>
      </c>
      <c r="AN190" s="1081">
        <f t="shared" si="183"/>
        <v>26.885000000000002</v>
      </c>
      <c r="AO190" s="1092">
        <f t="shared" si="184"/>
        <v>17.475000000000001</v>
      </c>
      <c r="AR190" s="111"/>
    </row>
    <row r="191" spans="2:56" ht="12.75" customHeight="1" thickBot="1">
      <c r="B191" s="1236" t="s">
        <v>268</v>
      </c>
      <c r="C191" s="3177"/>
      <c r="D191" s="3293">
        <f>SUM(D180:D186)</f>
        <v>650</v>
      </c>
      <c r="E191" s="1225"/>
      <c r="F191" s="1227"/>
      <c r="G191" s="2572"/>
      <c r="H191" s="1227"/>
      <c r="I191" s="1227"/>
      <c r="J191" s="2572"/>
      <c r="K191" s="2682" t="s">
        <v>555</v>
      </c>
      <c r="L191" s="1228">
        <v>195</v>
      </c>
      <c r="M191" s="2173">
        <v>195</v>
      </c>
      <c r="N191" s="92"/>
      <c r="O191" s="2715" t="s">
        <v>379</v>
      </c>
      <c r="P191" s="861">
        <f t="shared" ref="P191:U191" si="194">AD203</f>
        <v>126.86</v>
      </c>
      <c r="Q191" s="1033">
        <f t="shared" si="194"/>
        <v>102.25</v>
      </c>
      <c r="R191" s="1418">
        <f t="shared" si="194"/>
        <v>178.38499999999999</v>
      </c>
      <c r="S191" s="901">
        <f t="shared" si="194"/>
        <v>157.47499999999999</v>
      </c>
      <c r="T191" s="861">
        <f t="shared" si="194"/>
        <v>25.8</v>
      </c>
      <c r="U191" s="1035">
        <f t="shared" si="194"/>
        <v>21</v>
      </c>
      <c r="V191" s="1418">
        <f t="shared" ref="V191:Y193" si="195">P191+R191</f>
        <v>305.245</v>
      </c>
      <c r="W191" s="901">
        <f t="shared" si="195"/>
        <v>259.72500000000002</v>
      </c>
      <c r="X191" s="1418">
        <f t="shared" si="195"/>
        <v>204.185</v>
      </c>
      <c r="Y191" s="1419">
        <f t="shared" si="195"/>
        <v>178.47499999999999</v>
      </c>
      <c r="Z191" s="1420">
        <f t="shared" si="185"/>
        <v>331.04500000000002</v>
      </c>
      <c r="AA191" s="901">
        <f t="shared" si="186"/>
        <v>280.72500000000002</v>
      </c>
      <c r="AC191" s="911" t="s">
        <v>212</v>
      </c>
      <c r="AD191" s="740"/>
      <c r="AE191" s="1108"/>
      <c r="AF191" s="883"/>
      <c r="AG191" s="1017"/>
      <c r="AH191" s="883"/>
      <c r="AI191" s="2729"/>
      <c r="AJ191" s="883">
        <f t="shared" si="193"/>
        <v>0</v>
      </c>
      <c r="AK191" s="1018">
        <f t="shared" si="193"/>
        <v>0</v>
      </c>
      <c r="AL191" s="883">
        <f t="shared" si="193"/>
        <v>0</v>
      </c>
      <c r="AM191" s="938">
        <f t="shared" si="193"/>
        <v>0</v>
      </c>
      <c r="AN191" s="1081">
        <f t="shared" si="183"/>
        <v>0</v>
      </c>
      <c r="AO191" s="1092">
        <f t="shared" si="184"/>
        <v>0</v>
      </c>
      <c r="AR191" s="111"/>
    </row>
    <row r="192" spans="2:56" ht="15" customHeight="1" thickBot="1">
      <c r="B192" s="643"/>
      <c r="C192" s="3154" t="s">
        <v>106</v>
      </c>
      <c r="D192" s="3174"/>
      <c r="E192" s="2812" t="s">
        <v>678</v>
      </c>
      <c r="F192" s="1205"/>
      <c r="G192" s="2561"/>
      <c r="H192" s="3198" t="s">
        <v>496</v>
      </c>
      <c r="I192" s="1227"/>
      <c r="J192" s="2572"/>
      <c r="K192" s="3305" t="s">
        <v>650</v>
      </c>
      <c r="L192" s="1205"/>
      <c r="M192" s="1206"/>
      <c r="N192" s="92"/>
      <c r="O192" s="2716" t="s">
        <v>380</v>
      </c>
      <c r="P192" s="861">
        <f t="shared" ref="P192:U193" si="196">AD210</f>
        <v>2.58</v>
      </c>
      <c r="Q192" s="1033">
        <f t="shared" si="196"/>
        <v>2.58</v>
      </c>
      <c r="R192" s="861">
        <f t="shared" si="196"/>
        <v>0</v>
      </c>
      <c r="S192" s="1034">
        <f t="shared" si="196"/>
        <v>0</v>
      </c>
      <c r="T192" s="861">
        <f t="shared" si="196"/>
        <v>0</v>
      </c>
      <c r="U192" s="1035">
        <f t="shared" si="196"/>
        <v>0</v>
      </c>
      <c r="V192" s="861">
        <f t="shared" si="195"/>
        <v>2.58</v>
      </c>
      <c r="W192" s="901">
        <f t="shared" si="195"/>
        <v>2.58</v>
      </c>
      <c r="X192" s="861">
        <f t="shared" si="195"/>
        <v>0</v>
      </c>
      <c r="Y192" s="1034">
        <f t="shared" si="195"/>
        <v>0</v>
      </c>
      <c r="Z192" s="900">
        <f t="shared" si="185"/>
        <v>2.58</v>
      </c>
      <c r="AA192" s="901">
        <f t="shared" si="186"/>
        <v>2.58</v>
      </c>
      <c r="AC192" s="913" t="s">
        <v>328</v>
      </c>
      <c r="AD192" s="740"/>
      <c r="AE192" s="1109"/>
      <c r="AF192" s="2207"/>
      <c r="AG192" s="1017"/>
      <c r="AH192" s="884"/>
      <c r="AI192" s="2730"/>
      <c r="AJ192" s="884">
        <f t="shared" si="193"/>
        <v>0</v>
      </c>
      <c r="AK192" s="1020">
        <f t="shared" si="193"/>
        <v>0</v>
      </c>
      <c r="AL192" s="884">
        <f t="shared" si="193"/>
        <v>0</v>
      </c>
      <c r="AM192" s="848">
        <f t="shared" si="193"/>
        <v>0</v>
      </c>
      <c r="AN192" s="1081">
        <f t="shared" si="183"/>
        <v>0</v>
      </c>
      <c r="AO192" s="1092">
        <f t="shared" si="184"/>
        <v>0</v>
      </c>
      <c r="AR192" s="208"/>
    </row>
    <row r="193" spans="1:44" ht="15.75" customHeight="1" thickBot="1">
      <c r="B193" s="2858" t="s">
        <v>1120</v>
      </c>
      <c r="C193" s="252" t="s">
        <v>722</v>
      </c>
      <c r="D193" s="1543">
        <v>100</v>
      </c>
      <c r="E193" s="1229" t="s">
        <v>86</v>
      </c>
      <c r="F193" s="664" t="s">
        <v>87</v>
      </c>
      <c r="G193" s="1230" t="s">
        <v>88</v>
      </c>
      <c r="H193" s="1229" t="s">
        <v>86</v>
      </c>
      <c r="I193" s="664" t="s">
        <v>87</v>
      </c>
      <c r="J193" s="1230" t="s">
        <v>88</v>
      </c>
      <c r="K193" s="3156" t="s">
        <v>86</v>
      </c>
      <c r="L193" s="2463" t="s">
        <v>87</v>
      </c>
      <c r="M193" s="2622" t="s">
        <v>88</v>
      </c>
      <c r="N193" s="92"/>
      <c r="O193" s="2717" t="s">
        <v>621</v>
      </c>
      <c r="P193" s="861">
        <f t="shared" si="196"/>
        <v>129.44</v>
      </c>
      <c r="Q193" s="1033">
        <f t="shared" si="196"/>
        <v>104.83</v>
      </c>
      <c r="R193" s="861">
        <f t="shared" si="196"/>
        <v>178.38499999999999</v>
      </c>
      <c r="S193" s="1034">
        <f t="shared" si="196"/>
        <v>157.47499999999999</v>
      </c>
      <c r="T193" s="861">
        <f t="shared" si="196"/>
        <v>25.8</v>
      </c>
      <c r="U193" s="1035">
        <f t="shared" si="196"/>
        <v>21</v>
      </c>
      <c r="V193" s="861">
        <f t="shared" si="195"/>
        <v>307.82499999999999</v>
      </c>
      <c r="W193" s="901">
        <f t="shared" si="195"/>
        <v>262.30500000000001</v>
      </c>
      <c r="X193" s="861">
        <f t="shared" si="195"/>
        <v>204.185</v>
      </c>
      <c r="Y193" s="1034">
        <f t="shared" si="195"/>
        <v>178.47499999999999</v>
      </c>
      <c r="Z193" s="900">
        <f t="shared" si="185"/>
        <v>333.625</v>
      </c>
      <c r="AA193" s="901">
        <f t="shared" si="186"/>
        <v>283.30500000000001</v>
      </c>
      <c r="AC193" s="2094" t="s">
        <v>419</v>
      </c>
      <c r="AD193" s="880"/>
      <c r="AE193" s="1338"/>
      <c r="AF193" s="882"/>
      <c r="AG193" s="1014"/>
      <c r="AH193" s="883"/>
      <c r="AI193" s="2729"/>
      <c r="AJ193" s="883">
        <f t="shared" si="193"/>
        <v>0</v>
      </c>
      <c r="AK193" s="1018">
        <f t="shared" si="193"/>
        <v>0</v>
      </c>
      <c r="AL193" s="883">
        <f t="shared" si="193"/>
        <v>0</v>
      </c>
      <c r="AM193" s="938">
        <f t="shared" si="193"/>
        <v>0</v>
      </c>
      <c r="AN193" s="1081">
        <f t="shared" si="183"/>
        <v>0</v>
      </c>
      <c r="AO193" s="1092">
        <f t="shared" si="184"/>
        <v>0</v>
      </c>
      <c r="AR193" s="208"/>
    </row>
    <row r="194" spans="1:44" ht="13.5" customHeight="1">
      <c r="B194" s="1542" t="s">
        <v>527</v>
      </c>
      <c r="C194" s="3166" t="s">
        <v>678</v>
      </c>
      <c r="D194" s="2506">
        <v>250</v>
      </c>
      <c r="E194" s="130" t="s">
        <v>447</v>
      </c>
      <c r="F194" s="129">
        <v>25</v>
      </c>
      <c r="G194" s="2557">
        <v>20</v>
      </c>
      <c r="H194" s="2618" t="s">
        <v>76</v>
      </c>
      <c r="I194" s="129">
        <v>46.311999999999998</v>
      </c>
      <c r="J194" s="1166">
        <v>40</v>
      </c>
      <c r="K194" s="2556" t="s">
        <v>529</v>
      </c>
      <c r="L194" s="2623">
        <v>43.65</v>
      </c>
      <c r="M194" s="2557">
        <v>43.65</v>
      </c>
      <c r="N194" s="92"/>
      <c r="O194" s="894" t="s">
        <v>64</v>
      </c>
      <c r="P194" s="862">
        <f t="shared" ref="P194:R194" si="197">AD219</f>
        <v>61.72</v>
      </c>
      <c r="Q194" s="1036">
        <f t="shared" si="197"/>
        <v>55</v>
      </c>
      <c r="R194" s="1149">
        <f t="shared" si="197"/>
        <v>113.5</v>
      </c>
      <c r="S194" s="938">
        <f>AG219</f>
        <v>100</v>
      </c>
      <c r="T194" s="862"/>
      <c r="U194" s="1032"/>
      <c r="V194" s="862">
        <f t="shared" ref="V194:Y194" si="198">P194+R194</f>
        <v>175.22</v>
      </c>
      <c r="W194" s="1018">
        <f t="shared" si="198"/>
        <v>155</v>
      </c>
      <c r="X194" s="862">
        <f t="shared" si="198"/>
        <v>113.5</v>
      </c>
      <c r="Y194" s="938">
        <f t="shared" si="198"/>
        <v>100</v>
      </c>
      <c r="Z194" s="895">
        <f t="shared" ref="Z194:Z222" si="199">P194+R194+T194</f>
        <v>175.22</v>
      </c>
      <c r="AA194" s="896">
        <f t="shared" ref="AA194:AA222" si="200">Q194+S194+U194</f>
        <v>155</v>
      </c>
      <c r="AC194" s="1188" t="s">
        <v>337</v>
      </c>
      <c r="AD194" s="740"/>
      <c r="AE194" s="1337"/>
      <c r="AF194" s="883"/>
      <c r="AG194" s="1017"/>
      <c r="AH194" s="883"/>
      <c r="AI194" s="2729"/>
      <c r="AJ194" s="883">
        <f t="shared" ref="AJ194:AJ195" si="201">AD194+AF194</f>
        <v>0</v>
      </c>
      <c r="AK194" s="1018">
        <f t="shared" ref="AK194:AK195" si="202">AE194+AG194</f>
        <v>0</v>
      </c>
      <c r="AL194" s="883">
        <f t="shared" ref="AL194:AL195" si="203">AF194+AH194</f>
        <v>0</v>
      </c>
      <c r="AM194" s="938">
        <f t="shared" ref="AM194:AM195" si="204">AG194+AI194</f>
        <v>0</v>
      </c>
      <c r="AN194" s="1081">
        <f t="shared" si="183"/>
        <v>0</v>
      </c>
      <c r="AO194" s="1092">
        <f t="shared" si="184"/>
        <v>0</v>
      </c>
      <c r="AR194" s="104"/>
    </row>
    <row r="195" spans="1:44">
      <c r="B195" s="2858" t="s">
        <v>313</v>
      </c>
      <c r="C195" s="2389" t="s">
        <v>496</v>
      </c>
      <c r="D195" s="3288">
        <v>100</v>
      </c>
      <c r="E195" s="185" t="s">
        <v>42</v>
      </c>
      <c r="F195" s="227">
        <v>53.4</v>
      </c>
      <c r="G195" s="1233">
        <v>40</v>
      </c>
      <c r="H195" s="2400" t="s">
        <v>500</v>
      </c>
      <c r="I195" s="227">
        <v>42.655999999999999</v>
      </c>
      <c r="J195" s="229">
        <v>38</v>
      </c>
      <c r="K195" s="185" t="s">
        <v>75</v>
      </c>
      <c r="L195" s="228">
        <v>6.3</v>
      </c>
      <c r="M195" s="1233">
        <v>6.3</v>
      </c>
      <c r="N195" s="92"/>
      <c r="O195" s="902" t="s">
        <v>90</v>
      </c>
      <c r="P195" s="862">
        <f t="shared" ref="P195:U195" si="205">AD223</f>
        <v>0</v>
      </c>
      <c r="Q195" s="852">
        <f t="shared" si="205"/>
        <v>0</v>
      </c>
      <c r="R195" s="862">
        <f t="shared" si="205"/>
        <v>0</v>
      </c>
      <c r="S195" s="1018">
        <f t="shared" si="205"/>
        <v>0</v>
      </c>
      <c r="T195" s="862">
        <f t="shared" si="205"/>
        <v>0</v>
      </c>
      <c r="U195" s="1032">
        <f t="shared" si="205"/>
        <v>0</v>
      </c>
      <c r="V195" s="859">
        <f t="shared" ref="V195:V216" si="206">P195+R195</f>
        <v>0</v>
      </c>
      <c r="W195" s="1018">
        <f t="shared" ref="W195:W220" si="207">Q195+S195</f>
        <v>0</v>
      </c>
      <c r="X195" s="859">
        <f t="shared" ref="X195:X220" si="208">R195+T195</f>
        <v>0</v>
      </c>
      <c r="Y195" s="938">
        <f t="shared" ref="Y195:Y220" si="209">S195+U195</f>
        <v>0</v>
      </c>
      <c r="Z195" s="895">
        <f t="shared" si="199"/>
        <v>0</v>
      </c>
      <c r="AA195" s="896">
        <f t="shared" si="200"/>
        <v>0</v>
      </c>
      <c r="AC195" s="912" t="s">
        <v>338</v>
      </c>
      <c r="AD195" s="740">
        <f>L182+F186</f>
        <v>3.9800000000000004</v>
      </c>
      <c r="AE195" s="1108">
        <f>M182+G186</f>
        <v>3.02</v>
      </c>
      <c r="AF195" s="883"/>
      <c r="AG195" s="1017"/>
      <c r="AH195" s="883"/>
      <c r="AI195" s="2729"/>
      <c r="AJ195" s="883">
        <f t="shared" si="201"/>
        <v>3.9800000000000004</v>
      </c>
      <c r="AK195" s="1018">
        <f t="shared" si="202"/>
        <v>3.02</v>
      </c>
      <c r="AL195" s="883">
        <f t="shared" si="203"/>
        <v>0</v>
      </c>
      <c r="AM195" s="938">
        <f t="shared" si="204"/>
        <v>0</v>
      </c>
      <c r="AN195" s="1081">
        <f t="shared" si="183"/>
        <v>3.9800000000000004</v>
      </c>
      <c r="AO195" s="1092">
        <f t="shared" si="184"/>
        <v>3.02</v>
      </c>
      <c r="AR195" s="111"/>
    </row>
    <row r="196" spans="1:44" ht="15" customHeight="1">
      <c r="B196" s="3172" t="s">
        <v>343</v>
      </c>
      <c r="C196" s="3220" t="s">
        <v>475</v>
      </c>
      <c r="D196" s="1231">
        <v>180</v>
      </c>
      <c r="E196" s="185" t="s">
        <v>414</v>
      </c>
      <c r="F196" s="228">
        <v>12.5</v>
      </c>
      <c r="G196" s="1233">
        <v>10</v>
      </c>
      <c r="H196" s="2400" t="s">
        <v>73</v>
      </c>
      <c r="I196" s="227">
        <v>20</v>
      </c>
      <c r="J196" s="229">
        <v>20</v>
      </c>
      <c r="K196" s="185" t="s">
        <v>336</v>
      </c>
      <c r="L196" s="227">
        <v>0.54</v>
      </c>
      <c r="M196" s="1233">
        <v>0.54</v>
      </c>
      <c r="N196" s="92"/>
      <c r="O196" s="2731" t="s">
        <v>646</v>
      </c>
      <c r="P196" s="859"/>
      <c r="Q196" s="852"/>
      <c r="R196" s="859"/>
      <c r="S196" s="938"/>
      <c r="T196" s="859"/>
      <c r="U196" s="1032"/>
      <c r="V196" s="859">
        <f t="shared" si="206"/>
        <v>0</v>
      </c>
      <c r="W196" s="1018">
        <f t="shared" si="207"/>
        <v>0</v>
      </c>
      <c r="X196" s="859">
        <f t="shared" si="208"/>
        <v>0</v>
      </c>
      <c r="Y196" s="938">
        <f t="shared" si="209"/>
        <v>0</v>
      </c>
      <c r="Z196" s="895">
        <f t="shared" si="199"/>
        <v>0</v>
      </c>
      <c r="AA196" s="896">
        <f t="shared" si="200"/>
        <v>0</v>
      </c>
      <c r="AC196" s="913" t="s">
        <v>107</v>
      </c>
      <c r="AD196" s="740"/>
      <c r="AE196" s="1108"/>
      <c r="AF196" s="1208">
        <f>F194</f>
        <v>25</v>
      </c>
      <c r="AG196" s="1017">
        <f>G194</f>
        <v>20</v>
      </c>
      <c r="AH196" s="883"/>
      <c r="AI196" s="2729"/>
      <c r="AJ196" s="883">
        <f t="shared" ref="AJ196:AM203" si="210">AD196+AF196</f>
        <v>25</v>
      </c>
      <c r="AK196" s="1018">
        <f t="shared" si="210"/>
        <v>20</v>
      </c>
      <c r="AL196" s="883">
        <f t="shared" si="210"/>
        <v>25</v>
      </c>
      <c r="AM196" s="938">
        <f t="shared" si="210"/>
        <v>20</v>
      </c>
      <c r="AN196" s="1081">
        <f t="shared" si="183"/>
        <v>25</v>
      </c>
      <c r="AO196" s="1092">
        <f t="shared" si="184"/>
        <v>20</v>
      </c>
      <c r="AR196" s="208"/>
    </row>
    <row r="197" spans="1:44" ht="12.75" customHeight="1">
      <c r="B197" s="3181" t="s">
        <v>8</v>
      </c>
      <c r="C197" s="1453" t="s">
        <v>532</v>
      </c>
      <c r="D197" s="2410">
        <v>33</v>
      </c>
      <c r="E197" s="2569" t="s">
        <v>860</v>
      </c>
      <c r="F197" s="1616"/>
      <c r="G197" s="2558"/>
      <c r="H197" s="185" t="s">
        <v>9</v>
      </c>
      <c r="I197" s="227">
        <v>17</v>
      </c>
      <c r="J197" s="229">
        <v>17</v>
      </c>
      <c r="K197" s="186" t="s">
        <v>335</v>
      </c>
      <c r="L197" s="1632">
        <v>139.68</v>
      </c>
      <c r="M197" s="1233">
        <v>139.68</v>
      </c>
      <c r="N197" s="92"/>
      <c r="O197" s="2731" t="s">
        <v>292</v>
      </c>
      <c r="P197" s="859">
        <f t="shared" ref="P197:U197" si="211">AD226</f>
        <v>72</v>
      </c>
      <c r="Q197" s="1036">
        <f t="shared" si="211"/>
        <v>64.8</v>
      </c>
      <c r="R197" s="859">
        <f t="shared" si="211"/>
        <v>46.311999999999998</v>
      </c>
      <c r="S197" s="938">
        <f t="shared" si="211"/>
        <v>40</v>
      </c>
      <c r="T197" s="859">
        <f t="shared" si="211"/>
        <v>0</v>
      </c>
      <c r="U197" s="1032">
        <f t="shared" si="211"/>
        <v>0</v>
      </c>
      <c r="V197" s="859">
        <f t="shared" si="206"/>
        <v>118.312</v>
      </c>
      <c r="W197" s="1018">
        <f t="shared" si="207"/>
        <v>104.8</v>
      </c>
      <c r="X197" s="859">
        <f t="shared" si="208"/>
        <v>46.311999999999998</v>
      </c>
      <c r="Y197" s="938">
        <f t="shared" si="209"/>
        <v>40</v>
      </c>
      <c r="Z197" s="895">
        <f t="shared" si="199"/>
        <v>118.312</v>
      </c>
      <c r="AA197" s="896">
        <f t="shared" si="200"/>
        <v>104.8</v>
      </c>
      <c r="AC197" s="913" t="s">
        <v>77</v>
      </c>
      <c r="AD197" s="740">
        <f>I182+F181</f>
        <v>22.880000000000003</v>
      </c>
      <c r="AE197" s="1120">
        <f>J182+G181</f>
        <v>19.23</v>
      </c>
      <c r="AF197" s="883">
        <f>F198</f>
        <v>12</v>
      </c>
      <c r="AG197" s="1017">
        <f>G198</f>
        <v>10</v>
      </c>
      <c r="AH197" s="883">
        <f>F213</f>
        <v>14.4</v>
      </c>
      <c r="AI197" s="1035">
        <f>G213</f>
        <v>12</v>
      </c>
      <c r="AJ197" s="883">
        <f t="shared" si="210"/>
        <v>34.880000000000003</v>
      </c>
      <c r="AK197" s="1018">
        <f t="shared" si="210"/>
        <v>29.23</v>
      </c>
      <c r="AL197" s="883">
        <f t="shared" si="210"/>
        <v>26.4</v>
      </c>
      <c r="AM197" s="938">
        <f t="shared" si="210"/>
        <v>22</v>
      </c>
      <c r="AN197" s="1081">
        <f t="shared" si="183"/>
        <v>49.28</v>
      </c>
      <c r="AO197" s="1092">
        <f t="shared" si="184"/>
        <v>41.230000000000004</v>
      </c>
      <c r="AR197" s="208"/>
    </row>
    <row r="198" spans="1:44" ht="15" customHeight="1" thickBot="1">
      <c r="B198" s="3173"/>
      <c r="C198" s="1451" t="s">
        <v>820</v>
      </c>
      <c r="D198" s="3144"/>
      <c r="E198" s="185" t="s">
        <v>130</v>
      </c>
      <c r="F198" s="228">
        <v>12</v>
      </c>
      <c r="G198" s="1233">
        <v>10</v>
      </c>
      <c r="H198" s="2400" t="s">
        <v>396</v>
      </c>
      <c r="I198" s="227">
        <v>10</v>
      </c>
      <c r="J198" s="229">
        <v>10</v>
      </c>
      <c r="K198" s="3136"/>
      <c r="L198" s="3132"/>
      <c r="M198" s="3137"/>
      <c r="N198" s="1061"/>
      <c r="O198" s="894" t="s">
        <v>293</v>
      </c>
      <c r="P198" s="859">
        <f t="shared" ref="P198:U198" si="212">AD230</f>
        <v>0</v>
      </c>
      <c r="Q198" s="1036">
        <f t="shared" si="212"/>
        <v>0</v>
      </c>
      <c r="R198" s="859">
        <f t="shared" si="212"/>
        <v>42.655999999999999</v>
      </c>
      <c r="S198" s="1018">
        <f t="shared" si="212"/>
        <v>38</v>
      </c>
      <c r="T198" s="859">
        <f t="shared" si="212"/>
        <v>0</v>
      </c>
      <c r="U198" s="1037">
        <f t="shared" si="212"/>
        <v>0</v>
      </c>
      <c r="V198" s="859">
        <f t="shared" si="206"/>
        <v>42.655999999999999</v>
      </c>
      <c r="W198" s="1018">
        <f t="shared" si="207"/>
        <v>38</v>
      </c>
      <c r="X198" s="859">
        <f t="shared" si="208"/>
        <v>42.655999999999999</v>
      </c>
      <c r="Y198" s="938">
        <f t="shared" si="209"/>
        <v>38</v>
      </c>
      <c r="Z198" s="895">
        <f t="shared" si="199"/>
        <v>42.655999999999999</v>
      </c>
      <c r="AA198" s="896">
        <f t="shared" si="200"/>
        <v>38</v>
      </c>
      <c r="AC198" s="913" t="s">
        <v>62</v>
      </c>
      <c r="AD198" s="740">
        <f>F180</f>
        <v>100</v>
      </c>
      <c r="AE198" s="1110">
        <f>G180</f>
        <v>80</v>
      </c>
      <c r="AF198" s="883">
        <f>F196</f>
        <v>12.5</v>
      </c>
      <c r="AG198" s="1017">
        <f>G196</f>
        <v>10</v>
      </c>
      <c r="AH198" s="883">
        <f>F214</f>
        <v>11.4</v>
      </c>
      <c r="AI198" s="1035">
        <f>G214</f>
        <v>9</v>
      </c>
      <c r="AJ198" s="883">
        <f t="shared" si="210"/>
        <v>112.5</v>
      </c>
      <c r="AK198" s="1018">
        <f t="shared" si="210"/>
        <v>90</v>
      </c>
      <c r="AL198" s="883">
        <f t="shared" si="210"/>
        <v>23.9</v>
      </c>
      <c r="AM198" s="938">
        <f t="shared" si="210"/>
        <v>19</v>
      </c>
      <c r="AN198" s="1081">
        <f t="shared" si="183"/>
        <v>123.9</v>
      </c>
      <c r="AO198" s="1092">
        <f t="shared" si="184"/>
        <v>99</v>
      </c>
      <c r="AR198" s="208"/>
    </row>
    <row r="199" spans="1:44" ht="15" customHeight="1" thickBot="1">
      <c r="B199" s="3286" t="s">
        <v>651</v>
      </c>
      <c r="C199" s="2375" t="s">
        <v>652</v>
      </c>
      <c r="D199" s="3175">
        <v>200</v>
      </c>
      <c r="E199" s="2640" t="s">
        <v>861</v>
      </c>
      <c r="F199" s="2412"/>
      <c r="G199" s="2641"/>
      <c r="H199" s="2456" t="s">
        <v>336</v>
      </c>
      <c r="I199" s="1601">
        <v>0.4</v>
      </c>
      <c r="J199" s="1510">
        <v>0.4</v>
      </c>
      <c r="K199" s="1610" t="s">
        <v>693</v>
      </c>
      <c r="L199" s="1205"/>
      <c r="M199" s="1206"/>
      <c r="N199" s="92"/>
      <c r="O199" s="894" t="s">
        <v>104</v>
      </c>
      <c r="P199" s="859"/>
      <c r="Q199" s="852"/>
      <c r="R199" s="859"/>
      <c r="S199" s="938"/>
      <c r="T199" s="859"/>
      <c r="U199" s="1032"/>
      <c r="V199" s="859">
        <f t="shared" si="206"/>
        <v>0</v>
      </c>
      <c r="W199" s="1018">
        <f t="shared" si="207"/>
        <v>0</v>
      </c>
      <c r="X199" s="859">
        <f t="shared" si="208"/>
        <v>0</v>
      </c>
      <c r="Y199" s="938">
        <f t="shared" si="209"/>
        <v>0</v>
      </c>
      <c r="Z199" s="895">
        <f t="shared" si="199"/>
        <v>0</v>
      </c>
      <c r="AA199" s="896">
        <f t="shared" si="200"/>
        <v>0</v>
      </c>
      <c r="AC199" s="913" t="s">
        <v>67</v>
      </c>
      <c r="AD199" s="740"/>
      <c r="AE199" s="1108"/>
      <c r="AF199" s="1207"/>
      <c r="AG199" s="1017"/>
      <c r="AH199" s="883"/>
      <c r="AI199" s="2729"/>
      <c r="AJ199" s="883">
        <f t="shared" si="210"/>
        <v>0</v>
      </c>
      <c r="AK199" s="1018">
        <f t="shared" si="210"/>
        <v>0</v>
      </c>
      <c r="AL199" s="883">
        <f t="shared" si="210"/>
        <v>0</v>
      </c>
      <c r="AM199" s="938">
        <f t="shared" si="210"/>
        <v>0</v>
      </c>
      <c r="AN199" s="1081">
        <f t="shared" si="183"/>
        <v>0</v>
      </c>
      <c r="AO199" s="1092">
        <f t="shared" si="184"/>
        <v>0</v>
      </c>
      <c r="AR199" s="208"/>
    </row>
    <row r="200" spans="1:44" ht="16.5" customHeight="1" thickBot="1">
      <c r="B200" s="3181" t="s">
        <v>8</v>
      </c>
      <c r="C200" s="3166" t="s">
        <v>9</v>
      </c>
      <c r="D200" s="3333">
        <v>50</v>
      </c>
      <c r="E200" s="185" t="s">
        <v>526</v>
      </c>
      <c r="F200" s="227">
        <v>26.885000000000002</v>
      </c>
      <c r="G200" s="1233">
        <v>17.475000000000001</v>
      </c>
      <c r="H200" s="2640" t="s">
        <v>877</v>
      </c>
      <c r="I200" s="2632"/>
      <c r="J200" s="1581"/>
      <c r="K200" s="1194" t="s">
        <v>86</v>
      </c>
      <c r="L200" s="162" t="s">
        <v>87</v>
      </c>
      <c r="M200" s="2461" t="s">
        <v>88</v>
      </c>
      <c r="N200" s="92"/>
      <c r="O200" s="894" t="s">
        <v>60</v>
      </c>
      <c r="P200" s="859"/>
      <c r="Q200" s="852"/>
      <c r="R200" s="859"/>
      <c r="S200" s="938"/>
      <c r="T200" s="1117"/>
      <c r="U200" s="1037"/>
      <c r="V200" s="859">
        <f t="shared" si="206"/>
        <v>0</v>
      </c>
      <c r="W200" s="1018">
        <f t="shared" si="207"/>
        <v>0</v>
      </c>
      <c r="X200" s="859">
        <f t="shared" si="208"/>
        <v>0</v>
      </c>
      <c r="Y200" s="938">
        <f t="shared" si="209"/>
        <v>0</v>
      </c>
      <c r="Z200" s="895">
        <f t="shared" si="199"/>
        <v>0</v>
      </c>
      <c r="AA200" s="896">
        <f t="shared" si="200"/>
        <v>0</v>
      </c>
      <c r="AC200" s="913" t="s">
        <v>403</v>
      </c>
      <c r="AD200" s="740"/>
      <c r="AE200" s="1111"/>
      <c r="AF200" s="1207">
        <f>L201</f>
        <v>102</v>
      </c>
      <c r="AG200" s="1017">
        <f>M201</f>
        <v>100</v>
      </c>
      <c r="AH200" s="883"/>
      <c r="AI200" s="2729"/>
      <c r="AJ200" s="883">
        <f t="shared" si="210"/>
        <v>102</v>
      </c>
      <c r="AK200" s="1018">
        <f t="shared" si="210"/>
        <v>100</v>
      </c>
      <c r="AL200" s="883">
        <f t="shared" si="210"/>
        <v>102</v>
      </c>
      <c r="AM200" s="938">
        <f t="shared" si="210"/>
        <v>100</v>
      </c>
      <c r="AN200" s="1081">
        <f t="shared" si="183"/>
        <v>102</v>
      </c>
      <c r="AO200" s="1092">
        <f t="shared" si="184"/>
        <v>100</v>
      </c>
      <c r="AR200" s="208"/>
    </row>
    <row r="201" spans="1:44" ht="14.25" customHeight="1" thickBot="1">
      <c r="B201" s="3181" t="s">
        <v>8</v>
      </c>
      <c r="C201" s="3166" t="s">
        <v>294</v>
      </c>
      <c r="D201" s="2506">
        <v>40</v>
      </c>
      <c r="E201" s="185" t="s">
        <v>79</v>
      </c>
      <c r="F201" s="228">
        <v>2.71</v>
      </c>
      <c r="G201" s="1233">
        <v>2.71</v>
      </c>
      <c r="H201" s="185" t="s">
        <v>79</v>
      </c>
      <c r="I201" s="227">
        <v>4</v>
      </c>
      <c r="J201" s="2586">
        <v>4</v>
      </c>
      <c r="K201" s="130" t="s">
        <v>659</v>
      </c>
      <c r="L201" s="2190">
        <v>102</v>
      </c>
      <c r="M201" s="2191">
        <v>100</v>
      </c>
      <c r="N201" s="92"/>
      <c r="O201" s="894" t="s">
        <v>56</v>
      </c>
      <c r="P201" s="859"/>
      <c r="Q201" s="1038"/>
      <c r="R201" s="862">
        <f>I196+I204</f>
        <v>231</v>
      </c>
      <c r="S201" s="1209">
        <f>J196+J204</f>
        <v>220</v>
      </c>
      <c r="T201" s="859"/>
      <c r="U201" s="1040"/>
      <c r="V201" s="859">
        <f t="shared" si="206"/>
        <v>231</v>
      </c>
      <c r="W201" s="1018">
        <f t="shared" si="207"/>
        <v>220</v>
      </c>
      <c r="X201" s="859">
        <f t="shared" si="208"/>
        <v>231</v>
      </c>
      <c r="Y201" s="938">
        <f t="shared" si="209"/>
        <v>220</v>
      </c>
      <c r="Z201" s="895">
        <f t="shared" si="199"/>
        <v>231</v>
      </c>
      <c r="AA201" s="896">
        <f t="shared" si="200"/>
        <v>220</v>
      </c>
      <c r="AC201" s="913" t="s">
        <v>112</v>
      </c>
      <c r="AD201" s="740"/>
      <c r="AE201" s="1090"/>
      <c r="AF201" s="883"/>
      <c r="AG201" s="1017"/>
      <c r="AH201" s="883"/>
      <c r="AI201" s="2729"/>
      <c r="AJ201" s="883">
        <f t="shared" si="210"/>
        <v>0</v>
      </c>
      <c r="AK201" s="1018">
        <f t="shared" si="210"/>
        <v>0</v>
      </c>
      <c r="AL201" s="883">
        <f t="shared" si="210"/>
        <v>0</v>
      </c>
      <c r="AM201" s="938">
        <f t="shared" si="210"/>
        <v>0</v>
      </c>
      <c r="AN201" s="1081">
        <f t="shared" si="183"/>
        <v>0</v>
      </c>
      <c r="AO201" s="1092">
        <f t="shared" si="184"/>
        <v>0</v>
      </c>
      <c r="AR201" s="208"/>
    </row>
    <row r="202" spans="1:44" ht="15" customHeight="1" thickBot="1">
      <c r="B202" s="3287" t="s">
        <v>716</v>
      </c>
      <c r="C202" s="3166" t="s">
        <v>695</v>
      </c>
      <c r="D202" s="2506">
        <v>100</v>
      </c>
      <c r="E202" s="185" t="s">
        <v>75</v>
      </c>
      <c r="F202" s="228">
        <v>2.29</v>
      </c>
      <c r="G202" s="1233">
        <v>2.29</v>
      </c>
      <c r="H202" s="2203" t="s">
        <v>652</v>
      </c>
      <c r="I202" s="1205"/>
      <c r="J202" s="1206"/>
      <c r="K202" s="3136"/>
      <c r="L202" s="3132"/>
      <c r="M202" s="3137"/>
      <c r="N202" s="92"/>
      <c r="O202" s="894" t="s">
        <v>119</v>
      </c>
      <c r="P202" s="859"/>
      <c r="Q202" s="852"/>
      <c r="R202" s="859"/>
      <c r="S202" s="938"/>
      <c r="T202" s="859">
        <f>L210</f>
        <v>208</v>
      </c>
      <c r="U202" s="1032">
        <f>M210</f>
        <v>200</v>
      </c>
      <c r="V202" s="859">
        <f t="shared" si="206"/>
        <v>0</v>
      </c>
      <c r="W202" s="1018">
        <f t="shared" si="207"/>
        <v>0</v>
      </c>
      <c r="X202" s="859">
        <f t="shared" si="208"/>
        <v>208</v>
      </c>
      <c r="Y202" s="938">
        <f t="shared" si="209"/>
        <v>200</v>
      </c>
      <c r="Z202" s="895">
        <f t="shared" si="199"/>
        <v>208</v>
      </c>
      <c r="AA202" s="903">
        <f t="shared" si="200"/>
        <v>200</v>
      </c>
      <c r="AC202" s="2094" t="s">
        <v>83</v>
      </c>
      <c r="AD202" s="881"/>
      <c r="AE202" s="3268"/>
      <c r="AF202" s="1374"/>
      <c r="AG202" s="1019"/>
      <c r="AH202" s="884"/>
      <c r="AI202" s="2730"/>
      <c r="AJ202" s="884">
        <f t="shared" si="210"/>
        <v>0</v>
      </c>
      <c r="AK202" s="1020">
        <f t="shared" si="210"/>
        <v>0</v>
      </c>
      <c r="AL202" s="884">
        <f t="shared" si="210"/>
        <v>0</v>
      </c>
      <c r="AM202" s="848">
        <f t="shared" si="210"/>
        <v>0</v>
      </c>
      <c r="AN202" s="1393">
        <f t="shared" si="183"/>
        <v>0</v>
      </c>
      <c r="AO202" s="1379">
        <f t="shared" si="184"/>
        <v>0</v>
      </c>
      <c r="AR202" s="1434"/>
    </row>
    <row r="203" spans="1:44" ht="18" customHeight="1" thickBot="1">
      <c r="A203" s="11"/>
      <c r="B203" s="3173"/>
      <c r="C203" s="1223"/>
      <c r="D203" s="3144"/>
      <c r="E203" s="185" t="s">
        <v>336</v>
      </c>
      <c r="F203" s="227">
        <v>0.9</v>
      </c>
      <c r="G203" s="1233">
        <v>0.9</v>
      </c>
      <c r="H203" s="1194" t="s">
        <v>86</v>
      </c>
      <c r="I203" s="162" t="s">
        <v>87</v>
      </c>
      <c r="J203" s="1582" t="s">
        <v>88</v>
      </c>
      <c r="K203" s="1152" t="s">
        <v>695</v>
      </c>
      <c r="L203" s="1205"/>
      <c r="M203" s="1206"/>
      <c r="N203" s="92"/>
      <c r="O203" s="894" t="s">
        <v>59</v>
      </c>
      <c r="P203" s="859"/>
      <c r="Q203" s="852"/>
      <c r="R203" s="859"/>
      <c r="S203" s="938"/>
      <c r="T203" s="859"/>
      <c r="U203" s="1032"/>
      <c r="V203" s="859">
        <f t="shared" si="206"/>
        <v>0</v>
      </c>
      <c r="W203" s="1018">
        <f t="shared" si="207"/>
        <v>0</v>
      </c>
      <c r="X203" s="859">
        <f t="shared" si="208"/>
        <v>0</v>
      </c>
      <c r="Y203" s="938">
        <f t="shared" si="209"/>
        <v>0</v>
      </c>
      <c r="Z203" s="895">
        <f t="shared" si="199"/>
        <v>0</v>
      </c>
      <c r="AA203" s="903">
        <f t="shared" si="200"/>
        <v>0</v>
      </c>
      <c r="AC203" s="1372" t="s">
        <v>374</v>
      </c>
      <c r="AD203" s="1398">
        <f t="shared" ref="AD203:AG203" si="213">SUM(AD190:AD202)</f>
        <v>126.86</v>
      </c>
      <c r="AE203" s="1399">
        <f t="shared" si="213"/>
        <v>102.25</v>
      </c>
      <c r="AF203" s="1400">
        <f t="shared" si="213"/>
        <v>178.38499999999999</v>
      </c>
      <c r="AG203" s="1401">
        <f t="shared" si="213"/>
        <v>157.47499999999999</v>
      </c>
      <c r="AH203" s="1402">
        <f>SUM(AH190:AH202)</f>
        <v>25.8</v>
      </c>
      <c r="AI203" s="1375">
        <f>SUM(AI190:AI202)</f>
        <v>21</v>
      </c>
      <c r="AJ203" s="1391">
        <f t="shared" si="210"/>
        <v>305.245</v>
      </c>
      <c r="AK203" s="2095">
        <f t="shared" si="210"/>
        <v>259.72500000000002</v>
      </c>
      <c r="AL203" s="1391">
        <f t="shared" si="210"/>
        <v>204.185</v>
      </c>
      <c r="AM203" s="2096">
        <f t="shared" si="210"/>
        <v>178.47499999999999</v>
      </c>
      <c r="AN203" s="1406">
        <f t="shared" si="183"/>
        <v>331.04500000000002</v>
      </c>
      <c r="AO203" s="1093">
        <f t="shared" si="184"/>
        <v>280.72500000000002</v>
      </c>
      <c r="AR203" s="201"/>
    </row>
    <row r="204" spans="1:44" ht="16.5" customHeight="1" thickBot="1">
      <c r="B204" s="3173"/>
      <c r="C204" s="1223"/>
      <c r="D204" s="3144"/>
      <c r="E204" s="2456" t="s">
        <v>131</v>
      </c>
      <c r="F204" s="1601">
        <v>0.01</v>
      </c>
      <c r="G204" s="1510">
        <v>0.01</v>
      </c>
      <c r="H204" s="185" t="s">
        <v>56</v>
      </c>
      <c r="I204" s="2633">
        <v>211</v>
      </c>
      <c r="J204" s="2859">
        <v>200</v>
      </c>
      <c r="K204" s="2578" t="s">
        <v>86</v>
      </c>
      <c r="L204" s="2579" t="s">
        <v>87</v>
      </c>
      <c r="M204" s="2580" t="s">
        <v>88</v>
      </c>
      <c r="N204" s="92"/>
      <c r="O204" s="894" t="s">
        <v>309</v>
      </c>
      <c r="P204" s="859">
        <f>L185</f>
        <v>7.5750000000000002</v>
      </c>
      <c r="Q204" s="852">
        <f>M185</f>
        <v>7.5</v>
      </c>
      <c r="R204" s="859"/>
      <c r="S204" s="938"/>
      <c r="T204" s="859"/>
      <c r="U204" s="1032"/>
      <c r="V204" s="859">
        <f t="shared" si="206"/>
        <v>7.5750000000000002</v>
      </c>
      <c r="W204" s="1018">
        <f t="shared" si="207"/>
        <v>7.5</v>
      </c>
      <c r="X204" s="859">
        <f t="shared" si="208"/>
        <v>0</v>
      </c>
      <c r="Y204" s="938">
        <f t="shared" si="209"/>
        <v>0</v>
      </c>
      <c r="Z204" s="895">
        <f t="shared" si="199"/>
        <v>7.5750000000000002</v>
      </c>
      <c r="AA204" s="903">
        <f t="shared" si="200"/>
        <v>7.5</v>
      </c>
      <c r="AC204" s="1350" t="s">
        <v>386</v>
      </c>
      <c r="AD204" s="1347"/>
      <c r="AE204" s="1351"/>
      <c r="AF204" s="1352"/>
      <c r="AG204" s="1353"/>
      <c r="AH204" s="1352"/>
      <c r="AI204" s="1354"/>
      <c r="AR204" s="106"/>
    </row>
    <row r="205" spans="1:44" ht="13.5" customHeight="1" thickBot="1">
      <c r="B205" s="3173"/>
      <c r="C205" s="1223"/>
      <c r="D205" s="3144"/>
      <c r="E205" s="240" t="s">
        <v>335</v>
      </c>
      <c r="F205" s="241">
        <v>187.5</v>
      </c>
      <c r="G205" s="2399">
        <v>187.5</v>
      </c>
      <c r="H205" s="3021" t="s">
        <v>532</v>
      </c>
      <c r="I205" s="1205"/>
      <c r="J205" s="1205"/>
      <c r="K205" s="2602" t="s">
        <v>418</v>
      </c>
      <c r="L205" s="1503">
        <v>113.5</v>
      </c>
      <c r="M205" s="2642">
        <v>100</v>
      </c>
      <c r="N205" s="92"/>
      <c r="O205" s="894" t="s">
        <v>61</v>
      </c>
      <c r="P205" s="859"/>
      <c r="Q205" s="1036"/>
      <c r="R205" s="859">
        <f>F207</f>
        <v>5</v>
      </c>
      <c r="S205" s="938">
        <f>G207</f>
        <v>5</v>
      </c>
      <c r="T205" s="859"/>
      <c r="U205" s="1032"/>
      <c r="V205" s="859">
        <f t="shared" si="206"/>
        <v>5</v>
      </c>
      <c r="W205" s="1018">
        <f t="shared" si="207"/>
        <v>5</v>
      </c>
      <c r="X205" s="859">
        <f t="shared" si="208"/>
        <v>5</v>
      </c>
      <c r="Y205" s="938">
        <f t="shared" si="209"/>
        <v>5</v>
      </c>
      <c r="Z205" s="895">
        <f t="shared" si="199"/>
        <v>5</v>
      </c>
      <c r="AA205" s="903">
        <f t="shared" si="200"/>
        <v>5</v>
      </c>
      <c r="AC205" s="913"/>
      <c r="AD205" s="740"/>
      <c r="AE205" s="1088"/>
      <c r="AF205" s="883"/>
      <c r="AG205" s="1017"/>
      <c r="AH205" s="883"/>
      <c r="AI205" s="1085"/>
      <c r="AJ205" s="883">
        <f t="shared" ref="AJ205:AM210" si="214">AD205+AF205</f>
        <v>0</v>
      </c>
      <c r="AK205" s="1018">
        <f t="shared" si="214"/>
        <v>0</v>
      </c>
      <c r="AL205" s="883">
        <f t="shared" si="214"/>
        <v>0</v>
      </c>
      <c r="AM205" s="938">
        <f t="shared" si="214"/>
        <v>0</v>
      </c>
      <c r="AN205" s="1081">
        <f t="shared" ref="AN205:AO213" si="215">AD205+AF205+AH205</f>
        <v>0</v>
      </c>
      <c r="AO205" s="1092">
        <f t="shared" si="215"/>
        <v>0</v>
      </c>
      <c r="AR205" s="208"/>
    </row>
    <row r="206" spans="1:44" ht="15" customHeight="1" thickBot="1">
      <c r="B206" s="3173"/>
      <c r="C206" s="1223"/>
      <c r="D206" s="3144"/>
      <c r="E206" s="185" t="s">
        <v>452</v>
      </c>
      <c r="F206" s="3215"/>
      <c r="G206" s="1222">
        <v>0.5</v>
      </c>
      <c r="H206" s="1194" t="s">
        <v>86</v>
      </c>
      <c r="I206" s="162" t="s">
        <v>87</v>
      </c>
      <c r="J206" s="1582" t="s">
        <v>88</v>
      </c>
      <c r="K206" s="3136"/>
      <c r="L206" s="3132"/>
      <c r="M206" s="3137"/>
      <c r="N206" s="92"/>
      <c r="O206" s="894" t="s">
        <v>75</v>
      </c>
      <c r="P206" s="859"/>
      <c r="Q206" s="1036"/>
      <c r="R206" s="1117">
        <f>L195+F202</f>
        <v>8.59</v>
      </c>
      <c r="S206" s="1018">
        <f>M195+G202</f>
        <v>8.59</v>
      </c>
      <c r="T206" s="859">
        <f>F215+I213</f>
        <v>6.21</v>
      </c>
      <c r="U206" s="2036">
        <f>G215+J213</f>
        <v>6.21</v>
      </c>
      <c r="V206" s="859">
        <f t="shared" si="206"/>
        <v>8.59</v>
      </c>
      <c r="W206" s="1018">
        <f t="shared" si="207"/>
        <v>8.59</v>
      </c>
      <c r="X206" s="859">
        <f t="shared" si="208"/>
        <v>14.8</v>
      </c>
      <c r="Y206" s="938">
        <f t="shared" si="209"/>
        <v>14.8</v>
      </c>
      <c r="Z206" s="895">
        <f t="shared" si="199"/>
        <v>14.8</v>
      </c>
      <c r="AA206" s="903">
        <f t="shared" si="200"/>
        <v>14.8</v>
      </c>
      <c r="AC206" s="913" t="s">
        <v>110</v>
      </c>
      <c r="AD206" s="740"/>
      <c r="AE206" s="1088"/>
      <c r="AF206" s="883"/>
      <c r="AG206" s="1017"/>
      <c r="AH206" s="883"/>
      <c r="AI206" s="1085"/>
      <c r="AJ206" s="883">
        <f t="shared" si="214"/>
        <v>0</v>
      </c>
      <c r="AK206" s="1018">
        <f t="shared" si="214"/>
        <v>0</v>
      </c>
      <c r="AL206" s="883">
        <f t="shared" si="214"/>
        <v>0</v>
      </c>
      <c r="AM206" s="938">
        <f t="shared" si="214"/>
        <v>0</v>
      </c>
      <c r="AN206" s="1081">
        <f t="shared" si="215"/>
        <v>0</v>
      </c>
      <c r="AO206" s="1092">
        <f t="shared" si="215"/>
        <v>0</v>
      </c>
      <c r="AR206" s="208"/>
    </row>
    <row r="207" spans="1:44" ht="15" customHeight="1" thickBot="1">
      <c r="B207" s="1236" t="s">
        <v>269</v>
      </c>
      <c r="C207" s="2393"/>
      <c r="D207" s="3312">
        <f>SUM(D193:D206)</f>
        <v>1053</v>
      </c>
      <c r="E207" s="185" t="s">
        <v>82</v>
      </c>
      <c r="F207" s="227">
        <v>5</v>
      </c>
      <c r="G207" s="1233">
        <v>5</v>
      </c>
      <c r="H207" s="3022" t="s">
        <v>820</v>
      </c>
      <c r="I207" s="3023">
        <v>33</v>
      </c>
      <c r="J207" s="2860">
        <v>33</v>
      </c>
      <c r="K207" s="63"/>
      <c r="L207" s="37"/>
      <c r="M207" s="78"/>
      <c r="N207" s="92"/>
      <c r="O207" s="894" t="s">
        <v>79</v>
      </c>
      <c r="P207" s="859">
        <f>F182+L183+I185</f>
        <v>22.8</v>
      </c>
      <c r="Q207" s="852">
        <f>G182+M183+J185</f>
        <v>22.8</v>
      </c>
      <c r="R207" s="1149">
        <f>I201+F201</f>
        <v>6.71</v>
      </c>
      <c r="S207" s="1041">
        <f>J201+G201</f>
        <v>6.71</v>
      </c>
      <c r="T207" s="859">
        <f>P229</f>
        <v>0</v>
      </c>
      <c r="U207" s="1032">
        <f>Q229</f>
        <v>0</v>
      </c>
      <c r="V207" s="859">
        <f t="shared" si="206"/>
        <v>29.51</v>
      </c>
      <c r="W207" s="1018">
        <f t="shared" si="207"/>
        <v>29.51</v>
      </c>
      <c r="X207" s="859">
        <f t="shared" si="208"/>
        <v>6.71</v>
      </c>
      <c r="Y207" s="938">
        <f t="shared" si="209"/>
        <v>6.71</v>
      </c>
      <c r="Z207" s="895">
        <f t="shared" si="199"/>
        <v>29.51</v>
      </c>
      <c r="AA207" s="903">
        <f t="shared" si="200"/>
        <v>29.51</v>
      </c>
      <c r="AC207" s="913" t="s">
        <v>108</v>
      </c>
      <c r="AD207" s="740"/>
      <c r="AE207" s="1089"/>
      <c r="AF207" s="883"/>
      <c r="AG207" s="1017"/>
      <c r="AH207" s="883"/>
      <c r="AI207" s="1085"/>
      <c r="AJ207" s="883">
        <f t="shared" si="214"/>
        <v>0</v>
      </c>
      <c r="AK207" s="1018">
        <f t="shared" si="214"/>
        <v>0</v>
      </c>
      <c r="AL207" s="883">
        <f t="shared" si="214"/>
        <v>0</v>
      </c>
      <c r="AM207" s="938">
        <f t="shared" si="214"/>
        <v>0</v>
      </c>
      <c r="AN207" s="1081">
        <f t="shared" si="215"/>
        <v>0</v>
      </c>
      <c r="AO207" s="1092">
        <f t="shared" si="215"/>
        <v>0</v>
      </c>
      <c r="AR207" s="208"/>
    </row>
    <row r="208" spans="1:44" ht="14.25" customHeight="1" thickBot="1">
      <c r="B208" s="1623"/>
      <c r="C208" s="3178" t="s">
        <v>192</v>
      </c>
      <c r="D208" s="1624"/>
      <c r="E208" s="2469" t="s">
        <v>575</v>
      </c>
      <c r="F208" s="1205"/>
      <c r="G208" s="1205"/>
      <c r="H208" s="1218"/>
      <c r="I208" s="1205"/>
      <c r="J208" s="1206"/>
      <c r="K208" s="3421" t="s">
        <v>547</v>
      </c>
      <c r="L208" s="3419"/>
      <c r="M208" s="3420"/>
      <c r="N208" s="106"/>
      <c r="O208" s="607" t="s">
        <v>123</v>
      </c>
      <c r="P208" s="859"/>
      <c r="Q208" s="1036"/>
      <c r="R208" s="1121"/>
      <c r="S208" s="1018"/>
      <c r="T208" s="1117">
        <v>0.05</v>
      </c>
      <c r="U208" s="1040">
        <f>G211</f>
        <v>2</v>
      </c>
      <c r="V208" s="859">
        <f t="shared" si="206"/>
        <v>0</v>
      </c>
      <c r="W208" s="1018">
        <f t="shared" si="207"/>
        <v>0</v>
      </c>
      <c r="X208" s="859">
        <f t="shared" si="208"/>
        <v>0.05</v>
      </c>
      <c r="Y208" s="938">
        <f t="shared" si="209"/>
        <v>2</v>
      </c>
      <c r="Z208" s="895">
        <f t="shared" si="199"/>
        <v>0.05</v>
      </c>
      <c r="AA208" s="903">
        <f t="shared" si="200"/>
        <v>2</v>
      </c>
      <c r="AC208" s="913" t="s">
        <v>298</v>
      </c>
      <c r="AD208" s="740"/>
      <c r="AE208" s="1090"/>
      <c r="AF208" s="883"/>
      <c r="AG208" s="1017"/>
      <c r="AH208" s="883"/>
      <c r="AI208" s="1085"/>
      <c r="AJ208" s="883">
        <f t="shared" si="214"/>
        <v>0</v>
      </c>
      <c r="AK208" s="1018">
        <f t="shared" si="214"/>
        <v>0</v>
      </c>
      <c r="AL208" s="883">
        <f t="shared" si="214"/>
        <v>0</v>
      </c>
      <c r="AM208" s="938">
        <f t="shared" si="214"/>
        <v>0</v>
      </c>
      <c r="AN208" s="1081">
        <f t="shared" si="215"/>
        <v>0</v>
      </c>
      <c r="AO208" s="1092">
        <f t="shared" si="215"/>
        <v>0</v>
      </c>
      <c r="AR208" s="208"/>
    </row>
    <row r="209" spans="2:49" ht="12.75" customHeight="1" thickBot="1">
      <c r="B209" s="3168" t="s">
        <v>353</v>
      </c>
      <c r="C209" s="3170" t="s">
        <v>547</v>
      </c>
      <c r="D209" s="3171">
        <v>200</v>
      </c>
      <c r="E209" s="1161" t="s">
        <v>86</v>
      </c>
      <c r="F209" s="664" t="s">
        <v>87</v>
      </c>
      <c r="G209" s="1230" t="s">
        <v>88</v>
      </c>
      <c r="H209" s="2381" t="s">
        <v>86</v>
      </c>
      <c r="I209" s="664" t="s">
        <v>87</v>
      </c>
      <c r="J209" s="1230" t="s">
        <v>88</v>
      </c>
      <c r="K209" s="1229" t="s">
        <v>86</v>
      </c>
      <c r="L209" s="664" t="s">
        <v>87</v>
      </c>
      <c r="M209" s="1230" t="s">
        <v>88</v>
      </c>
      <c r="N209" s="92"/>
      <c r="O209" s="894" t="s">
        <v>47</v>
      </c>
      <c r="P209" s="1149">
        <f>F183+L190</f>
        <v>6</v>
      </c>
      <c r="Q209" s="1038">
        <f>G183+M190</f>
        <v>6</v>
      </c>
      <c r="R209" s="859"/>
      <c r="S209" s="1018"/>
      <c r="T209" s="859"/>
      <c r="U209" s="1029"/>
      <c r="V209" s="859">
        <f t="shared" si="206"/>
        <v>6</v>
      </c>
      <c r="W209" s="1018">
        <f t="shared" si="207"/>
        <v>6</v>
      </c>
      <c r="X209" s="859">
        <f t="shared" si="208"/>
        <v>0</v>
      </c>
      <c r="Y209" s="938">
        <f t="shared" si="209"/>
        <v>0</v>
      </c>
      <c r="Z209" s="895">
        <f t="shared" si="199"/>
        <v>6</v>
      </c>
      <c r="AA209" s="903">
        <f t="shared" si="200"/>
        <v>6</v>
      </c>
      <c r="AC209" s="2094" t="s">
        <v>83</v>
      </c>
      <c r="AD209" s="2098">
        <f>I183</f>
        <v>2.58</v>
      </c>
      <c r="AE209" s="4171">
        <f>J183</f>
        <v>2.58</v>
      </c>
      <c r="AF209" s="884"/>
      <c r="AG209" s="1019"/>
      <c r="AH209" s="884"/>
      <c r="AI209" s="1086"/>
      <c r="AJ209" s="884">
        <f t="shared" si="214"/>
        <v>2.58</v>
      </c>
      <c r="AK209" s="1020">
        <f t="shared" si="214"/>
        <v>2.58</v>
      </c>
      <c r="AL209" s="884">
        <f t="shared" si="214"/>
        <v>0</v>
      </c>
      <c r="AM209" s="848">
        <f t="shared" si="214"/>
        <v>0</v>
      </c>
      <c r="AN209" s="1393">
        <f t="shared" si="215"/>
        <v>2.58</v>
      </c>
      <c r="AO209" s="1379">
        <f t="shared" si="215"/>
        <v>2.58</v>
      </c>
      <c r="AR209" s="111"/>
    </row>
    <row r="210" spans="2:49" ht="14.25" customHeight="1" thickBot="1">
      <c r="B210" s="3173"/>
      <c r="C210" s="3176" t="s">
        <v>193</v>
      </c>
      <c r="D210" s="3174"/>
      <c r="E210" s="2556" t="s">
        <v>42</v>
      </c>
      <c r="F210" s="2478">
        <v>174.136</v>
      </c>
      <c r="G210" s="2673">
        <v>130.6</v>
      </c>
      <c r="H210" s="1220" t="s">
        <v>565</v>
      </c>
      <c r="I210" s="129">
        <v>0.2</v>
      </c>
      <c r="J210" s="2642">
        <v>0.2</v>
      </c>
      <c r="K210" s="2609" t="s">
        <v>548</v>
      </c>
      <c r="L210" s="129">
        <v>208</v>
      </c>
      <c r="M210" s="1166">
        <v>200</v>
      </c>
      <c r="N210" s="106"/>
      <c r="O210" s="894" t="s">
        <v>120</v>
      </c>
      <c r="P210" s="859"/>
      <c r="Q210" s="852"/>
      <c r="R210" s="859">
        <f>I207</f>
        <v>33</v>
      </c>
      <c r="S210" s="938">
        <f>J207</f>
        <v>33</v>
      </c>
      <c r="T210" s="859"/>
      <c r="U210" s="1032"/>
      <c r="V210" s="859">
        <f t="shared" si="206"/>
        <v>33</v>
      </c>
      <c r="W210" s="1018">
        <f t="shared" si="207"/>
        <v>33</v>
      </c>
      <c r="X210" s="859">
        <f t="shared" si="208"/>
        <v>33</v>
      </c>
      <c r="Y210" s="938">
        <f t="shared" si="209"/>
        <v>33</v>
      </c>
      <c r="Z210" s="895">
        <f t="shared" si="199"/>
        <v>33</v>
      </c>
      <c r="AA210" s="903">
        <f t="shared" si="200"/>
        <v>33</v>
      </c>
      <c r="AC210" s="1372" t="s">
        <v>375</v>
      </c>
      <c r="AD210" s="2097">
        <f t="shared" ref="AD210:AH210" si="216">SUM(AD205:AD209)</f>
        <v>2.58</v>
      </c>
      <c r="AE210" s="1375">
        <f t="shared" si="216"/>
        <v>2.58</v>
      </c>
      <c r="AF210" s="1398">
        <f>SUM(AF205:AF209)</f>
        <v>0</v>
      </c>
      <c r="AG210" s="1375">
        <f t="shared" si="216"/>
        <v>0</v>
      </c>
      <c r="AH210" s="1398">
        <f t="shared" si="216"/>
        <v>0</v>
      </c>
      <c r="AI210" s="1375">
        <f>SUM(AI205:AI209)</f>
        <v>0</v>
      </c>
      <c r="AJ210" s="1391">
        <f t="shared" si="214"/>
        <v>2.58</v>
      </c>
      <c r="AK210" s="2095">
        <f>AE210+AG210</f>
        <v>2.58</v>
      </c>
      <c r="AL210" s="1391">
        <f t="shared" si="214"/>
        <v>0</v>
      </c>
      <c r="AM210" s="2096">
        <f t="shared" si="214"/>
        <v>0</v>
      </c>
      <c r="AN210" s="1406">
        <f t="shared" si="215"/>
        <v>2.58</v>
      </c>
      <c r="AO210" s="1093">
        <f t="shared" si="215"/>
        <v>2.58</v>
      </c>
      <c r="AR210" s="201"/>
    </row>
    <row r="211" spans="2:49" ht="15.75" customHeight="1" thickBot="1">
      <c r="B211" s="3168" t="s">
        <v>562</v>
      </c>
      <c r="C211" s="2391" t="s">
        <v>574</v>
      </c>
      <c r="D211" s="3171">
        <v>125</v>
      </c>
      <c r="E211" s="185" t="s">
        <v>254</v>
      </c>
      <c r="F211" s="1603" t="s">
        <v>907</v>
      </c>
      <c r="G211" s="1221">
        <v>2</v>
      </c>
      <c r="H211" s="2631" t="s">
        <v>1100</v>
      </c>
      <c r="I211" s="1616"/>
      <c r="J211" s="2558"/>
      <c r="K211" s="3173"/>
      <c r="L211" s="3144"/>
      <c r="M211" s="3174"/>
      <c r="N211" s="92"/>
      <c r="O211" s="894" t="s">
        <v>306</v>
      </c>
      <c r="P211" s="859"/>
      <c r="Q211" s="852"/>
      <c r="R211" s="859"/>
      <c r="S211" s="938"/>
      <c r="T211" s="859"/>
      <c r="U211" s="1032"/>
      <c r="V211" s="859">
        <f t="shared" si="206"/>
        <v>0</v>
      </c>
      <c r="W211" s="1018">
        <f t="shared" si="207"/>
        <v>0</v>
      </c>
      <c r="X211" s="859">
        <f t="shared" si="208"/>
        <v>0</v>
      </c>
      <c r="Y211" s="938">
        <f t="shared" si="209"/>
        <v>0</v>
      </c>
      <c r="Z211" s="895">
        <f t="shared" si="199"/>
        <v>0</v>
      </c>
      <c r="AA211" s="903">
        <f t="shared" si="200"/>
        <v>0</v>
      </c>
      <c r="AC211" s="2100" t="s">
        <v>376</v>
      </c>
      <c r="AD211" s="2101">
        <f t="shared" ref="AD211:AG211" si="217">AD203+AD210</f>
        <v>129.44</v>
      </c>
      <c r="AE211" s="2102">
        <f t="shared" si="217"/>
        <v>104.83</v>
      </c>
      <c r="AF211" s="2139">
        <f t="shared" si="217"/>
        <v>178.38499999999999</v>
      </c>
      <c r="AG211" s="2103">
        <f t="shared" si="217"/>
        <v>157.47499999999999</v>
      </c>
      <c r="AH211" s="2101">
        <f>AH203+AH210</f>
        <v>25.8</v>
      </c>
      <c r="AI211" s="2104">
        <f>AI203+AI210</f>
        <v>21</v>
      </c>
      <c r="AJ211" s="2105">
        <f>AD211+AF211</f>
        <v>307.82499999999999</v>
      </c>
      <c r="AK211" s="2106">
        <f>AE211+AG211</f>
        <v>262.30500000000001</v>
      </c>
      <c r="AL211" s="2105">
        <f t="shared" ref="AL211:AL213" si="218">AF211+AH211</f>
        <v>204.185</v>
      </c>
      <c r="AM211" s="2107">
        <f t="shared" ref="AM211" si="219">AG211+AI211</f>
        <v>178.47499999999999</v>
      </c>
      <c r="AN211" s="2140">
        <f t="shared" si="215"/>
        <v>333.625</v>
      </c>
      <c r="AO211" s="2108">
        <f t="shared" si="215"/>
        <v>283.30500000000001</v>
      </c>
      <c r="AR211" s="126"/>
    </row>
    <row r="212" spans="2:49" ht="12.75" customHeight="1" thickBot="1">
      <c r="B212" s="3172" t="s">
        <v>8</v>
      </c>
      <c r="C212" s="3166" t="s">
        <v>9</v>
      </c>
      <c r="D212" s="3175">
        <v>30</v>
      </c>
      <c r="E212" s="2817" t="s">
        <v>1101</v>
      </c>
      <c r="F212" s="1616"/>
      <c r="G212" s="1616"/>
      <c r="H212" s="1608" t="s">
        <v>566</v>
      </c>
      <c r="I212" s="227">
        <v>7.5</v>
      </c>
      <c r="J212" s="1222">
        <v>7.5</v>
      </c>
      <c r="K212" s="2610"/>
      <c r="L212" s="3144"/>
      <c r="M212" s="3174"/>
      <c r="N212" s="92"/>
      <c r="O212" s="894" t="s">
        <v>118</v>
      </c>
      <c r="P212" s="859"/>
      <c r="Q212" s="852"/>
      <c r="R212" s="859"/>
      <c r="S212" s="938"/>
      <c r="T212" s="859"/>
      <c r="U212" s="1032"/>
      <c r="V212" s="859">
        <f t="shared" si="206"/>
        <v>0</v>
      </c>
      <c r="W212" s="1018">
        <f t="shared" si="207"/>
        <v>0</v>
      </c>
      <c r="X212" s="859">
        <f t="shared" si="208"/>
        <v>0</v>
      </c>
      <c r="Y212" s="938">
        <f t="shared" si="209"/>
        <v>0</v>
      </c>
      <c r="Z212" s="895">
        <f t="shared" si="199"/>
        <v>0</v>
      </c>
      <c r="AA212" s="903">
        <f t="shared" si="200"/>
        <v>0</v>
      </c>
      <c r="AC212" s="2117" t="s">
        <v>331</v>
      </c>
      <c r="AD212" s="2024"/>
      <c r="AE212" s="2118"/>
      <c r="AF212" s="2119"/>
      <c r="AG212" s="2130"/>
      <c r="AH212" s="2131"/>
      <c r="AI212" s="2132"/>
      <c r="AJ212" s="2133">
        <f>AD212+AF212</f>
        <v>0</v>
      </c>
      <c r="AK212" s="2721">
        <f>AE212+AG212</f>
        <v>0</v>
      </c>
      <c r="AL212" s="2122">
        <f t="shared" si="218"/>
        <v>0</v>
      </c>
      <c r="AM212" s="966">
        <f>AG212+AI212</f>
        <v>0</v>
      </c>
      <c r="AN212" s="2116">
        <f t="shared" si="215"/>
        <v>0</v>
      </c>
      <c r="AO212" s="922">
        <f t="shared" si="215"/>
        <v>0</v>
      </c>
      <c r="AR212" s="98"/>
    </row>
    <row r="213" spans="2:49" ht="15" customHeight="1">
      <c r="B213" s="3173"/>
      <c r="C213" s="3145"/>
      <c r="D213" s="3174"/>
      <c r="E213" s="186" t="s">
        <v>563</v>
      </c>
      <c r="F213" s="227">
        <v>14.4</v>
      </c>
      <c r="G213" s="1221">
        <v>12</v>
      </c>
      <c r="H213" s="3166" t="s">
        <v>75</v>
      </c>
      <c r="I213" s="227">
        <v>4.41</v>
      </c>
      <c r="J213" s="229">
        <v>4.41</v>
      </c>
      <c r="K213" s="3173"/>
      <c r="L213" s="3144"/>
      <c r="M213" s="3174"/>
      <c r="N213" s="92"/>
      <c r="O213" s="894" t="s">
        <v>117</v>
      </c>
      <c r="P213" s="859"/>
      <c r="Q213" s="852"/>
      <c r="R213" s="859"/>
      <c r="S213" s="938"/>
      <c r="T213" s="859"/>
      <c r="U213" s="1032"/>
      <c r="V213" s="859">
        <f t="shared" si="206"/>
        <v>0</v>
      </c>
      <c r="W213" s="1018">
        <f t="shared" si="207"/>
        <v>0</v>
      </c>
      <c r="X213" s="859">
        <f t="shared" si="208"/>
        <v>0</v>
      </c>
      <c r="Y213" s="938">
        <f t="shared" si="209"/>
        <v>0</v>
      </c>
      <c r="Z213" s="895">
        <f t="shared" si="199"/>
        <v>0</v>
      </c>
      <c r="AA213" s="903">
        <f t="shared" si="200"/>
        <v>0</v>
      </c>
      <c r="AC213" s="1345" t="s">
        <v>281</v>
      </c>
      <c r="AD213" s="1346"/>
      <c r="AE213" s="2113"/>
      <c r="AF213" s="880"/>
      <c r="AG213" s="2127"/>
      <c r="AH213" s="880"/>
      <c r="AI213" s="2128"/>
      <c r="AJ213" s="2129">
        <f>AD213+AF213</f>
        <v>0</v>
      </c>
      <c r="AK213" s="2722">
        <f t="shared" ref="AK213" si="220">AE213+AG213</f>
        <v>0</v>
      </c>
      <c r="AL213" s="882">
        <f t="shared" si="218"/>
        <v>0</v>
      </c>
      <c r="AM213" s="2115">
        <f t="shared" ref="AM213" si="221">AG213+AI213</f>
        <v>0</v>
      </c>
      <c r="AN213" s="2116">
        <f t="shared" si="215"/>
        <v>0</v>
      </c>
      <c r="AO213" s="922">
        <f t="shared" si="215"/>
        <v>0</v>
      </c>
      <c r="AR213" s="100"/>
    </row>
    <row r="214" spans="2:49" ht="15" customHeight="1">
      <c r="B214" s="3173"/>
      <c r="C214" s="3145"/>
      <c r="D214" s="3174"/>
      <c r="E214" s="185" t="s">
        <v>564</v>
      </c>
      <c r="F214" s="227">
        <v>11.4</v>
      </c>
      <c r="G214" s="1221">
        <v>9</v>
      </c>
      <c r="H214" s="2588" t="s">
        <v>1126</v>
      </c>
      <c r="I214" s="1616"/>
      <c r="J214" s="2558"/>
      <c r="K214" s="3173"/>
      <c r="L214" s="3144"/>
      <c r="M214" s="3174"/>
      <c r="N214" s="92"/>
      <c r="O214" s="894" t="s">
        <v>70</v>
      </c>
      <c r="P214" s="859"/>
      <c r="Q214" s="852"/>
      <c r="R214" s="859"/>
      <c r="S214" s="938"/>
      <c r="T214" s="859"/>
      <c r="U214" s="1032"/>
      <c r="V214" s="859">
        <f t="shared" si="206"/>
        <v>0</v>
      </c>
      <c r="W214" s="1018">
        <f t="shared" si="207"/>
        <v>0</v>
      </c>
      <c r="X214" s="859">
        <f t="shared" si="208"/>
        <v>0</v>
      </c>
      <c r="Y214" s="938">
        <f t="shared" si="209"/>
        <v>0</v>
      </c>
      <c r="Z214" s="895">
        <f t="shared" si="199"/>
        <v>0</v>
      </c>
      <c r="AA214" s="903">
        <f t="shared" si="200"/>
        <v>0</v>
      </c>
      <c r="AC214" s="939" t="s">
        <v>282</v>
      </c>
      <c r="AD214" s="940">
        <f>L188</f>
        <v>56</v>
      </c>
      <c r="AE214" s="1428">
        <f>M188</f>
        <v>50</v>
      </c>
      <c r="AF214" s="740">
        <f>L205</f>
        <v>113.5</v>
      </c>
      <c r="AG214" s="942">
        <f>M205</f>
        <v>100</v>
      </c>
      <c r="AH214" s="883"/>
      <c r="AI214" s="943"/>
      <c r="AJ214" s="883">
        <f t="shared" ref="AJ214:AM218" si="222">AD214+AF214</f>
        <v>169.5</v>
      </c>
      <c r="AK214" s="2723">
        <f t="shared" si="222"/>
        <v>150</v>
      </c>
      <c r="AL214" s="883">
        <f t="shared" si="222"/>
        <v>113.5</v>
      </c>
      <c r="AM214" s="944">
        <f t="shared" si="222"/>
        <v>100</v>
      </c>
      <c r="AN214" s="916">
        <f t="shared" ref="AN214:AN230" si="223">AD214+AF214+AH214</f>
        <v>169.5</v>
      </c>
      <c r="AO214" s="917">
        <f t="shared" ref="AO214:AO230" si="224">AE214+AG214+AI214</f>
        <v>150</v>
      </c>
      <c r="AR214" s="104"/>
    </row>
    <row r="215" spans="2:49" ht="12.75" customHeight="1" thickBot="1">
      <c r="B215" s="1236" t="s">
        <v>270</v>
      </c>
      <c r="C215" s="3177"/>
      <c r="D215" s="3297">
        <f>SUM(D209:D212)</f>
        <v>355</v>
      </c>
      <c r="E215" s="1238" t="s">
        <v>75</v>
      </c>
      <c r="F215" s="1228">
        <v>1.8</v>
      </c>
      <c r="G215" s="2192">
        <v>1.8</v>
      </c>
      <c r="H215" s="2675"/>
      <c r="I215" s="1599"/>
      <c r="J215" s="2232"/>
      <c r="K215" s="2843"/>
      <c r="L215" s="1227"/>
      <c r="M215" s="2572"/>
      <c r="N215" s="92"/>
      <c r="O215" s="411" t="s">
        <v>307</v>
      </c>
      <c r="P215" s="859">
        <f>L184+F184+I184</f>
        <v>1.6</v>
      </c>
      <c r="Q215" s="852">
        <f>M184+G184+J184</f>
        <v>1.6</v>
      </c>
      <c r="R215" s="859">
        <f>F203+I199+L196</f>
        <v>1.84</v>
      </c>
      <c r="S215" s="1209">
        <f>G203+J199+M196</f>
        <v>1.84</v>
      </c>
      <c r="T215" s="859">
        <f>I210</f>
        <v>0.2</v>
      </c>
      <c r="U215" s="1032">
        <f>J210</f>
        <v>0.2</v>
      </c>
      <c r="V215" s="859">
        <f t="shared" si="206"/>
        <v>3.4400000000000004</v>
      </c>
      <c r="W215" s="1018">
        <f t="shared" si="207"/>
        <v>3.4400000000000004</v>
      </c>
      <c r="X215" s="859">
        <f t="shared" si="208"/>
        <v>2.04</v>
      </c>
      <c r="Y215" s="938">
        <f t="shared" si="209"/>
        <v>2.04</v>
      </c>
      <c r="Z215" s="895">
        <f t="shared" si="199"/>
        <v>3.6400000000000006</v>
      </c>
      <c r="AA215" s="903">
        <f t="shared" si="200"/>
        <v>3.6400000000000006</v>
      </c>
      <c r="AC215" s="945" t="s">
        <v>283</v>
      </c>
      <c r="AD215" s="946"/>
      <c r="AE215" s="1429"/>
      <c r="AF215" s="740"/>
      <c r="AG215" s="948"/>
      <c r="AH215" s="949"/>
      <c r="AI215" s="950"/>
      <c r="AJ215" s="883">
        <f t="shared" si="222"/>
        <v>0</v>
      </c>
      <c r="AK215" s="2723">
        <f t="shared" si="222"/>
        <v>0</v>
      </c>
      <c r="AL215" s="883">
        <f t="shared" si="222"/>
        <v>0</v>
      </c>
      <c r="AM215" s="944">
        <f t="shared" si="222"/>
        <v>0</v>
      </c>
      <c r="AN215" s="895">
        <f t="shared" si="223"/>
        <v>0</v>
      </c>
      <c r="AO215" s="917">
        <f t="shared" si="224"/>
        <v>0</v>
      </c>
      <c r="AR215" s="104"/>
    </row>
    <row r="216" spans="2:49" ht="12.75" customHeight="1">
      <c r="B216" s="92"/>
      <c r="C216" s="1514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894" t="s">
        <v>308</v>
      </c>
      <c r="P216" s="859"/>
      <c r="Q216" s="852"/>
      <c r="R216" s="859"/>
      <c r="S216" s="938"/>
      <c r="T216" s="859"/>
      <c r="U216" s="1032"/>
      <c r="V216" s="859">
        <f t="shared" si="206"/>
        <v>0</v>
      </c>
      <c r="W216" s="1018">
        <f t="shared" si="207"/>
        <v>0</v>
      </c>
      <c r="X216" s="859">
        <f t="shared" si="208"/>
        <v>0</v>
      </c>
      <c r="Y216" s="938">
        <f t="shared" si="209"/>
        <v>0</v>
      </c>
      <c r="Z216" s="895">
        <f t="shared" si="199"/>
        <v>0</v>
      </c>
      <c r="AA216" s="903">
        <f t="shared" si="200"/>
        <v>0</v>
      </c>
      <c r="AC216" s="951" t="s">
        <v>284</v>
      </c>
      <c r="AD216" s="946"/>
      <c r="AE216" s="1429"/>
      <c r="AF216" s="740"/>
      <c r="AG216" s="948"/>
      <c r="AH216" s="883"/>
      <c r="AI216" s="950"/>
      <c r="AJ216" s="883">
        <f t="shared" si="222"/>
        <v>0</v>
      </c>
      <c r="AK216" s="2723">
        <f t="shared" si="222"/>
        <v>0</v>
      </c>
      <c r="AL216" s="883">
        <f t="shared" si="222"/>
        <v>0</v>
      </c>
      <c r="AM216" s="944">
        <f t="shared" si="222"/>
        <v>0</v>
      </c>
      <c r="AN216" s="895">
        <f t="shared" si="223"/>
        <v>0</v>
      </c>
      <c r="AO216" s="917">
        <f t="shared" si="224"/>
        <v>0</v>
      </c>
      <c r="AR216" s="104"/>
    </row>
    <row r="217" spans="2:49" ht="12" customHeight="1">
      <c r="B217" s="92"/>
      <c r="C217" s="1514"/>
      <c r="D217" s="92"/>
      <c r="E217" s="92"/>
      <c r="F217" s="92"/>
      <c r="G217" s="92"/>
      <c r="K217" s="92"/>
      <c r="L217" s="92"/>
      <c r="M217" s="92"/>
      <c r="N217" s="92"/>
      <c r="O217" s="868" t="s">
        <v>133</v>
      </c>
      <c r="P217" s="863">
        <f t="shared" ref="P217:U217" si="225">P218+P219+P220+P221</f>
        <v>1.002</v>
      </c>
      <c r="Q217" s="1042">
        <f t="shared" si="225"/>
        <v>1.002</v>
      </c>
      <c r="R217" s="863">
        <f t="shared" si="225"/>
        <v>0.51</v>
      </c>
      <c r="S217" s="1043">
        <f t="shared" si="225"/>
        <v>0.51</v>
      </c>
      <c r="T217" s="873">
        <f t="shared" si="225"/>
        <v>0</v>
      </c>
      <c r="U217" s="1044">
        <f t="shared" si="225"/>
        <v>0</v>
      </c>
      <c r="V217" s="1121">
        <f t="shared" ref="V217:V222" si="226">P217+R217</f>
        <v>1.512</v>
      </c>
      <c r="W217" s="1018">
        <f t="shared" si="207"/>
        <v>1.512</v>
      </c>
      <c r="X217" s="859">
        <f t="shared" si="208"/>
        <v>0.51</v>
      </c>
      <c r="Y217" s="938">
        <f t="shared" si="209"/>
        <v>0.51</v>
      </c>
      <c r="Z217" s="895">
        <f t="shared" si="199"/>
        <v>1.512</v>
      </c>
      <c r="AA217" s="903">
        <f t="shared" si="200"/>
        <v>1.512</v>
      </c>
      <c r="AC217" s="952" t="s">
        <v>285</v>
      </c>
      <c r="AD217" s="953">
        <f>L189</f>
        <v>5.72</v>
      </c>
      <c r="AE217" s="1430">
        <f>M189</f>
        <v>5</v>
      </c>
      <c r="AF217" s="881"/>
      <c r="AG217" s="955"/>
      <c r="AH217" s="884"/>
      <c r="AI217" s="956"/>
      <c r="AJ217" s="884">
        <f>AD217+AF217</f>
        <v>5.72</v>
      </c>
      <c r="AK217" s="2723">
        <f t="shared" si="222"/>
        <v>5</v>
      </c>
      <c r="AL217" s="884">
        <f>AF217+AH217</f>
        <v>0</v>
      </c>
      <c r="AM217" s="944">
        <f t="shared" si="222"/>
        <v>0</v>
      </c>
      <c r="AN217" s="904">
        <f t="shared" si="223"/>
        <v>5.72</v>
      </c>
      <c r="AO217" s="918">
        <f t="shared" si="224"/>
        <v>5</v>
      </c>
      <c r="AR217" s="106"/>
    </row>
    <row r="218" spans="2:49" ht="12.75" customHeight="1" thickBot="1">
      <c r="B218" s="92"/>
      <c r="C218" s="3145"/>
      <c r="D218" s="3144"/>
      <c r="E218" s="3140"/>
      <c r="F218" s="3130"/>
      <c r="G218" s="3144"/>
      <c r="H218" s="1202"/>
      <c r="I218" s="3132"/>
      <c r="J218" s="3132"/>
      <c r="K218" s="1266"/>
      <c r="L218" s="3144"/>
      <c r="M218" s="92"/>
      <c r="N218" s="92"/>
      <c r="O218" s="869" t="s">
        <v>131</v>
      </c>
      <c r="P218" s="4413">
        <f>I186</f>
        <v>2E-3</v>
      </c>
      <c r="Q218" s="1045">
        <f>J186</f>
        <v>2E-3</v>
      </c>
      <c r="R218" s="4413">
        <f>F204</f>
        <v>0.01</v>
      </c>
      <c r="S218" s="1046">
        <f>G204</f>
        <v>0.01</v>
      </c>
      <c r="T218" s="874"/>
      <c r="U218" s="1045"/>
      <c r="V218" s="878">
        <f t="shared" si="226"/>
        <v>1.2E-2</v>
      </c>
      <c r="W218" s="1046">
        <f t="shared" si="207"/>
        <v>1.2E-2</v>
      </c>
      <c r="X218" s="860">
        <f t="shared" si="208"/>
        <v>0.01</v>
      </c>
      <c r="Y218" s="1046">
        <f t="shared" si="209"/>
        <v>0.01</v>
      </c>
      <c r="Z218" s="895">
        <f t="shared" si="199"/>
        <v>1.2E-2</v>
      </c>
      <c r="AA218" s="903">
        <f t="shared" si="200"/>
        <v>1.2E-2</v>
      </c>
      <c r="AC218" s="952" t="s">
        <v>332</v>
      </c>
      <c r="AD218" s="953"/>
      <c r="AE218" s="1430"/>
      <c r="AF218" s="881"/>
      <c r="AG218" s="955"/>
      <c r="AH218" s="884"/>
      <c r="AI218" s="956"/>
      <c r="AJ218" s="884">
        <f>AD218+AF218</f>
        <v>0</v>
      </c>
      <c r="AK218" s="2723">
        <f t="shared" si="222"/>
        <v>0</v>
      </c>
      <c r="AL218" s="884">
        <f>AF218+AH218</f>
        <v>0</v>
      </c>
      <c r="AM218" s="944">
        <f t="shared" si="222"/>
        <v>0</v>
      </c>
      <c r="AN218" s="904">
        <f t="shared" si="223"/>
        <v>0</v>
      </c>
      <c r="AO218" s="918">
        <f t="shared" si="224"/>
        <v>0</v>
      </c>
      <c r="AR218" s="193"/>
      <c r="AV218" s="11"/>
      <c r="AW218" s="11"/>
    </row>
    <row r="219" spans="2:49" ht="14.25" customHeight="1" thickBot="1">
      <c r="B219" s="92"/>
      <c r="C219" s="3145"/>
      <c r="D219" s="3144"/>
      <c r="E219" s="3140"/>
      <c r="F219" s="3130"/>
      <c r="G219" s="1670"/>
      <c r="H219" s="1202"/>
      <c r="I219" s="3132"/>
      <c r="J219" s="3132"/>
      <c r="K219" s="1266"/>
      <c r="L219" s="3144"/>
      <c r="M219" s="92"/>
      <c r="N219" s="92"/>
      <c r="O219" s="870" t="s">
        <v>276</v>
      </c>
      <c r="P219" s="4414"/>
      <c r="Q219" s="1047"/>
      <c r="R219" s="4414">
        <f>G206</f>
        <v>0.5</v>
      </c>
      <c r="S219" s="1048">
        <f>G206</f>
        <v>0.5</v>
      </c>
      <c r="T219" s="875"/>
      <c r="U219" s="1047"/>
      <c r="V219" s="878">
        <f t="shared" si="226"/>
        <v>0.5</v>
      </c>
      <c r="W219" s="1046">
        <f t="shared" si="207"/>
        <v>0.5</v>
      </c>
      <c r="X219" s="860">
        <f t="shared" si="208"/>
        <v>0.5</v>
      </c>
      <c r="Y219" s="1046">
        <f t="shared" si="209"/>
        <v>0.5</v>
      </c>
      <c r="Z219" s="895">
        <f t="shared" si="199"/>
        <v>0.5</v>
      </c>
      <c r="AA219" s="903">
        <f t="shared" si="200"/>
        <v>0.5</v>
      </c>
      <c r="AC219" s="958" t="s">
        <v>286</v>
      </c>
      <c r="AD219" s="1190">
        <f>SUM(AD213:AD218)</f>
        <v>61.72</v>
      </c>
      <c r="AE219" s="960">
        <f t="shared" ref="AE219:AH219" si="227">SUM(AE213:AE218)</f>
        <v>55</v>
      </c>
      <c r="AF219" s="961">
        <f t="shared" si="227"/>
        <v>113.5</v>
      </c>
      <c r="AG219" s="962">
        <f t="shared" si="227"/>
        <v>100</v>
      </c>
      <c r="AH219" s="963">
        <f t="shared" si="227"/>
        <v>0</v>
      </c>
      <c r="AI219" s="964">
        <f>SUM(AI213:AI218)</f>
        <v>0</v>
      </c>
      <c r="AJ219" s="1389">
        <f>AD219+AF219</f>
        <v>175.22</v>
      </c>
      <c r="AK219" s="2721">
        <f>AE219+AG219</f>
        <v>155</v>
      </c>
      <c r="AL219" s="963">
        <f>AF219+AH219</f>
        <v>113.5</v>
      </c>
      <c r="AM219" s="966">
        <f>AG219+AI219</f>
        <v>100</v>
      </c>
      <c r="AN219" s="1390">
        <f t="shared" si="223"/>
        <v>175.22</v>
      </c>
      <c r="AO219" s="920">
        <f t="shared" si="224"/>
        <v>155</v>
      </c>
      <c r="AR219" s="1670"/>
      <c r="AV219" s="11"/>
      <c r="AW219" s="11"/>
    </row>
    <row r="220" spans="2:49">
      <c r="B220" s="1560"/>
      <c r="C220" s="3145"/>
      <c r="D220" s="2315"/>
      <c r="E220" s="3140"/>
      <c r="F220" s="3149"/>
      <c r="G220" s="3155"/>
      <c r="H220" s="1202"/>
      <c r="I220" s="3144"/>
      <c r="J220" s="3144"/>
      <c r="K220" s="1266"/>
      <c r="L220" s="3144"/>
      <c r="M220" s="3144"/>
      <c r="N220" s="92"/>
      <c r="O220" s="871" t="s">
        <v>116</v>
      </c>
      <c r="P220" s="4415">
        <f>F185</f>
        <v>1</v>
      </c>
      <c r="Q220" s="1049">
        <f>G185</f>
        <v>1</v>
      </c>
      <c r="R220" s="866"/>
      <c r="S220" s="1050"/>
      <c r="T220" s="876"/>
      <c r="U220" s="1049"/>
      <c r="V220" s="878">
        <f t="shared" si="226"/>
        <v>1</v>
      </c>
      <c r="W220" s="1046">
        <f t="shared" si="207"/>
        <v>1</v>
      </c>
      <c r="X220" s="860">
        <f t="shared" si="208"/>
        <v>0</v>
      </c>
      <c r="Y220" s="1046">
        <f t="shared" si="209"/>
        <v>0</v>
      </c>
      <c r="Z220" s="904">
        <f t="shared" si="199"/>
        <v>1</v>
      </c>
      <c r="AA220" s="905">
        <f t="shared" si="200"/>
        <v>1</v>
      </c>
      <c r="AC220" s="1075" t="s">
        <v>295</v>
      </c>
      <c r="AD220" s="979"/>
      <c r="AE220" s="1067"/>
      <c r="AF220" s="981"/>
      <c r="AG220" s="1070"/>
      <c r="AH220" s="979"/>
      <c r="AI220" s="1067"/>
      <c r="AJ220" s="883">
        <f t="shared" ref="AJ220" si="228">AD220+AF220</f>
        <v>0</v>
      </c>
      <c r="AK220" s="899">
        <f t="shared" ref="AK220" si="229">AE220+AG220</f>
        <v>0</v>
      </c>
      <c r="AL220" s="883">
        <f t="shared" ref="AL220" si="230">AF220+AH220</f>
        <v>0</v>
      </c>
      <c r="AM220" s="1030">
        <f t="shared" ref="AM220" si="231">AG220+AI220</f>
        <v>0</v>
      </c>
      <c r="AN220" s="915">
        <f t="shared" si="223"/>
        <v>0</v>
      </c>
      <c r="AO220" s="922">
        <f t="shared" si="224"/>
        <v>0</v>
      </c>
      <c r="AR220" s="104"/>
      <c r="AV220" s="11"/>
      <c r="AW220" s="11"/>
    </row>
    <row r="221" spans="2:49">
      <c r="B221" s="1980"/>
      <c r="C221" s="3144"/>
      <c r="D221" s="3144"/>
      <c r="E221" s="3141"/>
      <c r="F221" s="3143"/>
      <c r="G221" s="3147"/>
      <c r="H221" s="179"/>
      <c r="I221" s="3144"/>
      <c r="J221" s="3144"/>
      <c r="K221" s="3364"/>
      <c r="L221" s="193"/>
      <c r="M221" s="194"/>
      <c r="N221" s="92"/>
      <c r="O221" s="871" t="s">
        <v>314</v>
      </c>
      <c r="P221" s="866"/>
      <c r="Q221" s="1049"/>
      <c r="R221" s="866"/>
      <c r="S221" s="1050"/>
      <c r="T221" s="876"/>
      <c r="U221" s="1049"/>
      <c r="V221" s="878">
        <f t="shared" si="226"/>
        <v>0</v>
      </c>
      <c r="W221" s="1046">
        <f t="shared" ref="W221:Y222" si="232">Q221+S221</f>
        <v>0</v>
      </c>
      <c r="X221" s="860">
        <f t="shared" si="232"/>
        <v>0</v>
      </c>
      <c r="Y221" s="1046">
        <f t="shared" si="232"/>
        <v>0</v>
      </c>
      <c r="Z221" s="904">
        <f t="shared" si="199"/>
        <v>0</v>
      </c>
      <c r="AA221" s="905">
        <f t="shared" si="200"/>
        <v>0</v>
      </c>
      <c r="AC221" s="1063" t="s">
        <v>296</v>
      </c>
      <c r="AD221" s="983"/>
      <c r="AE221" s="1068"/>
      <c r="AF221" s="985"/>
      <c r="AG221" s="1071"/>
      <c r="AH221" s="983"/>
      <c r="AI221" s="1068"/>
      <c r="AJ221" s="883">
        <f t="shared" ref="AJ221:AK223" si="233">AD221+AF221</f>
        <v>0</v>
      </c>
      <c r="AK221" s="899">
        <f t="shared" si="233"/>
        <v>0</v>
      </c>
      <c r="AL221" s="883">
        <f t="shared" ref="AL221:AL230" si="234">AF221+AH221</f>
        <v>0</v>
      </c>
      <c r="AM221" s="1030">
        <f t="shared" ref="AM221:AM226" si="235">AG221+AI221</f>
        <v>0</v>
      </c>
      <c r="AN221" s="895">
        <f t="shared" si="223"/>
        <v>0</v>
      </c>
      <c r="AO221" s="917">
        <f t="shared" si="224"/>
        <v>0</v>
      </c>
      <c r="AR221" s="104"/>
      <c r="AU221" s="605"/>
      <c r="AV221" s="11"/>
      <c r="AW221" s="11"/>
    </row>
    <row r="222" spans="2:49" ht="15" customHeight="1" thickBot="1">
      <c r="B222" s="3321"/>
      <c r="C222" s="3144"/>
      <c r="D222" s="3139"/>
      <c r="E222" s="3141"/>
      <c r="F222" s="3143"/>
      <c r="G222" s="3150"/>
      <c r="H222" s="179"/>
      <c r="I222" s="3144"/>
      <c r="J222" s="3144"/>
      <c r="K222" s="3364"/>
      <c r="L222" s="3140"/>
      <c r="M222" s="3149"/>
      <c r="N222" s="92"/>
      <c r="O222" s="416" t="s">
        <v>85</v>
      </c>
      <c r="P222" s="867"/>
      <c r="Q222" s="1051"/>
      <c r="R222" s="867">
        <f>I198</f>
        <v>10</v>
      </c>
      <c r="S222" s="1052">
        <f>J198</f>
        <v>10</v>
      </c>
      <c r="T222" s="877">
        <f>I212</f>
        <v>7.5</v>
      </c>
      <c r="U222" s="1053">
        <f>J212</f>
        <v>7.5</v>
      </c>
      <c r="V222" s="879">
        <f t="shared" si="226"/>
        <v>10</v>
      </c>
      <c r="W222" s="1054">
        <f t="shared" si="232"/>
        <v>10</v>
      </c>
      <c r="X222" s="879">
        <f t="shared" si="232"/>
        <v>17.5</v>
      </c>
      <c r="Y222" s="1054">
        <f t="shared" si="232"/>
        <v>17.5</v>
      </c>
      <c r="Z222" s="906">
        <f t="shared" si="199"/>
        <v>17.5</v>
      </c>
      <c r="AA222" s="907">
        <f t="shared" si="200"/>
        <v>17.5</v>
      </c>
      <c r="AC222" s="1064" t="s">
        <v>329</v>
      </c>
      <c r="AD222" s="988"/>
      <c r="AE222" s="1069"/>
      <c r="AF222" s="990"/>
      <c r="AG222" s="1072"/>
      <c r="AH222" s="988"/>
      <c r="AI222" s="1069"/>
      <c r="AJ222" s="884">
        <f t="shared" si="233"/>
        <v>0</v>
      </c>
      <c r="AK222" s="2724">
        <f t="shared" si="233"/>
        <v>0</v>
      </c>
      <c r="AL222" s="884">
        <f t="shared" si="234"/>
        <v>0</v>
      </c>
      <c r="AM222" s="1074">
        <f t="shared" si="235"/>
        <v>0</v>
      </c>
      <c r="AN222" s="904">
        <f t="shared" si="223"/>
        <v>0</v>
      </c>
      <c r="AO222" s="918">
        <f t="shared" si="224"/>
        <v>0</v>
      </c>
      <c r="AR222" s="193"/>
      <c r="AU222" s="605"/>
      <c r="AV222" s="11"/>
      <c r="AW222" s="11"/>
    </row>
    <row r="223" spans="2:49" ht="13.5" customHeight="1" thickBot="1">
      <c r="B223" s="559"/>
      <c r="C223" s="3144"/>
      <c r="D223" s="3144"/>
      <c r="E223" s="3141"/>
      <c r="F223" s="3143"/>
      <c r="G223" s="3150"/>
      <c r="H223" s="179"/>
      <c r="I223" s="3144"/>
      <c r="J223" s="3144"/>
      <c r="K223" s="3364"/>
      <c r="L223" s="3144"/>
      <c r="M223" s="3144"/>
      <c r="N223" s="92"/>
      <c r="S223" s="7"/>
      <c r="T223" s="14"/>
      <c r="U223" s="338"/>
      <c r="V223" s="11"/>
      <c r="AC223" s="1065" t="s">
        <v>297</v>
      </c>
      <c r="AD223" s="1078">
        <f t="shared" ref="AD223:AI223" si="236">SUM(AD220:AD222)</f>
        <v>0</v>
      </c>
      <c r="AE223" s="1013">
        <f t="shared" si="236"/>
        <v>0</v>
      </c>
      <c r="AF223" s="1066">
        <f t="shared" si="236"/>
        <v>0</v>
      </c>
      <c r="AG223" s="1011">
        <f t="shared" si="236"/>
        <v>0</v>
      </c>
      <c r="AH223" s="1078">
        <f t="shared" si="236"/>
        <v>0</v>
      </c>
      <c r="AI223" s="1013">
        <f t="shared" si="236"/>
        <v>0</v>
      </c>
      <c r="AJ223" s="935">
        <f t="shared" si="233"/>
        <v>0</v>
      </c>
      <c r="AK223" s="4409">
        <f t="shared" si="233"/>
        <v>0</v>
      </c>
      <c r="AL223" s="935">
        <f t="shared" si="234"/>
        <v>0</v>
      </c>
      <c r="AM223" s="1013">
        <f t="shared" si="235"/>
        <v>0</v>
      </c>
      <c r="AN223" s="935">
        <f t="shared" si="223"/>
        <v>0</v>
      </c>
      <c r="AO223" s="936">
        <f t="shared" si="224"/>
        <v>0</v>
      </c>
      <c r="AR223" s="104"/>
      <c r="AU223" s="605"/>
      <c r="AV223" s="11"/>
      <c r="AW223" s="11"/>
    </row>
    <row r="224" spans="2:49" ht="13.5" customHeight="1">
      <c r="B224" s="559"/>
      <c r="C224" s="3144"/>
      <c r="D224" s="3144"/>
      <c r="E224" s="3141"/>
      <c r="F224" s="3140"/>
      <c r="G224" s="3150"/>
      <c r="H224" s="179"/>
      <c r="I224" s="179"/>
      <c r="J224" s="3144"/>
      <c r="K224" s="3364"/>
      <c r="L224" s="3144"/>
      <c r="M224" s="92"/>
      <c r="N224" s="92"/>
      <c r="O224" s="11"/>
      <c r="P224" s="11"/>
      <c r="Q224" s="11"/>
      <c r="R224" s="11"/>
      <c r="S224" s="11"/>
      <c r="T224" s="11"/>
      <c r="U224" s="11"/>
      <c r="V224" s="11"/>
      <c r="AC224" s="921" t="s">
        <v>290</v>
      </c>
      <c r="AD224" s="967">
        <f>I180</f>
        <v>72</v>
      </c>
      <c r="AE224" s="968">
        <f>J180</f>
        <v>64.8</v>
      </c>
      <c r="AF224" s="882">
        <f>I194</f>
        <v>46.311999999999998</v>
      </c>
      <c r="AG224" s="969">
        <f>J194</f>
        <v>40</v>
      </c>
      <c r="AH224" s="967"/>
      <c r="AI224" s="968"/>
      <c r="AJ224" s="884">
        <f t="shared" ref="AJ224:AK226" si="237">AD224+AF224</f>
        <v>118.312</v>
      </c>
      <c r="AK224" s="2725">
        <f t="shared" si="237"/>
        <v>104.8</v>
      </c>
      <c r="AL224" s="882">
        <f t="shared" si="234"/>
        <v>46.311999999999998</v>
      </c>
      <c r="AM224" s="970">
        <f t="shared" si="235"/>
        <v>40</v>
      </c>
      <c r="AN224" s="915">
        <f t="shared" si="223"/>
        <v>118.312</v>
      </c>
      <c r="AO224" s="922">
        <f t="shared" si="224"/>
        <v>104.8</v>
      </c>
      <c r="AR224" s="104"/>
      <c r="AU224" s="106"/>
      <c r="AV224" s="11"/>
      <c r="AW224" s="11"/>
    </row>
    <row r="225" spans="2:49" ht="14.25" customHeight="1" thickBot="1">
      <c r="B225" s="559"/>
      <c r="C225" s="125"/>
      <c r="D225" s="3154"/>
      <c r="E225" s="3144"/>
      <c r="F225" s="3144"/>
      <c r="G225" s="3144"/>
      <c r="H225" s="3374"/>
      <c r="I225" s="3144"/>
      <c r="J225" s="3144"/>
      <c r="K225" s="3144"/>
      <c r="L225" s="3144"/>
      <c r="M225" s="92"/>
      <c r="N225" s="2810"/>
      <c r="O225" s="2825"/>
      <c r="P225" s="11"/>
      <c r="Q225" s="11"/>
      <c r="R225" s="11"/>
      <c r="S225" s="11"/>
      <c r="T225" s="11"/>
      <c r="U225" s="338"/>
      <c r="V225" s="11"/>
      <c r="W225" s="849"/>
      <c r="Y225" s="849"/>
      <c r="AC225" s="923" t="s">
        <v>291</v>
      </c>
      <c r="AD225" s="953"/>
      <c r="AE225" s="971"/>
      <c r="AF225" s="884"/>
      <c r="AG225" s="972"/>
      <c r="AH225" s="953"/>
      <c r="AI225" s="971"/>
      <c r="AJ225" s="884">
        <f t="shared" si="237"/>
        <v>0</v>
      </c>
      <c r="AK225" s="2726">
        <f t="shared" si="237"/>
        <v>0</v>
      </c>
      <c r="AL225" s="884">
        <f t="shared" si="234"/>
        <v>0</v>
      </c>
      <c r="AM225" s="973">
        <f t="shared" si="235"/>
        <v>0</v>
      </c>
      <c r="AN225" s="904">
        <f t="shared" si="223"/>
        <v>0</v>
      </c>
      <c r="AO225" s="918">
        <f t="shared" si="224"/>
        <v>0</v>
      </c>
      <c r="AR225" s="193"/>
      <c r="AU225" s="106"/>
      <c r="AV225" s="11"/>
      <c r="AW225" s="11"/>
    </row>
    <row r="226" spans="2:49" ht="12.75" customHeight="1" thickBot="1">
      <c r="B226" s="92"/>
      <c r="C226" s="3146"/>
      <c r="D226" s="3141"/>
      <c r="E226" s="92"/>
      <c r="F226" s="92"/>
      <c r="G226" s="92"/>
      <c r="H226" s="3141"/>
      <c r="I226" s="3140"/>
      <c r="J226" s="3147"/>
      <c r="K226" s="3144"/>
      <c r="L226" s="92"/>
      <c r="M226" s="92"/>
      <c r="N226" s="194"/>
      <c r="O226" s="1132"/>
      <c r="P226" s="11"/>
      <c r="Q226" s="11"/>
      <c r="R226" s="11"/>
      <c r="S226" s="11"/>
      <c r="T226" s="11"/>
      <c r="U226" s="11"/>
      <c r="V226" s="11"/>
      <c r="W226" s="849"/>
      <c r="Y226" s="849"/>
      <c r="AC226" s="924" t="s">
        <v>287</v>
      </c>
      <c r="AD226" s="974">
        <f t="shared" ref="AD226:AI226" si="238">SUM(AD224:AD225)</f>
        <v>72</v>
      </c>
      <c r="AE226" s="975">
        <f>SUM(AE224:AE225)</f>
        <v>64.8</v>
      </c>
      <c r="AF226" s="976">
        <f t="shared" si="238"/>
        <v>46.311999999999998</v>
      </c>
      <c r="AG226" s="926">
        <f t="shared" si="238"/>
        <v>40</v>
      </c>
      <c r="AH226" s="974">
        <f t="shared" si="238"/>
        <v>0</v>
      </c>
      <c r="AI226" s="975">
        <f t="shared" si="238"/>
        <v>0</v>
      </c>
      <c r="AJ226" s="925">
        <f t="shared" si="237"/>
        <v>118.312</v>
      </c>
      <c r="AK226" s="4411">
        <f t="shared" si="237"/>
        <v>104.8</v>
      </c>
      <c r="AL226" s="925">
        <f t="shared" si="234"/>
        <v>46.311999999999998</v>
      </c>
      <c r="AM226" s="978">
        <f t="shared" si="235"/>
        <v>40</v>
      </c>
      <c r="AN226" s="925">
        <f t="shared" si="223"/>
        <v>118.312</v>
      </c>
      <c r="AO226" s="926">
        <f t="shared" si="224"/>
        <v>104.8</v>
      </c>
      <c r="AR226" s="98"/>
      <c r="AU226" s="106"/>
      <c r="AV226" s="11"/>
      <c r="AW226" s="11"/>
    </row>
    <row r="227" spans="2:49" ht="14.25" customHeight="1">
      <c r="B227" s="2083"/>
      <c r="C227" s="113"/>
      <c r="D227" s="3138"/>
      <c r="E227" s="3144"/>
      <c r="F227" s="3144"/>
      <c r="G227" s="3144"/>
      <c r="H227" s="3144"/>
      <c r="I227" s="3144"/>
      <c r="J227" s="3144"/>
      <c r="K227" s="3141"/>
      <c r="L227" s="3144"/>
      <c r="M227" s="3144"/>
      <c r="N227" s="143"/>
      <c r="O227" s="2825"/>
      <c r="P227" s="11"/>
      <c r="Q227" s="11"/>
      <c r="R227" s="11"/>
      <c r="S227" s="11"/>
      <c r="T227" s="11"/>
      <c r="U227" s="142"/>
      <c r="V227" s="11"/>
      <c r="W227" s="271"/>
      <c r="Y227" s="271"/>
      <c r="AC227" s="927" t="s">
        <v>201</v>
      </c>
      <c r="AD227" s="979"/>
      <c r="AE227" s="980"/>
      <c r="AF227" s="981"/>
      <c r="AG227" s="982"/>
      <c r="AH227" s="979"/>
      <c r="AI227" s="980"/>
      <c r="AJ227" s="883">
        <f t="shared" ref="AJ227" si="239">AD227+AF227</f>
        <v>0</v>
      </c>
      <c r="AK227" s="2727">
        <f t="shared" ref="AK227" si="240">AE227+AG227</f>
        <v>0</v>
      </c>
      <c r="AL227" s="883">
        <f t="shared" si="234"/>
        <v>0</v>
      </c>
      <c r="AM227" s="987">
        <f>AG227+AI227</f>
        <v>0</v>
      </c>
      <c r="AN227" s="915">
        <f t="shared" si="223"/>
        <v>0</v>
      </c>
      <c r="AO227" s="922">
        <f t="shared" si="224"/>
        <v>0</v>
      </c>
      <c r="AR227" s="104"/>
      <c r="AU227" s="106"/>
      <c r="AV227" s="11"/>
      <c r="AW227" s="11"/>
    </row>
    <row r="228" spans="2:49" ht="15.75" customHeight="1">
      <c r="B228" s="3144"/>
      <c r="C228" s="113"/>
      <c r="D228" s="3144"/>
      <c r="E228" s="3144"/>
      <c r="F228" s="3144"/>
      <c r="G228" s="3144"/>
      <c r="H228" s="92"/>
      <c r="I228" s="92"/>
      <c r="J228" s="92"/>
      <c r="K228" s="3141"/>
      <c r="L228" s="3143"/>
      <c r="M228" s="3756"/>
      <c r="N228" s="106"/>
      <c r="O228" s="11"/>
      <c r="P228" s="11"/>
      <c r="Q228" s="11"/>
      <c r="R228" s="11"/>
      <c r="S228" s="11"/>
      <c r="T228" s="11"/>
      <c r="U228" s="11"/>
      <c r="V228" s="11"/>
      <c r="W228" s="845"/>
      <c r="Y228" s="845"/>
      <c r="AC228" s="928" t="s">
        <v>89</v>
      </c>
      <c r="AD228" s="983"/>
      <c r="AE228" s="984"/>
      <c r="AF228" s="985">
        <f>I195</f>
        <v>42.655999999999999</v>
      </c>
      <c r="AG228" s="986">
        <f>J195</f>
        <v>38</v>
      </c>
      <c r="AH228" s="983"/>
      <c r="AI228" s="984"/>
      <c r="AJ228" s="883">
        <f t="shared" ref="AJ228:AK230" si="241">AD228+AF228</f>
        <v>42.655999999999999</v>
      </c>
      <c r="AK228" s="2727">
        <f t="shared" si="241"/>
        <v>38</v>
      </c>
      <c r="AL228" s="883">
        <f t="shared" si="234"/>
        <v>42.655999999999999</v>
      </c>
      <c r="AM228" s="987">
        <f>AG228+AI228</f>
        <v>38</v>
      </c>
      <c r="AN228" s="895">
        <f t="shared" si="223"/>
        <v>42.655999999999999</v>
      </c>
      <c r="AO228" s="917">
        <f t="shared" si="224"/>
        <v>38</v>
      </c>
      <c r="AR228" s="104"/>
      <c r="AU228" s="106"/>
      <c r="AV228" s="11"/>
      <c r="AW228" s="11"/>
    </row>
    <row r="229" spans="2:49" ht="15" customHeight="1" thickBot="1">
      <c r="B229" s="3144"/>
      <c r="C229" s="125"/>
      <c r="D229" s="468"/>
      <c r="E229" s="3144"/>
      <c r="F229" s="3144"/>
      <c r="G229" s="3144"/>
      <c r="H229" s="92"/>
      <c r="I229" s="92"/>
      <c r="J229" s="92"/>
      <c r="K229" s="3141"/>
      <c r="L229" s="204"/>
      <c r="M229" s="205"/>
      <c r="N229" s="106"/>
      <c r="O229" s="101"/>
      <c r="P229" s="100"/>
      <c r="Q229" s="143"/>
      <c r="R229" s="11"/>
      <c r="S229" s="11"/>
      <c r="T229" s="11"/>
      <c r="U229" s="11"/>
      <c r="V229" s="11"/>
      <c r="W229" s="271"/>
      <c r="Y229" s="845"/>
      <c r="AC229" s="929" t="s">
        <v>202</v>
      </c>
      <c r="AD229" s="988"/>
      <c r="AE229" s="989"/>
      <c r="AF229" s="990"/>
      <c r="AG229" s="991"/>
      <c r="AH229" s="988"/>
      <c r="AI229" s="989"/>
      <c r="AJ229" s="884">
        <f t="shared" si="241"/>
        <v>0</v>
      </c>
      <c r="AK229" s="2728">
        <f t="shared" si="241"/>
        <v>0</v>
      </c>
      <c r="AL229" s="884">
        <f t="shared" si="234"/>
        <v>0</v>
      </c>
      <c r="AM229" s="992">
        <f>AG229+AI229</f>
        <v>0</v>
      </c>
      <c r="AN229" s="904">
        <f t="shared" si="223"/>
        <v>0</v>
      </c>
      <c r="AO229" s="918">
        <f t="shared" si="224"/>
        <v>0</v>
      </c>
      <c r="AR229" s="193"/>
      <c r="AU229" s="106"/>
      <c r="AV229" s="11"/>
      <c r="AW229" s="11"/>
    </row>
    <row r="230" spans="2:49" ht="13.5" customHeight="1" thickBot="1">
      <c r="B230" s="3144"/>
      <c r="C230" s="3146"/>
      <c r="D230" s="3141"/>
      <c r="E230" s="3375"/>
      <c r="F230" s="3143"/>
      <c r="G230" s="3150"/>
      <c r="H230" s="3144"/>
      <c r="I230" s="3141"/>
      <c r="J230" s="3140"/>
      <c r="K230" s="3141"/>
      <c r="L230" s="255"/>
      <c r="M230" s="256"/>
      <c r="N230" s="106"/>
      <c r="O230" s="1202"/>
      <c r="P230" s="11"/>
      <c r="Q230" s="11"/>
      <c r="R230" s="11"/>
      <c r="S230" s="11"/>
      <c r="T230" s="11"/>
      <c r="U230" s="11"/>
      <c r="V230" s="11"/>
      <c r="W230" s="851"/>
      <c r="Y230" s="851"/>
      <c r="Z230" s="908"/>
      <c r="AA230" s="286"/>
      <c r="AC230" s="1076" t="s">
        <v>288</v>
      </c>
      <c r="AD230" s="1077">
        <f t="shared" ref="AD230:AI230" si="242">SUM(AD227:AD229)</f>
        <v>0</v>
      </c>
      <c r="AE230" s="964">
        <f t="shared" si="242"/>
        <v>0</v>
      </c>
      <c r="AF230" s="1077">
        <f t="shared" si="242"/>
        <v>42.655999999999999</v>
      </c>
      <c r="AG230" s="964">
        <f t="shared" si="242"/>
        <v>38</v>
      </c>
      <c r="AH230" s="1077">
        <f t="shared" si="242"/>
        <v>0</v>
      </c>
      <c r="AI230" s="964">
        <f t="shared" si="242"/>
        <v>0</v>
      </c>
      <c r="AJ230" s="963">
        <f t="shared" si="241"/>
        <v>42.655999999999999</v>
      </c>
      <c r="AK230" s="2721">
        <f t="shared" si="241"/>
        <v>38</v>
      </c>
      <c r="AL230" s="963">
        <f t="shared" si="234"/>
        <v>42.655999999999999</v>
      </c>
      <c r="AM230" s="966">
        <f>AG230+AI230</f>
        <v>38</v>
      </c>
      <c r="AN230" s="930">
        <f t="shared" si="223"/>
        <v>42.655999999999999</v>
      </c>
      <c r="AO230" s="931">
        <f t="shared" si="224"/>
        <v>38</v>
      </c>
      <c r="AR230" s="106"/>
      <c r="AU230" s="11"/>
    </row>
    <row r="231" spans="2:49" ht="13.5" customHeight="1">
      <c r="B231" s="3144"/>
      <c r="C231" s="1560"/>
      <c r="D231" s="3145"/>
      <c r="E231" s="1561"/>
      <c r="F231" s="3141"/>
      <c r="G231" s="108"/>
      <c r="H231" s="141"/>
      <c r="I231" s="3141"/>
      <c r="J231" s="599"/>
      <c r="K231" s="3130"/>
      <c r="L231" s="3144"/>
      <c r="M231" s="3144"/>
      <c r="N231" s="106"/>
      <c r="O231" s="2857"/>
      <c r="P231" s="11"/>
      <c r="Q231" s="11"/>
      <c r="R231" s="11"/>
      <c r="S231" s="11"/>
      <c r="T231" s="11"/>
      <c r="U231" s="11"/>
      <c r="V231" s="11"/>
      <c r="W231" s="851"/>
      <c r="Y231" s="851"/>
      <c r="Z231" s="908"/>
      <c r="AA231" s="1021"/>
      <c r="AC231" s="1565"/>
      <c r="AE231" s="845"/>
      <c r="AG231" s="845"/>
      <c r="AI231" s="106"/>
      <c r="AK231" s="854"/>
      <c r="AM231" s="857"/>
      <c r="AN231" s="11"/>
      <c r="AR231" s="106"/>
      <c r="AU231" s="11"/>
    </row>
    <row r="232" spans="2:49" ht="14.25" customHeight="1">
      <c r="B232" s="92"/>
      <c r="C232" s="1565" t="str">
        <f>C2</f>
        <v xml:space="preserve">               12 - ТИДНЕВНАЯ  М Е Н Ю  -  Р А С К Л А Д К А    ДЛЯ ПИТАНИЯ ДЕТЕЙ  ШКОЛЬНЫХ </v>
      </c>
      <c r="D232" s="92"/>
      <c r="E232" s="92"/>
      <c r="F232" s="92"/>
      <c r="G232" s="1566"/>
      <c r="H232" s="92"/>
      <c r="I232" s="92"/>
      <c r="J232" s="92"/>
      <c r="K232" s="92"/>
      <c r="L232" s="1566"/>
      <c r="M232" s="92"/>
      <c r="N232" s="92"/>
      <c r="O232" s="2857"/>
      <c r="P232" s="11"/>
      <c r="Q232" s="11"/>
      <c r="R232" s="11"/>
      <c r="S232" s="11"/>
      <c r="T232" s="11"/>
      <c r="U232" s="144"/>
      <c r="V232" s="11"/>
      <c r="Z232" s="1022"/>
      <c r="AA232" s="80"/>
      <c r="AC232" t="s">
        <v>271</v>
      </c>
      <c r="AN232" s="106"/>
      <c r="AO232" s="11"/>
      <c r="AR232" s="137"/>
    </row>
    <row r="233" spans="2:49" ht="15" customHeight="1">
      <c r="B233" s="92"/>
      <c r="C233" s="92"/>
      <c r="D233" s="1567" t="s">
        <v>334</v>
      </c>
      <c r="E233" s="92"/>
      <c r="F233" s="1568"/>
      <c r="G233" s="92"/>
      <c r="H233" s="92"/>
      <c r="I233" s="92"/>
      <c r="J233" s="92"/>
      <c r="K233" s="92"/>
      <c r="L233" s="1569" t="str">
        <f>L3</f>
        <v>СанПиН  2.3 /2.4. 3590 - 20</v>
      </c>
      <c r="M233" s="92"/>
      <c r="N233" s="92"/>
      <c r="AC233" s="99" t="str">
        <f>B237</f>
        <v xml:space="preserve">  5 - й   день</v>
      </c>
      <c r="AD233" s="2" t="str">
        <f>P235</f>
        <v>Возрастная категория:   12  лет и старше</v>
      </c>
      <c r="AI233" s="132" t="str">
        <f>U235</f>
        <v>1 - я   неделя</v>
      </c>
      <c r="AK233" s="297"/>
      <c r="AL233" s="68"/>
      <c r="AN233" s="3132"/>
      <c r="AO233" s="3132"/>
      <c r="AR233" s="106"/>
      <c r="AV233" s="54"/>
      <c r="AW233" s="596"/>
    </row>
    <row r="234" spans="2:49" ht="15.75" thickBot="1">
      <c r="B234" s="1566" t="str">
        <f>B4</f>
        <v>Возрастная категория:   12  лет и старше</v>
      </c>
      <c r="C234" s="1566"/>
      <c r="D234" s="1570"/>
      <c r="E234" s="92"/>
      <c r="F234" s="1571" t="str">
        <f>G4</f>
        <v>1 - я   неделя</v>
      </c>
      <c r="G234" s="92"/>
      <c r="H234" s="92"/>
      <c r="I234" s="2554" t="str">
        <f>I4</f>
        <v xml:space="preserve">      Сезон:    ЗИМА  -  ВЕСНА  2025 -____г.г.</v>
      </c>
      <c r="J234" s="2078"/>
      <c r="K234" s="1572"/>
      <c r="L234" s="92"/>
      <c r="M234" s="92"/>
      <c r="N234" s="92"/>
      <c r="O234" t="s">
        <v>271</v>
      </c>
      <c r="AC234" t="str">
        <f>O236</f>
        <v xml:space="preserve">               12- ТИДНЕВКА</v>
      </c>
      <c r="AG234" s="2555" t="str">
        <f>S236</f>
        <v xml:space="preserve">      Сезон:    ЗИМА  -  ВЕСНА  2025 -____г.г.</v>
      </c>
      <c r="AN234" s="37"/>
      <c r="AO234" s="37"/>
      <c r="AP234" s="3132"/>
      <c r="AR234" s="106"/>
      <c r="AV234" s="322"/>
      <c r="AW234" s="322"/>
    </row>
    <row r="235" spans="2:49" ht="15.75" thickBot="1">
      <c r="B235" s="1573" t="s">
        <v>1</v>
      </c>
      <c r="C235" s="1574" t="s">
        <v>2</v>
      </c>
      <c r="D235" s="1575" t="s">
        <v>3</v>
      </c>
      <c r="E235" s="3180" t="s">
        <v>57</v>
      </c>
      <c r="F235" s="112"/>
      <c r="G235" s="112"/>
      <c r="H235" s="112"/>
      <c r="I235" s="112"/>
      <c r="J235" s="112"/>
      <c r="K235" s="112"/>
      <c r="L235" s="112"/>
      <c r="M235" s="3167"/>
      <c r="N235" s="92"/>
      <c r="O235" s="99" t="str">
        <f>B237</f>
        <v xml:space="preserve">  5 - й   день</v>
      </c>
      <c r="P235" s="2" t="str">
        <f>B234</f>
        <v>Возрастная категория:   12  лет и старше</v>
      </c>
      <c r="U235" s="132" t="str">
        <f>F234</f>
        <v>1 - я   неделя</v>
      </c>
      <c r="W235" s="297"/>
      <c r="X235" s="68"/>
      <c r="Y235" s="1023"/>
      <c r="AC235" s="839" t="s">
        <v>224</v>
      </c>
      <c r="AD235" s="840" t="s">
        <v>272</v>
      </c>
      <c r="AE235" s="841"/>
      <c r="AF235" s="840" t="s">
        <v>273</v>
      </c>
      <c r="AG235" s="841"/>
      <c r="AH235" s="840" t="s">
        <v>274</v>
      </c>
      <c r="AI235" s="841"/>
      <c r="AJ235" s="840" t="s">
        <v>277</v>
      </c>
      <c r="AK235" s="841"/>
      <c r="AL235" s="886" t="s">
        <v>278</v>
      </c>
      <c r="AM235" s="841"/>
      <c r="AN235" s="909" t="s">
        <v>279</v>
      </c>
      <c r="AO235" s="910"/>
      <c r="AR235" s="1668"/>
      <c r="AV235" s="322"/>
      <c r="AW235" s="322"/>
    </row>
    <row r="236" spans="2:49" ht="12.75" customHeight="1" thickBot="1">
      <c r="B236" s="1577" t="s">
        <v>4</v>
      </c>
      <c r="C236" s="92"/>
      <c r="D236" s="1578" t="s">
        <v>58</v>
      </c>
      <c r="E236" s="63"/>
      <c r="F236" s="37"/>
      <c r="G236" s="37"/>
      <c r="H236" s="3334"/>
      <c r="I236" s="1227"/>
      <c r="J236" s="1227"/>
      <c r="K236" s="3334"/>
      <c r="L236" s="1227"/>
      <c r="M236" s="2572"/>
      <c r="N236" s="92"/>
      <c r="O236" s="1565" t="str">
        <f>O6</f>
        <v xml:space="preserve">               12- ТИДНЕВКА</v>
      </c>
      <c r="S236" s="2555" t="str">
        <f>I234</f>
        <v xml:space="preserve">      Сезон:    ЗИМА  -  ВЕСНА  2025 -____г.г.</v>
      </c>
      <c r="AC236" s="1079" t="s">
        <v>300</v>
      </c>
      <c r="AD236" s="842" t="s">
        <v>87</v>
      </c>
      <c r="AE236" s="844" t="s">
        <v>88</v>
      </c>
      <c r="AF236" s="887" t="s">
        <v>87</v>
      </c>
      <c r="AG236" s="888" t="s">
        <v>88</v>
      </c>
      <c r="AH236" s="887" t="s">
        <v>87</v>
      </c>
      <c r="AI236" s="888" t="s">
        <v>88</v>
      </c>
      <c r="AJ236" s="842" t="s">
        <v>87</v>
      </c>
      <c r="AK236" s="843" t="s">
        <v>88</v>
      </c>
      <c r="AL236" s="889" t="s">
        <v>87</v>
      </c>
      <c r="AM236" s="843" t="s">
        <v>88</v>
      </c>
      <c r="AN236" s="1082" t="s">
        <v>87</v>
      </c>
      <c r="AO236" s="1083" t="s">
        <v>88</v>
      </c>
      <c r="AR236" s="106"/>
      <c r="AV236" s="14"/>
      <c r="AW236" s="14"/>
    </row>
    <row r="237" spans="2:49" ht="16.5" thickBot="1">
      <c r="B237" s="1606" t="s">
        <v>207</v>
      </c>
      <c r="C237" s="112"/>
      <c r="D237" s="3167"/>
      <c r="E237" s="2203" t="s">
        <v>1153</v>
      </c>
      <c r="F237" s="1218"/>
      <c r="G237" s="1585"/>
      <c r="H237" s="2559"/>
      <c r="I237" s="2646" t="s">
        <v>389</v>
      </c>
      <c r="J237" s="2646"/>
      <c r="K237" s="1205"/>
      <c r="L237" s="1205"/>
      <c r="M237" s="1206"/>
      <c r="N237" s="92"/>
      <c r="O237" s="1094" t="s">
        <v>303</v>
      </c>
      <c r="P237" s="184"/>
      <c r="Q237" s="184"/>
      <c r="R237" s="184"/>
      <c r="S237" s="184"/>
      <c r="T237" s="184"/>
      <c r="U237" s="184"/>
      <c r="V237" s="184"/>
      <c r="W237" s="184"/>
      <c r="X237" s="184"/>
      <c r="Y237" s="837"/>
      <c r="AC237" s="932" t="s">
        <v>63</v>
      </c>
      <c r="AD237" s="967"/>
      <c r="AE237" s="993"/>
      <c r="AF237" s="967"/>
      <c r="AG237" s="994"/>
      <c r="AH237" s="967"/>
      <c r="AI237" s="995"/>
      <c r="AJ237" s="882">
        <f t="shared" ref="AJ237:AJ246" si="243">AD237+AF237</f>
        <v>0</v>
      </c>
      <c r="AK237" s="1397">
        <f t="shared" ref="AK237:AK246" si="244">AE237+AG237</f>
        <v>0</v>
      </c>
      <c r="AL237" s="882">
        <f t="shared" ref="AL237:AL246" si="245">AF237+AH237</f>
        <v>0</v>
      </c>
      <c r="AM237" s="996">
        <f t="shared" ref="AM237:AM246" si="246">AG237+AI237</f>
        <v>0</v>
      </c>
      <c r="AN237" s="915">
        <f t="shared" ref="AN237:AN245" si="247">AD237+AF237+AH237</f>
        <v>0</v>
      </c>
      <c r="AO237" s="922">
        <f t="shared" ref="AO237:AO245" si="248">AE237+AG237+AI237</f>
        <v>0</v>
      </c>
      <c r="AR237" s="101"/>
      <c r="AV237" s="14"/>
      <c r="AW237" s="14"/>
    </row>
    <row r="238" spans="2:49" ht="14.25" customHeight="1" thickBot="1">
      <c r="B238" s="3180"/>
      <c r="C238" s="3178" t="s">
        <v>128</v>
      </c>
      <c r="D238" s="3167"/>
      <c r="E238" s="2381" t="s">
        <v>86</v>
      </c>
      <c r="F238" s="664" t="s">
        <v>87</v>
      </c>
      <c r="G238" s="1230" t="s">
        <v>88</v>
      </c>
      <c r="H238" s="2462" t="s">
        <v>86</v>
      </c>
      <c r="I238" s="2463" t="s">
        <v>87</v>
      </c>
      <c r="J238" s="2622" t="s">
        <v>88</v>
      </c>
      <c r="K238" s="1229" t="s">
        <v>86</v>
      </c>
      <c r="L238" s="664" t="s">
        <v>87</v>
      </c>
      <c r="M238" s="1230" t="s">
        <v>88</v>
      </c>
      <c r="N238" s="92"/>
      <c r="O238" s="669"/>
      <c r="P238" s="17" t="s">
        <v>304</v>
      </c>
      <c r="Q238" s="17"/>
      <c r="R238" s="17"/>
      <c r="S238" s="17"/>
      <c r="T238" s="17"/>
      <c r="U238" s="17"/>
      <c r="V238" s="17"/>
      <c r="W238" s="17"/>
      <c r="X238" s="17"/>
      <c r="Y238" s="838"/>
      <c r="AC238" s="932" t="s">
        <v>393</v>
      </c>
      <c r="AD238" s="946"/>
      <c r="AE238" s="997"/>
      <c r="AF238" s="946"/>
      <c r="AG238" s="998"/>
      <c r="AH238" s="946"/>
      <c r="AI238" s="999"/>
      <c r="AJ238" s="883">
        <f t="shared" si="243"/>
        <v>0</v>
      </c>
      <c r="AK238" s="1018">
        <f t="shared" si="244"/>
        <v>0</v>
      </c>
      <c r="AL238" s="883">
        <f t="shared" si="245"/>
        <v>0</v>
      </c>
      <c r="AM238" s="938">
        <f t="shared" si="246"/>
        <v>0</v>
      </c>
      <c r="AN238" s="895">
        <f t="shared" si="247"/>
        <v>0</v>
      </c>
      <c r="AO238" s="917">
        <f t="shared" si="248"/>
        <v>0</v>
      </c>
      <c r="AR238" s="101"/>
      <c r="AV238" s="11"/>
      <c r="AW238" s="11"/>
    </row>
    <row r="239" spans="2:49" ht="12.75" customHeight="1" thickBot="1">
      <c r="B239" s="3168" t="s">
        <v>508</v>
      </c>
      <c r="C239" s="3170" t="s">
        <v>406</v>
      </c>
      <c r="D239" s="3171">
        <v>100</v>
      </c>
      <c r="E239" s="3368" t="s">
        <v>104</v>
      </c>
      <c r="F239" s="2183">
        <v>123.977</v>
      </c>
      <c r="G239" s="1166">
        <v>86.9</v>
      </c>
      <c r="H239" s="130" t="s">
        <v>42</v>
      </c>
      <c r="I239" s="2623">
        <v>135.41329999999999</v>
      </c>
      <c r="J239" s="2208">
        <v>101.56</v>
      </c>
      <c r="K239" s="1220" t="s">
        <v>442</v>
      </c>
      <c r="L239" s="129">
        <v>41.4</v>
      </c>
      <c r="M239" s="1166">
        <v>41.4</v>
      </c>
      <c r="N239" s="92"/>
      <c r="Z239" s="4394" t="s">
        <v>1133</v>
      </c>
      <c r="AA239" s="4395"/>
      <c r="AC239" s="932" t="s">
        <v>65</v>
      </c>
      <c r="AD239" s="1000"/>
      <c r="AE239" s="1055"/>
      <c r="AF239" s="1000">
        <f>I256</f>
        <v>7.2</v>
      </c>
      <c r="AG239" s="1201">
        <f>J256</f>
        <v>7.2</v>
      </c>
      <c r="AH239" s="1000"/>
      <c r="AI239" s="1003"/>
      <c r="AJ239" s="883">
        <f t="shared" si="243"/>
        <v>7.2</v>
      </c>
      <c r="AK239" s="1018">
        <f t="shared" si="244"/>
        <v>7.2</v>
      </c>
      <c r="AL239" s="883">
        <f t="shared" si="245"/>
        <v>7.2</v>
      </c>
      <c r="AM239" s="938">
        <f t="shared" si="246"/>
        <v>7.2</v>
      </c>
      <c r="AN239" s="895">
        <f t="shared" si="247"/>
        <v>7.2</v>
      </c>
      <c r="AO239" s="917">
        <f t="shared" si="248"/>
        <v>7.2</v>
      </c>
      <c r="AR239" s="101"/>
      <c r="AV239" s="11"/>
      <c r="AW239" s="11"/>
    </row>
    <row r="240" spans="2:49" ht="13.5" customHeight="1" thickBot="1">
      <c r="B240" s="3173"/>
      <c r="C240" s="2477" t="s">
        <v>696</v>
      </c>
      <c r="D240" s="3174"/>
      <c r="E240" s="2474" t="s">
        <v>73</v>
      </c>
      <c r="F240" s="227">
        <v>17</v>
      </c>
      <c r="G240" s="229">
        <v>17</v>
      </c>
      <c r="H240" s="2595" t="s">
        <v>1123</v>
      </c>
      <c r="I240" s="1616"/>
      <c r="J240" s="1616"/>
      <c r="K240" s="1160" t="s">
        <v>444</v>
      </c>
      <c r="L240" s="227">
        <v>1.62</v>
      </c>
      <c r="M240" s="229">
        <v>1.62</v>
      </c>
      <c r="N240" s="92"/>
      <c r="O240" s="839" t="s">
        <v>224</v>
      </c>
      <c r="P240" s="840" t="s">
        <v>272</v>
      </c>
      <c r="Q240" s="841"/>
      <c r="R240" s="840" t="s">
        <v>273</v>
      </c>
      <c r="S240" s="841"/>
      <c r="T240" s="840" t="s">
        <v>274</v>
      </c>
      <c r="U240" s="841"/>
      <c r="V240" s="840" t="s">
        <v>275</v>
      </c>
      <c r="W240" s="841"/>
      <c r="X240" s="840" t="s">
        <v>278</v>
      </c>
      <c r="Y240" s="841"/>
      <c r="Z240" s="4396" t="s">
        <v>1134</v>
      </c>
      <c r="AA240" s="4397"/>
      <c r="AC240" s="932" t="s">
        <v>66</v>
      </c>
      <c r="AD240" s="946"/>
      <c r="AE240" s="1001"/>
      <c r="AF240" s="946"/>
      <c r="AG240" s="1201"/>
      <c r="AH240" s="946"/>
      <c r="AI240" s="1003"/>
      <c r="AJ240" s="883">
        <f t="shared" si="243"/>
        <v>0</v>
      </c>
      <c r="AK240" s="1018">
        <f t="shared" si="244"/>
        <v>0</v>
      </c>
      <c r="AL240" s="883">
        <f t="shared" si="245"/>
        <v>0</v>
      </c>
      <c r="AM240" s="938">
        <f t="shared" si="246"/>
        <v>0</v>
      </c>
      <c r="AN240" s="895">
        <f t="shared" si="247"/>
        <v>0</v>
      </c>
      <c r="AO240" s="917">
        <f t="shared" si="248"/>
        <v>0</v>
      </c>
      <c r="AR240" s="101"/>
      <c r="AV240" s="11"/>
      <c r="AW240" s="11"/>
    </row>
    <row r="241" spans="2:49" ht="15.75" thickBot="1">
      <c r="B241" s="3168" t="s">
        <v>808</v>
      </c>
      <c r="C241" s="3166" t="s">
        <v>1145</v>
      </c>
      <c r="D241" s="3171">
        <v>110</v>
      </c>
      <c r="E241" s="2474" t="s">
        <v>114</v>
      </c>
      <c r="F241" s="1603">
        <v>22</v>
      </c>
      <c r="G241" s="229">
        <v>22</v>
      </c>
      <c r="H241" s="185" t="s">
        <v>62</v>
      </c>
      <c r="I241" s="227">
        <v>39.045000000000002</v>
      </c>
      <c r="J241" s="1221">
        <v>31.236000000000001</v>
      </c>
      <c r="K241" s="1160" t="s">
        <v>356</v>
      </c>
      <c r="L241" s="227">
        <v>4.32</v>
      </c>
      <c r="M241" s="1222">
        <v>4.32</v>
      </c>
      <c r="N241" s="92"/>
      <c r="O241" s="677"/>
      <c r="P241" s="842" t="s">
        <v>87</v>
      </c>
      <c r="Q241" s="843" t="s">
        <v>88</v>
      </c>
      <c r="R241" s="842" t="s">
        <v>87</v>
      </c>
      <c r="S241" s="843" t="s">
        <v>88</v>
      </c>
      <c r="T241" s="842" t="s">
        <v>87</v>
      </c>
      <c r="U241" s="843" t="s">
        <v>88</v>
      </c>
      <c r="V241" s="842" t="s">
        <v>87</v>
      </c>
      <c r="W241" s="843" t="s">
        <v>88</v>
      </c>
      <c r="X241" s="842" t="s">
        <v>87</v>
      </c>
      <c r="Y241" s="844" t="s">
        <v>88</v>
      </c>
      <c r="Z241" s="890" t="s">
        <v>87</v>
      </c>
      <c r="AA241" s="891" t="s">
        <v>88</v>
      </c>
      <c r="AC241" s="932" t="s">
        <v>68</v>
      </c>
      <c r="AD241" s="946"/>
      <c r="AE241" s="997"/>
      <c r="AF241" s="946"/>
      <c r="AG241" s="998"/>
      <c r="AH241" s="946"/>
      <c r="AI241" s="999"/>
      <c r="AJ241" s="883">
        <f t="shared" si="243"/>
        <v>0</v>
      </c>
      <c r="AK241" s="1018">
        <f t="shared" si="244"/>
        <v>0</v>
      </c>
      <c r="AL241" s="883">
        <f t="shared" si="245"/>
        <v>0</v>
      </c>
      <c r="AM241" s="938">
        <f t="shared" si="246"/>
        <v>0</v>
      </c>
      <c r="AN241" s="895">
        <f t="shared" si="247"/>
        <v>0</v>
      </c>
      <c r="AO241" s="917">
        <f t="shared" si="248"/>
        <v>0</v>
      </c>
      <c r="AR241" s="101"/>
      <c r="AV241" s="11"/>
      <c r="AW241" s="11"/>
    </row>
    <row r="242" spans="2:49">
      <c r="B242" s="3168" t="s">
        <v>445</v>
      </c>
      <c r="C242" s="3170" t="s">
        <v>389</v>
      </c>
      <c r="D242" s="3169">
        <v>180</v>
      </c>
      <c r="E242" s="2474" t="s">
        <v>815</v>
      </c>
      <c r="F242" s="1603" t="s">
        <v>845</v>
      </c>
      <c r="G242" s="229">
        <v>0.84</v>
      </c>
      <c r="H242" s="2595" t="s">
        <v>1124</v>
      </c>
      <c r="I242" s="1616"/>
      <c r="J242" s="1616"/>
      <c r="K242" s="1160" t="s">
        <v>62</v>
      </c>
      <c r="L242" s="2793">
        <v>5.4</v>
      </c>
      <c r="M242" s="2795">
        <v>4.32</v>
      </c>
      <c r="N242" s="92"/>
      <c r="O242" s="1095" t="s">
        <v>115</v>
      </c>
      <c r="P242" s="858">
        <f>D245</f>
        <v>30</v>
      </c>
      <c r="Q242" s="1024">
        <f>D245</f>
        <v>30</v>
      </c>
      <c r="R242" s="872">
        <f>D260</f>
        <v>40</v>
      </c>
      <c r="S242" s="1016">
        <f>D260</f>
        <v>40</v>
      </c>
      <c r="T242" s="872"/>
      <c r="U242" s="1025"/>
      <c r="V242" s="872">
        <f>P242+R242</f>
        <v>70</v>
      </c>
      <c r="W242" s="1015">
        <f>Q242+S242</f>
        <v>70</v>
      </c>
      <c r="X242" s="872">
        <f>R242+T242</f>
        <v>40</v>
      </c>
      <c r="Y242" s="1016">
        <f>S242+U242</f>
        <v>40</v>
      </c>
      <c r="Z242" s="892">
        <f t="shared" ref="Z242:Z250" si="249">P242+R242+T242</f>
        <v>70</v>
      </c>
      <c r="AA242" s="893">
        <f t="shared" ref="AA242:AA250" si="250">Q242+S242+U242</f>
        <v>70</v>
      </c>
      <c r="AC242" s="932" t="s">
        <v>69</v>
      </c>
      <c r="AD242" s="946"/>
      <c r="AE242" s="1004"/>
      <c r="AF242" s="946"/>
      <c r="AG242" s="998"/>
      <c r="AH242" s="946"/>
      <c r="AI242" s="999"/>
      <c r="AJ242" s="883">
        <f t="shared" si="243"/>
        <v>0</v>
      </c>
      <c r="AK242" s="1018">
        <f t="shared" si="244"/>
        <v>0</v>
      </c>
      <c r="AL242" s="883">
        <f t="shared" si="245"/>
        <v>0</v>
      </c>
      <c r="AM242" s="938">
        <f t="shared" si="246"/>
        <v>0</v>
      </c>
      <c r="AN242" s="895">
        <f t="shared" si="247"/>
        <v>0</v>
      </c>
      <c r="AO242" s="917">
        <f t="shared" si="248"/>
        <v>0</v>
      </c>
      <c r="AR242" s="101"/>
    </row>
    <row r="243" spans="2:49">
      <c r="B243" s="3172" t="s">
        <v>333</v>
      </c>
      <c r="C243" s="3166" t="s">
        <v>105</v>
      </c>
      <c r="D243" s="3175">
        <v>200</v>
      </c>
      <c r="E243" s="2474" t="s">
        <v>336</v>
      </c>
      <c r="F243" s="1603">
        <v>0.55000000000000004</v>
      </c>
      <c r="G243" s="2624">
        <v>0.55000000000000004</v>
      </c>
      <c r="H243" s="185" t="s">
        <v>446</v>
      </c>
      <c r="I243" s="227">
        <v>21.42</v>
      </c>
      <c r="J243" s="1221">
        <v>18</v>
      </c>
      <c r="K243" s="1160" t="s">
        <v>327</v>
      </c>
      <c r="L243" s="227">
        <v>1.8</v>
      </c>
      <c r="M243" s="1222">
        <v>1.8</v>
      </c>
      <c r="N243" s="1059"/>
      <c r="O243" s="894" t="s">
        <v>114</v>
      </c>
      <c r="P243" s="859">
        <f>F241+D244</f>
        <v>72</v>
      </c>
      <c r="Q243" s="1026">
        <f>G241+D244</f>
        <v>72</v>
      </c>
      <c r="R243" s="859">
        <f>D259</f>
        <v>50</v>
      </c>
      <c r="S243" s="1027">
        <f>D259</f>
        <v>50</v>
      </c>
      <c r="T243" s="859">
        <f>D272</f>
        <v>20</v>
      </c>
      <c r="U243" s="1026">
        <f>D272</f>
        <v>20</v>
      </c>
      <c r="V243" s="859">
        <f t="shared" ref="V243:V247" si="251">P243+R243</f>
        <v>122</v>
      </c>
      <c r="W243" s="1018">
        <f t="shared" ref="W243:W247" si="252">Q243+S243</f>
        <v>122</v>
      </c>
      <c r="X243" s="859">
        <f t="shared" ref="X243:X247" si="253">R243+T243</f>
        <v>70</v>
      </c>
      <c r="Y243" s="938">
        <f t="shared" ref="Y243:Y247" si="254">S243+U243</f>
        <v>70</v>
      </c>
      <c r="Z243" s="895">
        <f t="shared" si="249"/>
        <v>142</v>
      </c>
      <c r="AA243" s="896">
        <f t="shared" si="250"/>
        <v>142</v>
      </c>
      <c r="AC243" s="933" t="s">
        <v>302</v>
      </c>
      <c r="AD243" s="946"/>
      <c r="AE243" s="997"/>
      <c r="AF243" s="1105"/>
      <c r="AG243" s="1198"/>
      <c r="AH243" s="946"/>
      <c r="AI243" s="999"/>
      <c r="AJ243" s="883">
        <f t="shared" si="243"/>
        <v>0</v>
      </c>
      <c r="AK243" s="1018">
        <f t="shared" si="244"/>
        <v>0</v>
      </c>
      <c r="AL243" s="883">
        <f t="shared" si="245"/>
        <v>0</v>
      </c>
      <c r="AM243" s="938">
        <f t="shared" si="246"/>
        <v>0</v>
      </c>
      <c r="AN243" s="895">
        <f t="shared" si="247"/>
        <v>0</v>
      </c>
      <c r="AO243" s="917">
        <f t="shared" si="248"/>
        <v>0</v>
      </c>
      <c r="AR243" s="101"/>
    </row>
    <row r="244" spans="2:49" ht="14.25" customHeight="1" thickBot="1">
      <c r="B244" s="3284" t="s">
        <v>8</v>
      </c>
      <c r="C244" s="3176" t="s">
        <v>9</v>
      </c>
      <c r="D244" s="3000">
        <v>50</v>
      </c>
      <c r="E244" s="2474" t="s">
        <v>624</v>
      </c>
      <c r="F244" s="227">
        <v>7</v>
      </c>
      <c r="G244" s="2677">
        <v>7</v>
      </c>
      <c r="H244" s="2595" t="s">
        <v>1125</v>
      </c>
      <c r="I244" s="1616"/>
      <c r="J244" s="1616"/>
      <c r="K244" s="1235" t="s">
        <v>131</v>
      </c>
      <c r="L244" s="2647">
        <v>1.4E-3</v>
      </c>
      <c r="M244" s="2648">
        <v>1.4E-3</v>
      </c>
      <c r="N244" s="92"/>
      <c r="O244" s="894" t="s">
        <v>72</v>
      </c>
      <c r="P244" s="859">
        <f>L243</f>
        <v>1.8</v>
      </c>
      <c r="Q244" s="1119">
        <f>M243</f>
        <v>1.8</v>
      </c>
      <c r="R244" s="859">
        <f>I260</f>
        <v>4</v>
      </c>
      <c r="S244" s="1018">
        <f>J260</f>
        <v>4</v>
      </c>
      <c r="T244" s="859">
        <f>F275</f>
        <v>2.75</v>
      </c>
      <c r="U244" s="2036">
        <f>G275</f>
        <v>2.75</v>
      </c>
      <c r="V244" s="859">
        <f t="shared" si="251"/>
        <v>5.8</v>
      </c>
      <c r="W244" s="1018">
        <f t="shared" si="252"/>
        <v>5.8</v>
      </c>
      <c r="X244" s="859">
        <f t="shared" si="253"/>
        <v>6.75</v>
      </c>
      <c r="Y244" s="938">
        <f t="shared" si="254"/>
        <v>6.75</v>
      </c>
      <c r="Z244" s="895">
        <f t="shared" si="249"/>
        <v>8.5500000000000007</v>
      </c>
      <c r="AA244" s="896">
        <f t="shared" si="250"/>
        <v>8.5500000000000007</v>
      </c>
      <c r="AC244" s="1080" t="s">
        <v>301</v>
      </c>
      <c r="AD244" s="953"/>
      <c r="AE244" s="1005"/>
      <c r="AF244" s="953"/>
      <c r="AG244" s="1006"/>
      <c r="AH244" s="953"/>
      <c r="AI244" s="1007"/>
      <c r="AJ244" s="884">
        <f t="shared" si="243"/>
        <v>0</v>
      </c>
      <c r="AK244" s="1020">
        <f t="shared" si="244"/>
        <v>0</v>
      </c>
      <c r="AL244" s="884">
        <f t="shared" si="245"/>
        <v>0</v>
      </c>
      <c r="AM244" s="848">
        <f t="shared" si="246"/>
        <v>0</v>
      </c>
      <c r="AN244" s="904">
        <f t="shared" si="247"/>
        <v>0</v>
      </c>
      <c r="AO244" s="918">
        <f t="shared" si="248"/>
        <v>0</v>
      </c>
      <c r="AR244" s="101"/>
    </row>
    <row r="245" spans="2:49" ht="13.5" customHeight="1" thickBot="1">
      <c r="B245" s="3184" t="s">
        <v>8</v>
      </c>
      <c r="C245" s="3166" t="s">
        <v>294</v>
      </c>
      <c r="D245" s="3175">
        <v>30</v>
      </c>
      <c r="E245" s="3369" t="s">
        <v>830</v>
      </c>
      <c r="F245" s="2412"/>
      <c r="G245" s="2641"/>
      <c r="H245" s="185" t="s">
        <v>335</v>
      </c>
      <c r="I245" s="227">
        <v>45</v>
      </c>
      <c r="J245" s="1219"/>
      <c r="K245" s="3166" t="s">
        <v>340</v>
      </c>
      <c r="L245" s="227">
        <v>1.37</v>
      </c>
      <c r="M245" s="1222">
        <v>1.37</v>
      </c>
      <c r="N245" s="92"/>
      <c r="O245" s="897" t="s">
        <v>280</v>
      </c>
      <c r="P245" s="860">
        <f t="shared" ref="P245:U245" si="255">AD245</f>
        <v>0</v>
      </c>
      <c r="Q245" s="1056">
        <f t="shared" si="255"/>
        <v>0</v>
      </c>
      <c r="R245" s="860">
        <f t="shared" si="255"/>
        <v>7.2</v>
      </c>
      <c r="S245" s="1030">
        <f t="shared" si="255"/>
        <v>7.2</v>
      </c>
      <c r="T245" s="860">
        <f t="shared" si="255"/>
        <v>0</v>
      </c>
      <c r="U245" s="1031">
        <f t="shared" si="255"/>
        <v>0</v>
      </c>
      <c r="V245" s="860">
        <f t="shared" si="251"/>
        <v>7.2</v>
      </c>
      <c r="W245" s="899">
        <f t="shared" si="252"/>
        <v>7.2</v>
      </c>
      <c r="X245" s="860">
        <f t="shared" si="253"/>
        <v>7.2</v>
      </c>
      <c r="Y245" s="1030">
        <f t="shared" si="254"/>
        <v>7.2</v>
      </c>
      <c r="Z245" s="898">
        <f t="shared" si="249"/>
        <v>7.2</v>
      </c>
      <c r="AA245" s="899">
        <f t="shared" si="250"/>
        <v>7.2</v>
      </c>
      <c r="AC245" s="934" t="s">
        <v>289</v>
      </c>
      <c r="AD245" s="1008">
        <f t="shared" ref="AD245:AH245" si="256">SUM(AD237:AD244)</f>
        <v>0</v>
      </c>
      <c r="AE245" s="1009">
        <f t="shared" si="256"/>
        <v>0</v>
      </c>
      <c r="AF245" s="1010">
        <f t="shared" si="256"/>
        <v>7.2</v>
      </c>
      <c r="AG245" s="936">
        <f t="shared" si="256"/>
        <v>7.2</v>
      </c>
      <c r="AH245" s="1008">
        <f t="shared" si="256"/>
        <v>0</v>
      </c>
      <c r="AI245" s="1011">
        <f>SUM(AI237:AI244)</f>
        <v>0</v>
      </c>
      <c r="AJ245" s="935">
        <f t="shared" si="243"/>
        <v>7.2</v>
      </c>
      <c r="AK245" s="4409">
        <f t="shared" si="244"/>
        <v>7.2</v>
      </c>
      <c r="AL245" s="935">
        <f t="shared" si="245"/>
        <v>7.2</v>
      </c>
      <c r="AM245" s="1013">
        <f t="shared" si="246"/>
        <v>7.2</v>
      </c>
      <c r="AN245" s="935">
        <f t="shared" si="247"/>
        <v>7.2</v>
      </c>
      <c r="AO245" s="936">
        <f t="shared" si="248"/>
        <v>7.2</v>
      </c>
      <c r="AR245" s="127"/>
    </row>
    <row r="246" spans="2:49" ht="15.75" thickBot="1">
      <c r="B246" s="3173"/>
      <c r="C246" s="1223"/>
      <c r="D246" s="3174"/>
      <c r="E246" s="2474" t="s">
        <v>79</v>
      </c>
      <c r="F246" s="227">
        <v>1.65</v>
      </c>
      <c r="G246" s="229">
        <v>1.65</v>
      </c>
      <c r="H246" s="185" t="s">
        <v>75</v>
      </c>
      <c r="I246" s="227">
        <v>7.2</v>
      </c>
      <c r="J246" s="1221">
        <v>7.2</v>
      </c>
      <c r="K246" s="3166" t="s">
        <v>336</v>
      </c>
      <c r="L246" s="1603">
        <v>0.46500000000000002</v>
      </c>
      <c r="M246" s="2624">
        <v>0.46500000000000002</v>
      </c>
      <c r="N246" s="92"/>
      <c r="O246" s="894" t="s">
        <v>91</v>
      </c>
      <c r="P246" s="859"/>
      <c r="Q246" s="852"/>
      <c r="R246" s="859">
        <f>F263</f>
        <v>15</v>
      </c>
      <c r="S246" s="938">
        <f>G263</f>
        <v>15</v>
      </c>
      <c r="T246" s="859"/>
      <c r="U246" s="1032"/>
      <c r="V246" s="859">
        <f t="shared" si="251"/>
        <v>15</v>
      </c>
      <c r="W246" s="1018">
        <f t="shared" si="252"/>
        <v>15</v>
      </c>
      <c r="X246" s="859">
        <f t="shared" si="253"/>
        <v>15</v>
      </c>
      <c r="Y246" s="938">
        <f t="shared" si="254"/>
        <v>15</v>
      </c>
      <c r="Z246" s="895">
        <f t="shared" si="249"/>
        <v>15</v>
      </c>
      <c r="AA246" s="896">
        <f t="shared" si="250"/>
        <v>15</v>
      </c>
      <c r="AC246" s="1350" t="s">
        <v>373</v>
      </c>
      <c r="AD246" s="880"/>
      <c r="AE246" s="1106"/>
      <c r="AF246" s="882"/>
      <c r="AG246" s="1014"/>
      <c r="AH246" s="885"/>
      <c r="AI246" s="1114"/>
      <c r="AJ246" s="885">
        <f t="shared" si="243"/>
        <v>0</v>
      </c>
      <c r="AK246" s="1015">
        <f t="shared" si="244"/>
        <v>0</v>
      </c>
      <c r="AL246" s="885">
        <f t="shared" si="245"/>
        <v>0</v>
      </c>
      <c r="AM246" s="1016">
        <f t="shared" si="246"/>
        <v>0</v>
      </c>
      <c r="AN246" s="1081"/>
      <c r="AO246" s="1092">
        <f t="shared" ref="AO246:AO260" si="257">AE246+AG246+AI246</f>
        <v>0</v>
      </c>
      <c r="AR246" s="106"/>
    </row>
    <row r="247" spans="2:49" ht="12.75" customHeight="1">
      <c r="B247" s="3173"/>
      <c r="C247" s="1223"/>
      <c r="D247" s="3174"/>
      <c r="E247" s="1163" t="s">
        <v>406</v>
      </c>
      <c r="F247" s="2661"/>
      <c r="G247" s="2770"/>
      <c r="H247" s="2569" t="s">
        <v>642</v>
      </c>
      <c r="I247" s="1616"/>
      <c r="J247" s="1616"/>
      <c r="K247" s="2588" t="s">
        <v>643</v>
      </c>
      <c r="L247" s="1616"/>
      <c r="M247" s="2558"/>
      <c r="N247" s="92"/>
      <c r="O247" s="411" t="s">
        <v>42</v>
      </c>
      <c r="P247" s="1117">
        <f>I239</f>
        <v>135.41329999999999</v>
      </c>
      <c r="Q247" s="1036">
        <f>J239</f>
        <v>101.56</v>
      </c>
      <c r="R247" s="1117">
        <f>F258</f>
        <v>13.35</v>
      </c>
      <c r="S247" s="1041">
        <f>G258</f>
        <v>10</v>
      </c>
      <c r="T247" s="859"/>
      <c r="U247" s="1032"/>
      <c r="V247" s="859">
        <f t="shared" si="251"/>
        <v>148.76329999999999</v>
      </c>
      <c r="W247" s="1018">
        <f t="shared" si="252"/>
        <v>111.56</v>
      </c>
      <c r="X247" s="859">
        <f t="shared" si="253"/>
        <v>13.35</v>
      </c>
      <c r="Y247" s="938">
        <f t="shared" si="254"/>
        <v>10</v>
      </c>
      <c r="Z247" s="895">
        <f t="shared" si="249"/>
        <v>148.76329999999999</v>
      </c>
      <c r="AA247" s="896">
        <f t="shared" si="250"/>
        <v>111.56</v>
      </c>
      <c r="AC247" s="912" t="s">
        <v>299</v>
      </c>
      <c r="AD247" s="740"/>
      <c r="AE247" s="1107"/>
      <c r="AF247" s="883"/>
      <c r="AG247" s="1017"/>
      <c r="AH247" s="883"/>
      <c r="AI247" s="1035"/>
      <c r="AJ247" s="883">
        <f t="shared" ref="AJ247:AM250" si="258">AD247+AF247</f>
        <v>0</v>
      </c>
      <c r="AK247" s="1018">
        <f t="shared" si="258"/>
        <v>0</v>
      </c>
      <c r="AL247" s="883">
        <f t="shared" si="258"/>
        <v>0</v>
      </c>
      <c r="AM247" s="938">
        <f t="shared" si="258"/>
        <v>0</v>
      </c>
      <c r="AN247" s="1081">
        <f t="shared" ref="AN247:AN260" si="259">AD247+AF247+AH247</f>
        <v>0</v>
      </c>
      <c r="AO247" s="1092">
        <f t="shared" si="257"/>
        <v>0</v>
      </c>
      <c r="AR247" s="111"/>
    </row>
    <row r="248" spans="2:49" ht="15.75" thickBot="1">
      <c r="B248" s="3173"/>
      <c r="C248" s="1223"/>
      <c r="D248" s="3174"/>
      <c r="E248" s="1823" t="s">
        <v>623</v>
      </c>
      <c r="F248" s="2597"/>
      <c r="G248" s="2598"/>
      <c r="H248" s="240" t="s">
        <v>452</v>
      </c>
      <c r="I248" s="2412"/>
      <c r="J248" s="3086">
        <v>1.28</v>
      </c>
      <c r="K248" s="2696" t="s">
        <v>644</v>
      </c>
      <c r="L248" s="2412"/>
      <c r="M248" s="2641"/>
      <c r="N248" s="92"/>
      <c r="O248" s="2715" t="s">
        <v>379</v>
      </c>
      <c r="P248" s="861">
        <f t="shared" ref="P248:U248" si="260">AD260</f>
        <v>78.955000000000013</v>
      </c>
      <c r="Q248" s="1033">
        <f t="shared" si="260"/>
        <v>64.555999999999997</v>
      </c>
      <c r="R248" s="1418">
        <f t="shared" si="260"/>
        <v>111.67</v>
      </c>
      <c r="S248" s="1513">
        <f t="shared" si="260"/>
        <v>90.335999999999999</v>
      </c>
      <c r="T248" s="861">
        <f t="shared" si="260"/>
        <v>63</v>
      </c>
      <c r="U248" s="1035">
        <f t="shared" si="260"/>
        <v>52.92</v>
      </c>
      <c r="V248" s="1418">
        <f t="shared" ref="V248:Y250" si="261">P248+R248</f>
        <v>190.625</v>
      </c>
      <c r="W248" s="901">
        <f t="shared" si="261"/>
        <v>154.892</v>
      </c>
      <c r="X248" s="1418">
        <f t="shared" si="261"/>
        <v>174.67000000000002</v>
      </c>
      <c r="Y248" s="1419">
        <f t="shared" si="261"/>
        <v>143.256</v>
      </c>
      <c r="Z248" s="1420">
        <f t="shared" si="249"/>
        <v>253.625</v>
      </c>
      <c r="AA248" s="901">
        <f t="shared" si="250"/>
        <v>207.81200000000001</v>
      </c>
      <c r="AC248" s="911" t="s">
        <v>212</v>
      </c>
      <c r="AD248" s="740"/>
      <c r="AE248" s="1120"/>
      <c r="AF248" s="883"/>
      <c r="AG248" s="1017"/>
      <c r="AH248" s="883"/>
      <c r="AI248" s="1035"/>
      <c r="AJ248" s="883">
        <f t="shared" si="258"/>
        <v>0</v>
      </c>
      <c r="AK248" s="1018">
        <f t="shared" si="258"/>
        <v>0</v>
      </c>
      <c r="AL248" s="883">
        <f t="shared" si="258"/>
        <v>0</v>
      </c>
      <c r="AM248" s="938">
        <f t="shared" si="258"/>
        <v>0</v>
      </c>
      <c r="AN248" s="1081">
        <f t="shared" si="259"/>
        <v>0</v>
      </c>
      <c r="AO248" s="1092">
        <f t="shared" si="257"/>
        <v>0</v>
      </c>
      <c r="AR248" s="111"/>
    </row>
    <row r="249" spans="2:49">
      <c r="B249" s="3173"/>
      <c r="C249" s="1223"/>
      <c r="D249" s="3174"/>
      <c r="E249" s="3104" t="s">
        <v>110</v>
      </c>
      <c r="F249" s="2615">
        <v>114.27160000000001</v>
      </c>
      <c r="G249" s="2627">
        <v>80</v>
      </c>
      <c r="H249" s="2464"/>
      <c r="I249" s="2465"/>
      <c r="J249" s="2465"/>
      <c r="K249" s="2465"/>
      <c r="L249" s="2465"/>
      <c r="M249" s="2466"/>
      <c r="N249" s="92"/>
      <c r="O249" s="2716" t="s">
        <v>380</v>
      </c>
      <c r="P249" s="861">
        <f t="shared" ref="P249:U250" si="262">AD267</f>
        <v>118.5916</v>
      </c>
      <c r="Q249" s="1033">
        <f t="shared" si="262"/>
        <v>84.32</v>
      </c>
      <c r="R249" s="861">
        <f t="shared" si="262"/>
        <v>0</v>
      </c>
      <c r="S249" s="1034">
        <f t="shared" si="262"/>
        <v>0</v>
      </c>
      <c r="T249" s="861">
        <f t="shared" si="262"/>
        <v>0</v>
      </c>
      <c r="U249" s="1035">
        <f t="shared" si="262"/>
        <v>0</v>
      </c>
      <c r="V249" s="861">
        <f t="shared" si="261"/>
        <v>118.5916</v>
      </c>
      <c r="W249" s="901">
        <f t="shared" si="261"/>
        <v>84.32</v>
      </c>
      <c r="X249" s="861">
        <f t="shared" si="261"/>
        <v>0</v>
      </c>
      <c r="Y249" s="1034">
        <f t="shared" si="261"/>
        <v>0</v>
      </c>
      <c r="Z249" s="900">
        <f t="shared" si="249"/>
        <v>118.5916</v>
      </c>
      <c r="AA249" s="901">
        <f t="shared" si="250"/>
        <v>84.32</v>
      </c>
      <c r="AC249" s="913" t="s">
        <v>328</v>
      </c>
      <c r="AD249" s="740"/>
      <c r="AE249" s="1109"/>
      <c r="AF249" s="883"/>
      <c r="AG249" s="1017"/>
      <c r="AH249" s="884"/>
      <c r="AI249" s="1115"/>
      <c r="AJ249" s="884">
        <f t="shared" si="258"/>
        <v>0</v>
      </c>
      <c r="AK249" s="1020">
        <f t="shared" si="258"/>
        <v>0</v>
      </c>
      <c r="AL249" s="884">
        <f t="shared" si="258"/>
        <v>0</v>
      </c>
      <c r="AM249" s="848">
        <f t="shared" si="258"/>
        <v>0</v>
      </c>
      <c r="AN249" s="1081">
        <f t="shared" si="259"/>
        <v>0</v>
      </c>
      <c r="AO249" s="1092">
        <f t="shared" si="257"/>
        <v>0</v>
      </c>
      <c r="AR249" s="208"/>
    </row>
    <row r="250" spans="2:49">
      <c r="B250" s="3173"/>
      <c r="C250" s="1223"/>
      <c r="D250" s="3174"/>
      <c r="E250" s="2474" t="s">
        <v>130</v>
      </c>
      <c r="F250" s="228">
        <v>13.09</v>
      </c>
      <c r="G250" s="2635">
        <v>11</v>
      </c>
      <c r="H250" s="2610"/>
      <c r="I250" s="3144"/>
      <c r="J250" s="3144"/>
      <c r="K250" s="209"/>
      <c r="L250" s="209"/>
      <c r="M250" s="3174"/>
      <c r="N250" s="92"/>
      <c r="O250" s="2717" t="s">
        <v>621</v>
      </c>
      <c r="P250" s="861">
        <f t="shared" si="262"/>
        <v>197.54660000000001</v>
      </c>
      <c r="Q250" s="1033">
        <f t="shared" si="262"/>
        <v>148.87599999999998</v>
      </c>
      <c r="R250" s="861">
        <f t="shared" si="262"/>
        <v>111.67</v>
      </c>
      <c r="S250" s="1034">
        <f t="shared" si="262"/>
        <v>90.335999999999999</v>
      </c>
      <c r="T250" s="861">
        <f t="shared" si="262"/>
        <v>63</v>
      </c>
      <c r="U250" s="1035">
        <f t="shared" si="262"/>
        <v>52.92</v>
      </c>
      <c r="V250" s="861">
        <f t="shared" si="261"/>
        <v>309.21660000000003</v>
      </c>
      <c r="W250" s="901">
        <f t="shared" si="261"/>
        <v>239.21199999999999</v>
      </c>
      <c r="X250" s="861">
        <f t="shared" si="261"/>
        <v>174.67000000000002</v>
      </c>
      <c r="Y250" s="1034">
        <f t="shared" si="261"/>
        <v>143.256</v>
      </c>
      <c r="Z250" s="900">
        <f t="shared" si="249"/>
        <v>372.21660000000003</v>
      </c>
      <c r="AA250" s="901">
        <f t="shared" si="250"/>
        <v>292.13200000000001</v>
      </c>
      <c r="AC250" s="2094" t="s">
        <v>419</v>
      </c>
      <c r="AD250" s="880"/>
      <c r="AE250" s="1106"/>
      <c r="AF250" s="882"/>
      <c r="AG250" s="1014"/>
      <c r="AH250" s="883"/>
      <c r="AI250" s="1035"/>
      <c r="AJ250" s="883">
        <f t="shared" si="258"/>
        <v>0</v>
      </c>
      <c r="AK250" s="1018">
        <f t="shared" si="258"/>
        <v>0</v>
      </c>
      <c r="AL250" s="883">
        <f t="shared" si="258"/>
        <v>0</v>
      </c>
      <c r="AM250" s="938">
        <f t="shared" si="258"/>
        <v>0</v>
      </c>
      <c r="AN250" s="1081">
        <f t="shared" si="259"/>
        <v>0</v>
      </c>
      <c r="AO250" s="1092">
        <f t="shared" si="257"/>
        <v>0</v>
      </c>
      <c r="AR250" s="208"/>
    </row>
    <row r="251" spans="2:49">
      <c r="B251" s="3173"/>
      <c r="C251" s="2392"/>
      <c r="D251" s="3174"/>
      <c r="E251" s="1249" t="s">
        <v>340</v>
      </c>
      <c r="F251" s="228">
        <v>5</v>
      </c>
      <c r="G251" s="2635">
        <v>5</v>
      </c>
      <c r="H251" s="3173"/>
      <c r="I251" s="3144"/>
      <c r="J251" s="3144"/>
      <c r="K251" s="604"/>
      <c r="L251" s="3144"/>
      <c r="M251" s="3174"/>
      <c r="N251" s="92"/>
      <c r="O251" s="894" t="s">
        <v>64</v>
      </c>
      <c r="P251" s="862">
        <f t="shared" ref="P251:T251" si="263">AD275</f>
        <v>0</v>
      </c>
      <c r="Q251" s="1036">
        <f t="shared" si="263"/>
        <v>0</v>
      </c>
      <c r="R251" s="862">
        <f t="shared" si="263"/>
        <v>181.78199999999998</v>
      </c>
      <c r="S251" s="938">
        <f>AG275</f>
        <v>147.5</v>
      </c>
      <c r="T251" s="862">
        <f t="shared" si="263"/>
        <v>61.72</v>
      </c>
      <c r="U251" s="1032">
        <f>AI275</f>
        <v>55</v>
      </c>
      <c r="V251" s="862">
        <f t="shared" ref="V251:Y251" si="264">P251+R251</f>
        <v>181.78199999999998</v>
      </c>
      <c r="W251" s="1018">
        <f t="shared" si="264"/>
        <v>147.5</v>
      </c>
      <c r="X251" s="862">
        <f t="shared" si="264"/>
        <v>243.50199999999998</v>
      </c>
      <c r="Y251" s="938">
        <f t="shared" si="264"/>
        <v>202.5</v>
      </c>
      <c r="Z251" s="895">
        <f t="shared" ref="Z251:Z279" si="265">P251+R251+T251</f>
        <v>243.50199999999998</v>
      </c>
      <c r="AA251" s="896">
        <f t="shared" ref="AA251:AA279" si="266">Q251+S251+U251</f>
        <v>202.5</v>
      </c>
      <c r="AC251" s="1188" t="s">
        <v>337</v>
      </c>
      <c r="AD251" s="740"/>
      <c r="AE251" s="1107"/>
      <c r="AF251" s="883"/>
      <c r="AG251" s="1017"/>
      <c r="AH251" s="883"/>
      <c r="AI251" s="1035"/>
      <c r="AJ251" s="883">
        <f t="shared" ref="AJ251:AJ252" si="267">AD251+AF251</f>
        <v>0</v>
      </c>
      <c r="AK251" s="1018">
        <f t="shared" ref="AK251:AK252" si="268">AE251+AG251</f>
        <v>0</v>
      </c>
      <c r="AL251" s="883">
        <f t="shared" ref="AL251:AL252" si="269">AF251+AH251</f>
        <v>0</v>
      </c>
      <c r="AM251" s="938">
        <f t="shared" ref="AM251:AM252" si="270">AG251+AI251</f>
        <v>0</v>
      </c>
      <c r="AN251" s="1081">
        <f t="shared" si="259"/>
        <v>0</v>
      </c>
      <c r="AO251" s="1092">
        <f t="shared" si="257"/>
        <v>0</v>
      </c>
      <c r="AR251" s="104"/>
    </row>
    <row r="252" spans="2:49" ht="14.25" customHeight="1" thickBot="1">
      <c r="B252" s="1236" t="s">
        <v>268</v>
      </c>
      <c r="C252" s="3177"/>
      <c r="D252" s="3297">
        <f>SUM(D239:D251)</f>
        <v>670</v>
      </c>
      <c r="E252" s="3229" t="s">
        <v>79</v>
      </c>
      <c r="F252" s="1228">
        <v>5</v>
      </c>
      <c r="G252" s="3370">
        <v>5</v>
      </c>
      <c r="H252" s="1225"/>
      <c r="I252" s="1227"/>
      <c r="J252" s="1227"/>
      <c r="K252" s="1227"/>
      <c r="L252" s="1227"/>
      <c r="M252" s="2572"/>
      <c r="N252" s="92"/>
      <c r="O252" s="902" t="s">
        <v>90</v>
      </c>
      <c r="P252" s="1149">
        <f t="shared" ref="P252:U252" si="271">AD279</f>
        <v>0</v>
      </c>
      <c r="Q252" s="852">
        <f t="shared" si="271"/>
        <v>0</v>
      </c>
      <c r="R252" s="862">
        <f t="shared" si="271"/>
        <v>9.5</v>
      </c>
      <c r="S252" s="1018">
        <f t="shared" si="271"/>
        <v>9.5</v>
      </c>
      <c r="T252" s="862">
        <f t="shared" si="271"/>
        <v>0</v>
      </c>
      <c r="U252" s="1032">
        <f t="shared" si="271"/>
        <v>0</v>
      </c>
      <c r="V252" s="859">
        <f t="shared" ref="V252:V274" si="272">P252+R252</f>
        <v>9.5</v>
      </c>
      <c r="W252" s="1018">
        <f t="shared" ref="W252:W279" si="273">Q252+S252</f>
        <v>9.5</v>
      </c>
      <c r="X252" s="859">
        <f t="shared" ref="X252:X277" si="274">R252+T252</f>
        <v>9.5</v>
      </c>
      <c r="Y252" s="938">
        <f t="shared" ref="Y252:Y279" si="275">S252+U252</f>
        <v>9.5</v>
      </c>
      <c r="Z252" s="895">
        <f t="shared" si="265"/>
        <v>9.5</v>
      </c>
      <c r="AA252" s="896">
        <f t="shared" si="266"/>
        <v>9.5</v>
      </c>
      <c r="AC252" s="912" t="s">
        <v>338</v>
      </c>
      <c r="AD252" s="740"/>
      <c r="AE252" s="1108"/>
      <c r="AF252" s="883"/>
      <c r="AG252" s="1017"/>
      <c r="AH252" s="883"/>
      <c r="AI252" s="1035"/>
      <c r="AJ252" s="883">
        <f t="shared" si="267"/>
        <v>0</v>
      </c>
      <c r="AK252" s="1018">
        <f t="shared" si="268"/>
        <v>0</v>
      </c>
      <c r="AL252" s="883">
        <f t="shared" si="269"/>
        <v>0</v>
      </c>
      <c r="AM252" s="938">
        <f t="shared" si="270"/>
        <v>0</v>
      </c>
      <c r="AN252" s="1081">
        <f t="shared" si="259"/>
        <v>0</v>
      </c>
      <c r="AO252" s="1092">
        <f t="shared" si="257"/>
        <v>0</v>
      </c>
      <c r="AR252" s="111"/>
    </row>
    <row r="253" spans="2:49" ht="12.75" customHeight="1" thickBot="1">
      <c r="B253" s="601"/>
      <c r="C253" s="2835" t="s">
        <v>106</v>
      </c>
      <c r="D253" s="3167"/>
      <c r="E253" s="2409" t="s">
        <v>625</v>
      </c>
      <c r="F253" s="2560"/>
      <c r="G253" s="2561"/>
      <c r="H253" s="3218" t="s">
        <v>756</v>
      </c>
      <c r="I253" s="4482"/>
      <c r="J253" s="4483"/>
      <c r="M253" s="3137"/>
      <c r="N253" s="92"/>
      <c r="O253" s="894" t="s">
        <v>113</v>
      </c>
      <c r="P253" s="859">
        <f>D243</f>
        <v>200</v>
      </c>
      <c r="Q253" s="852">
        <f>D243</f>
        <v>200</v>
      </c>
      <c r="R253" s="859"/>
      <c r="S253" s="938"/>
      <c r="T253" s="859"/>
      <c r="U253" s="1032"/>
      <c r="V253" s="859">
        <f t="shared" si="272"/>
        <v>200</v>
      </c>
      <c r="W253" s="1018">
        <f t="shared" si="273"/>
        <v>200</v>
      </c>
      <c r="X253" s="859">
        <f t="shared" si="274"/>
        <v>0</v>
      </c>
      <c r="Y253" s="938">
        <f t="shared" si="275"/>
        <v>0</v>
      </c>
      <c r="Z253" s="895">
        <f t="shared" si="265"/>
        <v>200</v>
      </c>
      <c r="AA253" s="896">
        <f t="shared" si="266"/>
        <v>200</v>
      </c>
      <c r="AC253" s="913" t="s">
        <v>107</v>
      </c>
      <c r="AD253" s="740"/>
      <c r="AE253" s="1108"/>
      <c r="AF253" s="883"/>
      <c r="AG253" s="1017"/>
      <c r="AH253" s="883"/>
      <c r="AI253" s="1035"/>
      <c r="AJ253" s="883">
        <f t="shared" ref="AJ253:AM260" si="276">AD253+AF253</f>
        <v>0</v>
      </c>
      <c r="AK253" s="1018">
        <f t="shared" si="276"/>
        <v>0</v>
      </c>
      <c r="AL253" s="883">
        <f t="shared" si="276"/>
        <v>0</v>
      </c>
      <c r="AM253" s="938">
        <f t="shared" si="276"/>
        <v>0</v>
      </c>
      <c r="AN253" s="1081">
        <f t="shared" si="259"/>
        <v>0</v>
      </c>
      <c r="AO253" s="1092">
        <f t="shared" si="257"/>
        <v>0</v>
      </c>
      <c r="AR253" s="208"/>
    </row>
    <row r="254" spans="2:49" ht="14.25" customHeight="1" thickBot="1">
      <c r="B254" s="1542" t="s">
        <v>519</v>
      </c>
      <c r="C254" s="1453" t="s">
        <v>700</v>
      </c>
      <c r="D254" s="1543">
        <v>100</v>
      </c>
      <c r="E254" s="2578" t="s">
        <v>86</v>
      </c>
      <c r="F254" s="2579" t="s">
        <v>87</v>
      </c>
      <c r="G254" s="2580" t="s">
        <v>88</v>
      </c>
      <c r="H254" s="4484" t="s">
        <v>86</v>
      </c>
      <c r="I254" s="4485" t="s">
        <v>87</v>
      </c>
      <c r="J254" s="4486" t="s">
        <v>88</v>
      </c>
      <c r="K254" s="4487" t="s">
        <v>86</v>
      </c>
      <c r="L254" s="4485" t="s">
        <v>87</v>
      </c>
      <c r="M254" s="4486" t="s">
        <v>88</v>
      </c>
      <c r="N254" s="92"/>
      <c r="O254" s="411" t="s">
        <v>292</v>
      </c>
      <c r="P254" s="859">
        <f t="shared" ref="P254:U254" si="277">AD282</f>
        <v>0</v>
      </c>
      <c r="Q254" s="852">
        <f t="shared" si="277"/>
        <v>0</v>
      </c>
      <c r="R254" s="859">
        <f t="shared" si="277"/>
        <v>0</v>
      </c>
      <c r="S254" s="938">
        <f>AG282</f>
        <v>0</v>
      </c>
      <c r="T254" s="859">
        <f t="shared" si="277"/>
        <v>0</v>
      </c>
      <c r="U254" s="1032">
        <f t="shared" si="277"/>
        <v>0</v>
      </c>
      <c r="V254" s="859">
        <f t="shared" si="272"/>
        <v>0</v>
      </c>
      <c r="W254" s="1018">
        <f t="shared" si="273"/>
        <v>0</v>
      </c>
      <c r="X254" s="859">
        <f t="shared" si="274"/>
        <v>0</v>
      </c>
      <c r="Y254" s="938">
        <f t="shared" si="275"/>
        <v>0</v>
      </c>
      <c r="Z254" s="895">
        <f t="shared" si="265"/>
        <v>0</v>
      </c>
      <c r="AA254" s="896">
        <f t="shared" si="266"/>
        <v>0</v>
      </c>
      <c r="AC254" s="913" t="s">
        <v>77</v>
      </c>
      <c r="AD254" s="740">
        <f>I243+F250</f>
        <v>34.510000000000005</v>
      </c>
      <c r="AE254" s="1110">
        <f>J243+G250</f>
        <v>29</v>
      </c>
      <c r="AF254" s="883">
        <f>F260</f>
        <v>23.75</v>
      </c>
      <c r="AG254" s="1017">
        <f>G260</f>
        <v>20</v>
      </c>
      <c r="AH254" s="883">
        <f>F272</f>
        <v>63</v>
      </c>
      <c r="AI254" s="1035">
        <f>G272</f>
        <v>52.92</v>
      </c>
      <c r="AJ254" s="883">
        <f t="shared" si="276"/>
        <v>58.260000000000005</v>
      </c>
      <c r="AK254" s="1018">
        <f t="shared" si="276"/>
        <v>49</v>
      </c>
      <c r="AL254" s="883">
        <f t="shared" si="276"/>
        <v>86.75</v>
      </c>
      <c r="AM254" s="938">
        <f t="shared" si="276"/>
        <v>72.92</v>
      </c>
      <c r="AN254" s="1081">
        <f t="shared" si="259"/>
        <v>121.26</v>
      </c>
      <c r="AO254" s="1092">
        <f t="shared" si="257"/>
        <v>101.92</v>
      </c>
      <c r="AR254" s="208"/>
    </row>
    <row r="255" spans="2:49" ht="14.25" customHeight="1">
      <c r="B255" s="1542" t="s">
        <v>603</v>
      </c>
      <c r="C255" s="2418" t="s">
        <v>602</v>
      </c>
      <c r="D255" s="1543">
        <v>250</v>
      </c>
      <c r="E255" s="2556" t="s">
        <v>604</v>
      </c>
      <c r="F255" s="129">
        <v>29.097000000000001</v>
      </c>
      <c r="G255" s="1166">
        <v>25.95</v>
      </c>
      <c r="H255" s="2807" t="s">
        <v>59</v>
      </c>
      <c r="I255" s="2478">
        <v>214.55799999999999</v>
      </c>
      <c r="J255" s="4488">
        <v>210</v>
      </c>
      <c r="K255" s="2790" t="s">
        <v>336</v>
      </c>
      <c r="L255" s="2791">
        <v>0.54</v>
      </c>
      <c r="M255" s="3764">
        <v>0.54</v>
      </c>
      <c r="N255" s="92"/>
      <c r="O255" s="894" t="s">
        <v>293</v>
      </c>
      <c r="P255" s="859">
        <f t="shared" ref="P255:U255" si="278">AD286</f>
        <v>0</v>
      </c>
      <c r="Q255" s="1036">
        <f t="shared" si="278"/>
        <v>0</v>
      </c>
      <c r="R255" s="859">
        <f t="shared" si="278"/>
        <v>29.097000000000001</v>
      </c>
      <c r="S255" s="1018">
        <f t="shared" si="278"/>
        <v>25.95</v>
      </c>
      <c r="T255" s="859">
        <f t="shared" si="278"/>
        <v>0</v>
      </c>
      <c r="U255" s="1037">
        <f t="shared" si="278"/>
        <v>0</v>
      </c>
      <c r="V255" s="859">
        <f t="shared" si="272"/>
        <v>29.097000000000001</v>
      </c>
      <c r="W255" s="1018">
        <f t="shared" si="273"/>
        <v>25.95</v>
      </c>
      <c r="X255" s="859">
        <f t="shared" si="274"/>
        <v>29.097000000000001</v>
      </c>
      <c r="Y255" s="938">
        <f t="shared" si="275"/>
        <v>25.95</v>
      </c>
      <c r="Z255" s="895">
        <f t="shared" si="265"/>
        <v>29.097000000000001</v>
      </c>
      <c r="AA255" s="896">
        <f t="shared" si="266"/>
        <v>25.95</v>
      </c>
      <c r="AC255" s="913" t="s">
        <v>62</v>
      </c>
      <c r="AD255" s="740">
        <f>I241+L242</f>
        <v>44.445</v>
      </c>
      <c r="AE255" s="1110">
        <f>J241+M242</f>
        <v>35.555999999999997</v>
      </c>
      <c r="AF255" s="883">
        <f>F259+I265</f>
        <v>87.92</v>
      </c>
      <c r="AG255" s="1017">
        <f>G259+J265</f>
        <v>70.335999999999999</v>
      </c>
      <c r="AH255" s="883"/>
      <c r="AI255" s="1035"/>
      <c r="AJ255" s="883">
        <f t="shared" si="276"/>
        <v>132.36500000000001</v>
      </c>
      <c r="AK255" s="1018">
        <f t="shared" si="276"/>
        <v>105.892</v>
      </c>
      <c r="AL255" s="883">
        <f t="shared" si="276"/>
        <v>87.92</v>
      </c>
      <c r="AM255" s="938">
        <f t="shared" si="276"/>
        <v>70.335999999999999</v>
      </c>
      <c r="AN255" s="1081">
        <f t="shared" si="259"/>
        <v>132.36500000000001</v>
      </c>
      <c r="AO255" s="1092">
        <f t="shared" si="257"/>
        <v>105.892</v>
      </c>
      <c r="AR255" s="208"/>
    </row>
    <row r="256" spans="2:49" ht="13.5" customHeight="1">
      <c r="B256" s="238" t="s">
        <v>744</v>
      </c>
      <c r="C256" s="3170" t="s">
        <v>745</v>
      </c>
      <c r="D256" s="3163">
        <v>230</v>
      </c>
      <c r="E256" s="2457" t="s">
        <v>607</v>
      </c>
      <c r="F256" s="227">
        <v>200</v>
      </c>
      <c r="G256" s="229">
        <v>200</v>
      </c>
      <c r="H256" s="2026" t="s">
        <v>672</v>
      </c>
      <c r="I256" s="2793">
        <v>7.2</v>
      </c>
      <c r="J256" s="3482">
        <v>7.2</v>
      </c>
      <c r="K256" s="318" t="s">
        <v>61</v>
      </c>
      <c r="L256" s="2801">
        <v>4.5999999999999996</v>
      </c>
      <c r="M256" s="3864">
        <v>4.5999999999999996</v>
      </c>
      <c r="N256" s="92"/>
      <c r="O256" s="894" t="s">
        <v>104</v>
      </c>
      <c r="P256" s="862">
        <f>F239</f>
        <v>123.977</v>
      </c>
      <c r="Q256" s="852">
        <f>G239</f>
        <v>86.9</v>
      </c>
      <c r="R256" s="859"/>
      <c r="S256" s="938"/>
      <c r="T256" s="862">
        <f>F271</f>
        <v>133.0592</v>
      </c>
      <c r="U256" s="1032">
        <f>G271</f>
        <v>92.4</v>
      </c>
      <c r="V256" s="859">
        <f t="shared" si="272"/>
        <v>123.977</v>
      </c>
      <c r="W256" s="1018">
        <f t="shared" si="273"/>
        <v>86.9</v>
      </c>
      <c r="X256" s="859">
        <f t="shared" si="274"/>
        <v>133.0592</v>
      </c>
      <c r="Y256" s="938">
        <f t="shared" si="275"/>
        <v>92.4</v>
      </c>
      <c r="Z256" s="895">
        <f t="shared" si="265"/>
        <v>257.03620000000001</v>
      </c>
      <c r="AA256" s="896">
        <f t="shared" si="266"/>
        <v>179.3</v>
      </c>
      <c r="AC256" s="913" t="s">
        <v>67</v>
      </c>
      <c r="AD256" s="740"/>
      <c r="AE256" s="1108"/>
      <c r="AF256" s="883"/>
      <c r="AG256" s="1017"/>
      <c r="AH256" s="883"/>
      <c r="AI256" s="1035"/>
      <c r="AJ256" s="883">
        <f t="shared" si="276"/>
        <v>0</v>
      </c>
      <c r="AK256" s="1018">
        <f t="shared" si="276"/>
        <v>0</v>
      </c>
      <c r="AL256" s="883">
        <f t="shared" si="276"/>
        <v>0</v>
      </c>
      <c r="AM256" s="938">
        <f t="shared" si="276"/>
        <v>0</v>
      </c>
      <c r="AN256" s="1081">
        <f t="shared" si="259"/>
        <v>0</v>
      </c>
      <c r="AO256" s="1092">
        <f t="shared" si="257"/>
        <v>0</v>
      </c>
      <c r="AR256" s="208"/>
    </row>
    <row r="257" spans="2:44" ht="14.25" customHeight="1">
      <c r="B257" s="3161" t="s">
        <v>431</v>
      </c>
      <c r="C257" s="3176" t="s">
        <v>1136</v>
      </c>
      <c r="D257" s="3182">
        <v>20</v>
      </c>
      <c r="E257" s="3192" t="s">
        <v>887</v>
      </c>
      <c r="F257" s="2073"/>
      <c r="G257" s="2689"/>
      <c r="H257" s="2026" t="s">
        <v>340</v>
      </c>
      <c r="I257" s="3807">
        <v>16.100000000000001</v>
      </c>
      <c r="J257" s="3482">
        <v>16.100000000000001</v>
      </c>
      <c r="K257" s="247" t="s">
        <v>624</v>
      </c>
      <c r="L257" s="2793">
        <v>4.5999999999999996</v>
      </c>
      <c r="M257" s="3469">
        <v>4.5999999999999996</v>
      </c>
      <c r="N257" s="92"/>
      <c r="O257" s="894" t="s">
        <v>60</v>
      </c>
      <c r="P257" s="859"/>
      <c r="Q257" s="852"/>
      <c r="R257" s="859"/>
      <c r="S257" s="938"/>
      <c r="T257" s="859"/>
      <c r="U257" s="1032"/>
      <c r="V257" s="859">
        <f t="shared" si="272"/>
        <v>0</v>
      </c>
      <c r="W257" s="1018">
        <f t="shared" si="273"/>
        <v>0</v>
      </c>
      <c r="X257" s="859">
        <f t="shared" si="274"/>
        <v>0</v>
      </c>
      <c r="Y257" s="938">
        <f t="shared" si="275"/>
        <v>0</v>
      </c>
      <c r="Z257" s="895">
        <f t="shared" si="265"/>
        <v>0</v>
      </c>
      <c r="AA257" s="896">
        <f t="shared" si="266"/>
        <v>0</v>
      </c>
      <c r="AC257" s="913" t="s">
        <v>111</v>
      </c>
      <c r="AD257" s="740"/>
      <c r="AE257" s="1111"/>
      <c r="AF257" s="883"/>
      <c r="AG257" s="1017"/>
      <c r="AH257" s="883"/>
      <c r="AI257" s="1035"/>
      <c r="AJ257" s="883">
        <f t="shared" si="276"/>
        <v>0</v>
      </c>
      <c r="AK257" s="1018">
        <f t="shared" si="276"/>
        <v>0</v>
      </c>
      <c r="AL257" s="883">
        <f t="shared" si="276"/>
        <v>0</v>
      </c>
      <c r="AM257" s="938">
        <f t="shared" si="276"/>
        <v>0</v>
      </c>
      <c r="AN257" s="1081">
        <f t="shared" si="259"/>
        <v>0</v>
      </c>
      <c r="AO257" s="1092">
        <f t="shared" si="257"/>
        <v>0</v>
      </c>
      <c r="AR257" s="208"/>
    </row>
    <row r="258" spans="2:44">
      <c r="B258" s="3286" t="s">
        <v>651</v>
      </c>
      <c r="C258" s="3166" t="s">
        <v>652</v>
      </c>
      <c r="D258" s="1231">
        <v>200</v>
      </c>
      <c r="E258" s="2604" t="s">
        <v>42</v>
      </c>
      <c r="F258" s="227">
        <v>13.35</v>
      </c>
      <c r="G258" s="229">
        <v>10</v>
      </c>
      <c r="H258" s="2027" t="s">
        <v>135</v>
      </c>
      <c r="I258" s="4489" t="s">
        <v>1137</v>
      </c>
      <c r="J258" s="3537">
        <v>5.98</v>
      </c>
      <c r="K258" s="4490" t="s">
        <v>1138</v>
      </c>
      <c r="L258" s="3775"/>
      <c r="M258" s="3786"/>
      <c r="N258" s="107"/>
      <c r="O258" s="894" t="s">
        <v>56</v>
      </c>
      <c r="P258" s="859">
        <f>F240</f>
        <v>17</v>
      </c>
      <c r="Q258" s="1038">
        <f>G240</f>
        <v>17</v>
      </c>
      <c r="R258" s="859">
        <f>L265</f>
        <v>211</v>
      </c>
      <c r="S258" s="1018">
        <f>M265</f>
        <v>200</v>
      </c>
      <c r="T258" s="859"/>
      <c r="U258" s="1029"/>
      <c r="V258" s="859">
        <f t="shared" si="272"/>
        <v>228</v>
      </c>
      <c r="W258" s="1018">
        <f t="shared" si="273"/>
        <v>217</v>
      </c>
      <c r="X258" s="859">
        <f t="shared" si="274"/>
        <v>211</v>
      </c>
      <c r="Y258" s="938">
        <f t="shared" si="275"/>
        <v>200</v>
      </c>
      <c r="Z258" s="895">
        <f t="shared" si="265"/>
        <v>228</v>
      </c>
      <c r="AA258" s="896">
        <f t="shared" si="266"/>
        <v>217</v>
      </c>
      <c r="AC258" s="913" t="s">
        <v>112</v>
      </c>
      <c r="AD258" s="740"/>
      <c r="AE258" s="1112"/>
      <c r="AF258" s="883"/>
      <c r="AG258" s="1017"/>
      <c r="AH258" s="883"/>
      <c r="AI258" s="1035"/>
      <c r="AJ258" s="883">
        <f t="shared" si="276"/>
        <v>0</v>
      </c>
      <c r="AK258" s="1018">
        <f t="shared" si="276"/>
        <v>0</v>
      </c>
      <c r="AL258" s="883">
        <f t="shared" si="276"/>
        <v>0</v>
      </c>
      <c r="AM258" s="938">
        <f t="shared" si="276"/>
        <v>0</v>
      </c>
      <c r="AN258" s="1081">
        <f t="shared" si="259"/>
        <v>0</v>
      </c>
      <c r="AO258" s="1092">
        <f t="shared" si="257"/>
        <v>0</v>
      </c>
      <c r="AR258" s="208"/>
    </row>
    <row r="259" spans="2:44" ht="14.25" customHeight="1" thickBot="1">
      <c r="B259" s="3181" t="s">
        <v>8</v>
      </c>
      <c r="C259" s="3166" t="s">
        <v>9</v>
      </c>
      <c r="D259" s="3175">
        <v>50</v>
      </c>
      <c r="E259" s="185" t="s">
        <v>426</v>
      </c>
      <c r="F259" s="227">
        <v>25</v>
      </c>
      <c r="G259" s="1222">
        <v>20</v>
      </c>
      <c r="H259" s="2026" t="s">
        <v>118</v>
      </c>
      <c r="I259" s="2793">
        <v>4.2</v>
      </c>
      <c r="J259" s="3481">
        <v>4.2</v>
      </c>
      <c r="K259" s="4503" t="s">
        <v>1139</v>
      </c>
      <c r="L259" s="262"/>
      <c r="M259" s="2766"/>
      <c r="N259" s="101"/>
      <c r="O259" s="894" t="s">
        <v>119</v>
      </c>
      <c r="P259" s="859"/>
      <c r="Q259" s="852"/>
      <c r="R259" s="859"/>
      <c r="S259" s="938"/>
      <c r="T259" s="859"/>
      <c r="U259" s="1032"/>
      <c r="V259" s="859">
        <f t="shared" si="272"/>
        <v>0</v>
      </c>
      <c r="W259" s="1018">
        <f t="shared" si="273"/>
        <v>0</v>
      </c>
      <c r="X259" s="859">
        <f t="shared" si="274"/>
        <v>0</v>
      </c>
      <c r="Y259" s="938">
        <f t="shared" si="275"/>
        <v>0</v>
      </c>
      <c r="Z259" s="895">
        <f t="shared" si="265"/>
        <v>0</v>
      </c>
      <c r="AA259" s="903">
        <f t="shared" si="266"/>
        <v>0</v>
      </c>
      <c r="AC259" s="2094" t="s">
        <v>83</v>
      </c>
      <c r="AD259" s="881"/>
      <c r="AE259" s="1113"/>
      <c r="AF259" s="884"/>
      <c r="AG259" s="1019"/>
      <c r="AH259" s="884"/>
      <c r="AI259" s="1115"/>
      <c r="AJ259" s="884">
        <f t="shared" si="276"/>
        <v>0</v>
      </c>
      <c r="AK259" s="1020">
        <f t="shared" si="276"/>
        <v>0</v>
      </c>
      <c r="AL259" s="884">
        <f t="shared" si="276"/>
        <v>0</v>
      </c>
      <c r="AM259" s="848">
        <f t="shared" si="276"/>
        <v>0</v>
      </c>
      <c r="AN259" s="1393">
        <f t="shared" si="259"/>
        <v>0</v>
      </c>
      <c r="AO259" s="1379">
        <f t="shared" si="257"/>
        <v>0</v>
      </c>
      <c r="AR259" s="1434"/>
    </row>
    <row r="260" spans="2:44" ht="15" customHeight="1" thickBot="1">
      <c r="B260" s="3119" t="s">
        <v>8</v>
      </c>
      <c r="C260" s="3166" t="s">
        <v>294</v>
      </c>
      <c r="D260" s="3175">
        <v>40</v>
      </c>
      <c r="E260" s="185" t="s">
        <v>130</v>
      </c>
      <c r="F260" s="227">
        <v>23.75</v>
      </c>
      <c r="G260" s="1222">
        <v>20</v>
      </c>
      <c r="H260" s="3440" t="s">
        <v>72</v>
      </c>
      <c r="I260" s="2793">
        <v>4</v>
      </c>
      <c r="J260" s="3481">
        <v>4</v>
      </c>
      <c r="K260" s="233" t="s">
        <v>433</v>
      </c>
      <c r="L260" s="2763">
        <v>9.5</v>
      </c>
      <c r="M260" s="3813">
        <v>9.5</v>
      </c>
      <c r="N260" s="101"/>
      <c r="O260" s="894" t="s">
        <v>59</v>
      </c>
      <c r="P260" s="859"/>
      <c r="Q260" s="852"/>
      <c r="R260" s="859">
        <f>I255</f>
        <v>214.55799999999999</v>
      </c>
      <c r="S260" s="938">
        <f>J255</f>
        <v>210</v>
      </c>
      <c r="T260" s="859"/>
      <c r="U260" s="1032"/>
      <c r="V260" s="859">
        <f t="shared" si="272"/>
        <v>214.55799999999999</v>
      </c>
      <c r="W260" s="1018">
        <f t="shared" si="273"/>
        <v>210</v>
      </c>
      <c r="X260" s="859">
        <f t="shared" si="274"/>
        <v>214.55799999999999</v>
      </c>
      <c r="Y260" s="938">
        <f t="shared" si="275"/>
        <v>210</v>
      </c>
      <c r="Z260" s="895">
        <f t="shared" si="265"/>
        <v>214.55799999999999</v>
      </c>
      <c r="AA260" s="903">
        <f t="shared" si="266"/>
        <v>210</v>
      </c>
      <c r="AC260" s="1372" t="s">
        <v>374</v>
      </c>
      <c r="AD260" s="1398">
        <f t="shared" ref="AD260:AH260" si="279">SUM(AD247:AD259)</f>
        <v>78.955000000000013</v>
      </c>
      <c r="AE260" s="1399">
        <f>SUM(AE247:AE259)</f>
        <v>64.555999999999997</v>
      </c>
      <c r="AF260" s="1400">
        <f t="shared" si="279"/>
        <v>111.67</v>
      </c>
      <c r="AG260" s="1401">
        <f t="shared" si="279"/>
        <v>90.335999999999999</v>
      </c>
      <c r="AH260" s="1402">
        <f t="shared" si="279"/>
        <v>63</v>
      </c>
      <c r="AI260" s="1375">
        <f>SUM(AI247:AI259)</f>
        <v>52.92</v>
      </c>
      <c r="AJ260" s="1391">
        <f t="shared" si="276"/>
        <v>190.625</v>
      </c>
      <c r="AK260" s="2095">
        <f t="shared" si="276"/>
        <v>154.892</v>
      </c>
      <c r="AL260" s="1391">
        <f t="shared" si="276"/>
        <v>174.67000000000002</v>
      </c>
      <c r="AM260" s="2096">
        <f t="shared" si="276"/>
        <v>143.256</v>
      </c>
      <c r="AN260" s="1406">
        <f t="shared" si="259"/>
        <v>253.625</v>
      </c>
      <c r="AO260" s="1093">
        <f t="shared" si="257"/>
        <v>207.81200000000001</v>
      </c>
      <c r="AR260" s="201"/>
    </row>
    <row r="261" spans="2:44">
      <c r="B261" s="3287" t="s">
        <v>716</v>
      </c>
      <c r="C261" s="3166" t="s">
        <v>695</v>
      </c>
      <c r="D261" s="3175">
        <v>100</v>
      </c>
      <c r="E261" s="185" t="s">
        <v>75</v>
      </c>
      <c r="F261" s="2567">
        <v>5</v>
      </c>
      <c r="G261" s="2568">
        <v>5</v>
      </c>
      <c r="H261" s="2026" t="s">
        <v>754</v>
      </c>
      <c r="I261" s="2793">
        <v>0.9</v>
      </c>
      <c r="J261" s="3481">
        <v>0.9</v>
      </c>
      <c r="K261" s="233" t="s">
        <v>432</v>
      </c>
      <c r="L261" s="2824">
        <v>6.1</v>
      </c>
      <c r="M261" s="3813">
        <v>6.1</v>
      </c>
      <c r="N261" s="101"/>
      <c r="O261" s="894" t="s">
        <v>309</v>
      </c>
      <c r="P261" s="859"/>
      <c r="Q261" s="852"/>
      <c r="R261" s="859"/>
      <c r="S261" s="938"/>
      <c r="T261" s="859"/>
      <c r="U261" s="1032"/>
      <c r="V261" s="859">
        <f t="shared" si="272"/>
        <v>0</v>
      </c>
      <c r="W261" s="1018">
        <f t="shared" si="273"/>
        <v>0</v>
      </c>
      <c r="X261" s="859">
        <f t="shared" si="274"/>
        <v>0</v>
      </c>
      <c r="Y261" s="938">
        <f t="shared" si="275"/>
        <v>0</v>
      </c>
      <c r="Z261" s="895">
        <f t="shared" si="265"/>
        <v>0</v>
      </c>
      <c r="AA261" s="903">
        <f t="shared" si="266"/>
        <v>0</v>
      </c>
      <c r="AC261" s="1350" t="s">
        <v>386</v>
      </c>
      <c r="AD261" s="1347"/>
      <c r="AE261" s="1351"/>
      <c r="AF261" s="1352"/>
      <c r="AG261" s="1353"/>
      <c r="AH261" s="1352"/>
      <c r="AI261" s="1354"/>
      <c r="AR261" s="106"/>
    </row>
    <row r="262" spans="2:44" ht="15.75" thickBot="1">
      <c r="B262" s="3173"/>
      <c r="C262" s="1223"/>
      <c r="D262" s="3174"/>
      <c r="E262" s="2458" t="s">
        <v>336</v>
      </c>
      <c r="F262" s="227">
        <v>0.75</v>
      </c>
      <c r="G262" s="1233">
        <v>0.75</v>
      </c>
      <c r="H262" s="2027" t="s">
        <v>75</v>
      </c>
      <c r="I262" s="2802">
        <v>4.5999999999999996</v>
      </c>
      <c r="J262" s="3537">
        <v>4.5999999999999996</v>
      </c>
      <c r="K262" s="233" t="s">
        <v>78</v>
      </c>
      <c r="L262" s="3807">
        <v>6.6</v>
      </c>
      <c r="M262" s="4491">
        <v>6.6</v>
      </c>
      <c r="N262" s="107"/>
      <c r="O262" s="894" t="s">
        <v>61</v>
      </c>
      <c r="P262" s="859"/>
      <c r="Q262" s="852"/>
      <c r="R262" s="859">
        <f>L256</f>
        <v>4.5999999999999996</v>
      </c>
      <c r="S262" s="938">
        <f>M256</f>
        <v>4.5999999999999996</v>
      </c>
      <c r="T262" s="859"/>
      <c r="U262" s="1032"/>
      <c r="V262" s="859">
        <f t="shared" si="272"/>
        <v>4.5999999999999996</v>
      </c>
      <c r="W262" s="1018">
        <f t="shared" si="273"/>
        <v>4.5999999999999996</v>
      </c>
      <c r="X262" s="859">
        <f t="shared" si="274"/>
        <v>4.5999999999999996</v>
      </c>
      <c r="Y262" s="938">
        <f t="shared" si="275"/>
        <v>4.5999999999999996</v>
      </c>
      <c r="Z262" s="895">
        <f t="shared" si="265"/>
        <v>4.5999999999999996</v>
      </c>
      <c r="AA262" s="903">
        <f t="shared" si="266"/>
        <v>4.5999999999999996</v>
      </c>
      <c r="AC262" s="913"/>
      <c r="AD262" s="740"/>
      <c r="AE262" s="1108"/>
      <c r="AF262" s="883"/>
      <c r="AG262" s="1017"/>
      <c r="AH262" s="883"/>
      <c r="AI262" s="1035"/>
      <c r="AJ262" s="883">
        <f t="shared" ref="AJ262:AM267" si="280">AD262+AF262</f>
        <v>0</v>
      </c>
      <c r="AK262" s="1018">
        <f t="shared" si="280"/>
        <v>0</v>
      </c>
      <c r="AL262" s="883">
        <f t="shared" si="280"/>
        <v>0</v>
      </c>
      <c r="AM262" s="938">
        <f t="shared" si="280"/>
        <v>0</v>
      </c>
      <c r="AN262" s="1081">
        <f t="shared" ref="AN262:AO270" si="281">AD262+AF262+AH262</f>
        <v>0</v>
      </c>
      <c r="AO262" s="1092">
        <f t="shared" si="281"/>
        <v>0</v>
      </c>
      <c r="AR262" s="208"/>
    </row>
    <row r="263" spans="2:44" ht="15.75" thickBot="1">
      <c r="B263" s="3173"/>
      <c r="C263" s="1223"/>
      <c r="D263" s="92"/>
      <c r="E263" s="185" t="s">
        <v>605</v>
      </c>
      <c r="F263" s="1603">
        <v>15</v>
      </c>
      <c r="G263" s="229">
        <v>15</v>
      </c>
      <c r="H263" s="2409" t="s">
        <v>518</v>
      </c>
      <c r="I263" s="1205"/>
      <c r="J263" s="1206"/>
      <c r="K263" s="2573" t="s">
        <v>755</v>
      </c>
      <c r="L263" s="2574"/>
      <c r="M263" s="2575"/>
      <c r="N263" s="106"/>
      <c r="O263" s="894" t="s">
        <v>75</v>
      </c>
      <c r="P263" s="1117">
        <f>I246+L240</f>
        <v>8.82</v>
      </c>
      <c r="Q263" s="1036">
        <f>J246+M240</f>
        <v>8.82</v>
      </c>
      <c r="R263" s="859">
        <f>I262+F261</f>
        <v>9.6</v>
      </c>
      <c r="S263" s="1018">
        <f>J262+G261</f>
        <v>9.6</v>
      </c>
      <c r="T263" s="859"/>
      <c r="U263" s="1037"/>
      <c r="V263" s="859">
        <f t="shared" si="272"/>
        <v>18.420000000000002</v>
      </c>
      <c r="W263" s="1018">
        <f t="shared" si="273"/>
        <v>18.420000000000002</v>
      </c>
      <c r="X263" s="859">
        <f t="shared" si="274"/>
        <v>9.6</v>
      </c>
      <c r="Y263" s="938">
        <f t="shared" si="275"/>
        <v>9.6</v>
      </c>
      <c r="Z263" s="895">
        <f t="shared" si="265"/>
        <v>18.420000000000002</v>
      </c>
      <c r="AA263" s="903">
        <f t="shared" si="266"/>
        <v>18.420000000000002</v>
      </c>
      <c r="AC263" s="913" t="s">
        <v>110</v>
      </c>
      <c r="AD263" s="740">
        <f>F249</f>
        <v>114.27160000000001</v>
      </c>
      <c r="AE263" s="1108">
        <f>G249</f>
        <v>80</v>
      </c>
      <c r="AF263" s="883"/>
      <c r="AG263" s="1017"/>
      <c r="AH263" s="883"/>
      <c r="AI263" s="1035"/>
      <c r="AJ263" s="883">
        <f t="shared" si="280"/>
        <v>114.27160000000001</v>
      </c>
      <c r="AK263" s="1018">
        <f t="shared" si="280"/>
        <v>80</v>
      </c>
      <c r="AL263" s="883">
        <f t="shared" si="280"/>
        <v>0</v>
      </c>
      <c r="AM263" s="938">
        <f t="shared" si="280"/>
        <v>0</v>
      </c>
      <c r="AN263" s="1081">
        <f t="shared" si="281"/>
        <v>114.27160000000001</v>
      </c>
      <c r="AO263" s="1092">
        <f t="shared" si="281"/>
        <v>80</v>
      </c>
      <c r="AR263" s="208"/>
    </row>
    <row r="264" spans="2:44" ht="15.75" thickBot="1">
      <c r="B264" s="3173"/>
      <c r="C264" s="2394"/>
      <c r="D264" s="3174"/>
      <c r="E264" s="2458" t="s">
        <v>131</v>
      </c>
      <c r="F264" s="2567">
        <v>0.01</v>
      </c>
      <c r="G264" s="2568">
        <v>0.01</v>
      </c>
      <c r="H264" s="2688" t="s">
        <v>86</v>
      </c>
      <c r="I264" s="2579" t="s">
        <v>87</v>
      </c>
      <c r="J264" s="2836" t="s">
        <v>88</v>
      </c>
      <c r="K264" s="2578" t="s">
        <v>86</v>
      </c>
      <c r="L264" s="2579" t="s">
        <v>87</v>
      </c>
      <c r="M264" s="2580" t="s">
        <v>88</v>
      </c>
      <c r="N264" s="106"/>
      <c r="O264" s="894" t="s">
        <v>79</v>
      </c>
      <c r="P264" s="1117">
        <f>F246+F252</f>
        <v>6.65</v>
      </c>
      <c r="Q264" s="1036">
        <f>G246+G252</f>
        <v>6.65</v>
      </c>
      <c r="R264" s="859">
        <f>I268</f>
        <v>4.5</v>
      </c>
      <c r="S264" s="938">
        <f>J268</f>
        <v>4.5</v>
      </c>
      <c r="T264" s="859">
        <f>I272+I273</f>
        <v>5.6</v>
      </c>
      <c r="U264" s="1032">
        <f>J272+J273</f>
        <v>5.6</v>
      </c>
      <c r="V264" s="859">
        <f t="shared" si="272"/>
        <v>11.15</v>
      </c>
      <c r="W264" s="1018">
        <f t="shared" si="273"/>
        <v>11.15</v>
      </c>
      <c r="X264" s="859">
        <f t="shared" si="274"/>
        <v>10.1</v>
      </c>
      <c r="Y264" s="938">
        <f t="shared" si="275"/>
        <v>10.1</v>
      </c>
      <c r="Z264" s="895">
        <f t="shared" si="265"/>
        <v>16.75</v>
      </c>
      <c r="AA264" s="903">
        <f t="shared" si="266"/>
        <v>16.75</v>
      </c>
      <c r="AC264" s="913" t="s">
        <v>108</v>
      </c>
      <c r="AD264" s="1118"/>
      <c r="AE264" s="1509"/>
      <c r="AF264" s="883"/>
      <c r="AG264" s="1017"/>
      <c r="AH264" s="883"/>
      <c r="AI264" s="1035"/>
      <c r="AJ264" s="883">
        <f t="shared" si="280"/>
        <v>0</v>
      </c>
      <c r="AK264" s="1018">
        <f t="shared" si="280"/>
        <v>0</v>
      </c>
      <c r="AL264" s="883">
        <f t="shared" si="280"/>
        <v>0</v>
      </c>
      <c r="AM264" s="938">
        <f t="shared" si="280"/>
        <v>0</v>
      </c>
      <c r="AN264" s="1081">
        <f t="shared" si="281"/>
        <v>0</v>
      </c>
      <c r="AO264" s="1092">
        <f t="shared" si="281"/>
        <v>0</v>
      </c>
      <c r="AR264" s="208"/>
    </row>
    <row r="265" spans="2:44" ht="15.75" thickBot="1">
      <c r="B265" s="3409"/>
      <c r="C265" s="2394"/>
      <c r="D265" s="3174"/>
      <c r="E265" s="185" t="s">
        <v>452</v>
      </c>
      <c r="F265" s="1616"/>
      <c r="G265" s="1501">
        <v>0.6</v>
      </c>
      <c r="H265" s="130" t="s">
        <v>426</v>
      </c>
      <c r="I265" s="129">
        <v>62.92</v>
      </c>
      <c r="J265" s="1166">
        <v>50.335999999999999</v>
      </c>
      <c r="K265" s="185" t="s">
        <v>73</v>
      </c>
      <c r="L265" s="227">
        <v>211</v>
      </c>
      <c r="M265" s="2586">
        <v>200</v>
      </c>
      <c r="N265" s="106"/>
      <c r="O265" s="607" t="s">
        <v>123</v>
      </c>
      <c r="P265" s="862">
        <v>2.1000000000000001E-2</v>
      </c>
      <c r="Q265" s="1036">
        <f>G242</f>
        <v>0.84</v>
      </c>
      <c r="R265" s="862">
        <v>0.11700000000000001</v>
      </c>
      <c r="S265" s="1018">
        <f>J258</f>
        <v>5.98</v>
      </c>
      <c r="T265" s="1117">
        <v>0.45</v>
      </c>
      <c r="U265" s="1040">
        <f>G274</f>
        <v>18</v>
      </c>
      <c r="V265" s="859">
        <f t="shared" si="272"/>
        <v>0.13800000000000001</v>
      </c>
      <c r="W265" s="1018">
        <f t="shared" si="273"/>
        <v>6.82</v>
      </c>
      <c r="X265" s="859">
        <f t="shared" si="274"/>
        <v>0.56700000000000006</v>
      </c>
      <c r="Y265" s="938">
        <f t="shared" si="275"/>
        <v>23.98</v>
      </c>
      <c r="Z265" s="895">
        <f t="shared" si="265"/>
        <v>0.58800000000000008</v>
      </c>
      <c r="AA265" s="903">
        <f t="shared" si="266"/>
        <v>24.82</v>
      </c>
      <c r="AC265" s="913" t="s">
        <v>298</v>
      </c>
      <c r="AD265" s="740"/>
      <c r="AE265" s="1112"/>
      <c r="AF265" s="883"/>
      <c r="AG265" s="1017"/>
      <c r="AH265" s="883"/>
      <c r="AI265" s="1035"/>
      <c r="AJ265" s="883">
        <f t="shared" si="280"/>
        <v>0</v>
      </c>
      <c r="AK265" s="1018">
        <f t="shared" si="280"/>
        <v>0</v>
      </c>
      <c r="AL265" s="883">
        <f t="shared" si="280"/>
        <v>0</v>
      </c>
      <c r="AM265" s="938">
        <f t="shared" si="280"/>
        <v>0</v>
      </c>
      <c r="AN265" s="1081">
        <f t="shared" si="281"/>
        <v>0</v>
      </c>
      <c r="AO265" s="1092">
        <f t="shared" si="281"/>
        <v>0</v>
      </c>
      <c r="AR265" s="208"/>
    </row>
    <row r="266" spans="2:44" ht="15.75" thickBot="1">
      <c r="B266" s="3173"/>
      <c r="C266" s="2394"/>
      <c r="D266" s="3174"/>
      <c r="E266" s="185" t="s">
        <v>606</v>
      </c>
      <c r="F266" s="227">
        <v>167.5</v>
      </c>
      <c r="G266" s="1219">
        <v>167.5</v>
      </c>
      <c r="H266" s="2460" t="s">
        <v>794</v>
      </c>
      <c r="I266" s="3144"/>
      <c r="J266" s="3174"/>
      <c r="K266" s="1152" t="s">
        <v>695</v>
      </c>
      <c r="L266" s="1205"/>
      <c r="M266" s="1206"/>
      <c r="N266" s="106"/>
      <c r="O266" s="894" t="s">
        <v>47</v>
      </c>
      <c r="P266" s="859">
        <f>F251+L245</f>
        <v>6.37</v>
      </c>
      <c r="Q266" s="1036">
        <f>G251+M245</f>
        <v>6.37</v>
      </c>
      <c r="R266" s="1117">
        <f>I257+L262</f>
        <v>22.700000000000003</v>
      </c>
      <c r="S266" s="1041">
        <f>J257+M262</f>
        <v>22.700000000000003</v>
      </c>
      <c r="T266" s="859">
        <f>L273</f>
        <v>5</v>
      </c>
      <c r="U266" s="1029">
        <f>M273</f>
        <v>5</v>
      </c>
      <c r="V266" s="859">
        <f t="shared" si="272"/>
        <v>29.070000000000004</v>
      </c>
      <c r="W266" s="1018">
        <f t="shared" si="273"/>
        <v>29.070000000000004</v>
      </c>
      <c r="X266" s="859">
        <f t="shared" si="274"/>
        <v>27.700000000000003</v>
      </c>
      <c r="Y266" s="938">
        <f t="shared" si="275"/>
        <v>27.700000000000003</v>
      </c>
      <c r="Z266" s="895">
        <f t="shared" si="265"/>
        <v>34.070000000000007</v>
      </c>
      <c r="AA266" s="903">
        <f t="shared" si="266"/>
        <v>34.070000000000007</v>
      </c>
      <c r="AC266" s="2094" t="s">
        <v>83</v>
      </c>
      <c r="AD266" s="881">
        <f>L241</f>
        <v>4.32</v>
      </c>
      <c r="AE266" s="2099">
        <f>M241</f>
        <v>4.32</v>
      </c>
      <c r="AF266" s="884"/>
      <c r="AG266" s="1019"/>
      <c r="AH266" s="884"/>
      <c r="AI266" s="1115"/>
      <c r="AJ266" s="884">
        <f t="shared" si="280"/>
        <v>4.32</v>
      </c>
      <c r="AK266" s="1020">
        <f t="shared" si="280"/>
        <v>4.32</v>
      </c>
      <c r="AL266" s="884">
        <f t="shared" si="280"/>
        <v>0</v>
      </c>
      <c r="AM266" s="848">
        <f t="shared" si="280"/>
        <v>0</v>
      </c>
      <c r="AN266" s="1393">
        <f t="shared" si="281"/>
        <v>4.32</v>
      </c>
      <c r="AO266" s="1379">
        <f t="shared" si="281"/>
        <v>4.32</v>
      </c>
      <c r="AR266" s="111"/>
    </row>
    <row r="267" spans="2:44" ht="15.75" thickBot="1">
      <c r="B267" s="3173"/>
      <c r="C267" s="2394"/>
      <c r="D267" s="3174"/>
      <c r="E267" s="92"/>
      <c r="F267" s="92"/>
      <c r="G267" s="92"/>
      <c r="H267" s="185" t="s">
        <v>520</v>
      </c>
      <c r="I267" s="227">
        <v>68.281999999999996</v>
      </c>
      <c r="J267" s="229">
        <v>47.5</v>
      </c>
      <c r="K267" s="2578" t="s">
        <v>86</v>
      </c>
      <c r="L267" s="2579" t="s">
        <v>87</v>
      </c>
      <c r="M267" s="2580" t="s">
        <v>88</v>
      </c>
      <c r="N267" s="92"/>
      <c r="O267" s="894" t="s">
        <v>120</v>
      </c>
      <c r="P267" s="859"/>
      <c r="Q267" s="852"/>
      <c r="R267" s="859"/>
      <c r="S267" s="938"/>
      <c r="T267" s="859"/>
      <c r="U267" s="1032"/>
      <c r="V267" s="859">
        <f t="shared" si="272"/>
        <v>0</v>
      </c>
      <c r="W267" s="1018">
        <f t="shared" si="273"/>
        <v>0</v>
      </c>
      <c r="X267" s="859">
        <f t="shared" si="274"/>
        <v>0</v>
      </c>
      <c r="Y267" s="938">
        <f t="shared" si="275"/>
        <v>0</v>
      </c>
      <c r="Z267" s="895">
        <f t="shared" si="265"/>
        <v>0</v>
      </c>
      <c r="AA267" s="903">
        <f t="shared" si="266"/>
        <v>0</v>
      </c>
      <c r="AC267" s="1372" t="s">
        <v>375</v>
      </c>
      <c r="AD267" s="2097">
        <f t="shared" ref="AD267:AG267" si="282">SUM(AD262:AD266)</f>
        <v>118.5916</v>
      </c>
      <c r="AE267" s="1375">
        <f t="shared" si="282"/>
        <v>84.32</v>
      </c>
      <c r="AF267" s="1398">
        <f t="shared" si="282"/>
        <v>0</v>
      </c>
      <c r="AG267" s="1375">
        <f t="shared" si="282"/>
        <v>0</v>
      </c>
      <c r="AH267" s="1398">
        <f>SUM(AH262:AH266)</f>
        <v>0</v>
      </c>
      <c r="AI267" s="1375">
        <f>SUM(AI262:AI266)</f>
        <v>0</v>
      </c>
      <c r="AJ267" s="1391">
        <f t="shared" si="280"/>
        <v>118.5916</v>
      </c>
      <c r="AK267" s="2095">
        <f t="shared" si="280"/>
        <v>84.32</v>
      </c>
      <c r="AL267" s="1391">
        <f t="shared" si="280"/>
        <v>0</v>
      </c>
      <c r="AM267" s="2096">
        <f t="shared" si="280"/>
        <v>0</v>
      </c>
      <c r="AN267" s="1406">
        <f t="shared" si="281"/>
        <v>118.5916</v>
      </c>
      <c r="AO267" s="1093">
        <f t="shared" si="281"/>
        <v>84.32</v>
      </c>
      <c r="AR267" s="201"/>
    </row>
    <row r="268" spans="2:44" ht="15.75" thickBot="1">
      <c r="B268" s="1236" t="s">
        <v>269</v>
      </c>
      <c r="C268" s="3118"/>
      <c r="D268" s="3222">
        <f>SUM(D254:D262)</f>
        <v>990</v>
      </c>
      <c r="E268" s="92"/>
      <c r="F268" s="92"/>
      <c r="G268" s="92"/>
      <c r="H268" s="3114" t="s">
        <v>79</v>
      </c>
      <c r="I268" s="1228">
        <v>4.5</v>
      </c>
      <c r="J268" s="2607">
        <v>4.5</v>
      </c>
      <c r="K268" s="1594" t="s">
        <v>418</v>
      </c>
      <c r="L268" s="2608">
        <v>113.5</v>
      </c>
      <c r="M268" s="2037">
        <v>100</v>
      </c>
      <c r="N268" s="92"/>
      <c r="O268" s="894" t="s">
        <v>306</v>
      </c>
      <c r="P268" s="859"/>
      <c r="Q268" s="852"/>
      <c r="R268" s="859"/>
      <c r="S268" s="938"/>
      <c r="T268" s="859"/>
      <c r="U268" s="1032"/>
      <c r="V268" s="859">
        <f t="shared" si="272"/>
        <v>0</v>
      </c>
      <c r="W268" s="1018">
        <f t="shared" si="273"/>
        <v>0</v>
      </c>
      <c r="X268" s="859">
        <f t="shared" si="274"/>
        <v>0</v>
      </c>
      <c r="Y268" s="938">
        <f t="shared" si="275"/>
        <v>0</v>
      </c>
      <c r="Z268" s="895">
        <f t="shared" si="265"/>
        <v>0</v>
      </c>
      <c r="AA268" s="903">
        <f t="shared" si="266"/>
        <v>0</v>
      </c>
      <c r="AC268" s="2100" t="s">
        <v>376</v>
      </c>
      <c r="AD268" s="2101">
        <f>AD260+AD267</f>
        <v>197.54660000000001</v>
      </c>
      <c r="AE268" s="2102">
        <f t="shared" ref="AE268:AH268" si="283">AE260+AE267</f>
        <v>148.87599999999998</v>
      </c>
      <c r="AF268" s="2139">
        <f>AF260+AF267</f>
        <v>111.67</v>
      </c>
      <c r="AG268" s="2103">
        <f t="shared" si="283"/>
        <v>90.335999999999999</v>
      </c>
      <c r="AH268" s="2101">
        <f t="shared" si="283"/>
        <v>63</v>
      </c>
      <c r="AI268" s="2104">
        <f>AI260+AI267</f>
        <v>52.92</v>
      </c>
      <c r="AJ268" s="2105">
        <f>AD268+AF268</f>
        <v>309.21660000000003</v>
      </c>
      <c r="AK268" s="2106">
        <f>AE268+AG268</f>
        <v>239.21199999999999</v>
      </c>
      <c r="AL268" s="2105">
        <f t="shared" ref="AL268:AL270" si="284">AF268+AH268</f>
        <v>174.67000000000002</v>
      </c>
      <c r="AM268" s="2107">
        <f t="shared" ref="AM268" si="285">AG268+AI268</f>
        <v>143.256</v>
      </c>
      <c r="AN268" s="2140">
        <f t="shared" si="281"/>
        <v>372.21660000000003</v>
      </c>
      <c r="AO268" s="2143">
        <f t="shared" si="281"/>
        <v>292.13200000000001</v>
      </c>
      <c r="AR268" s="126"/>
    </row>
    <row r="269" spans="2:44" ht="16.5" thickBot="1">
      <c r="B269" s="1623"/>
      <c r="C269" s="3179" t="s">
        <v>192</v>
      </c>
      <c r="D269" s="1624"/>
      <c r="E269" s="2651" t="s">
        <v>573</v>
      </c>
      <c r="F269" s="1205"/>
      <c r="G269" s="1205"/>
      <c r="H269" s="1205"/>
      <c r="I269" s="1205"/>
      <c r="J269" s="1206"/>
      <c r="K269" s="3545" t="s">
        <v>582</v>
      </c>
      <c r="L269" s="3542"/>
      <c r="M269" s="3543"/>
      <c r="N269" s="92"/>
      <c r="O269" s="894" t="s">
        <v>118</v>
      </c>
      <c r="P269" s="859"/>
      <c r="Q269" s="852"/>
      <c r="R269" s="1149">
        <f>I259</f>
        <v>4.2</v>
      </c>
      <c r="S269" s="1041">
        <f>J259</f>
        <v>4.2</v>
      </c>
      <c r="T269" s="859"/>
      <c r="U269" s="1032"/>
      <c r="V269" s="859">
        <f t="shared" si="272"/>
        <v>4.2</v>
      </c>
      <c r="W269" s="1018">
        <f t="shared" si="273"/>
        <v>4.2</v>
      </c>
      <c r="X269" s="859">
        <f t="shared" si="274"/>
        <v>4.2</v>
      </c>
      <c r="Y269" s="938">
        <f t="shared" si="275"/>
        <v>4.2</v>
      </c>
      <c r="Z269" s="895">
        <f t="shared" si="265"/>
        <v>4.2</v>
      </c>
      <c r="AA269" s="903">
        <f t="shared" si="266"/>
        <v>4.2</v>
      </c>
      <c r="AC269" s="2117" t="s">
        <v>331</v>
      </c>
      <c r="AD269" s="2024"/>
      <c r="AE269" s="2118"/>
      <c r="AF269" s="2119"/>
      <c r="AG269" s="2130"/>
      <c r="AH269" s="2131"/>
      <c r="AI269" s="2132"/>
      <c r="AJ269" s="2133">
        <f>AD269+AF269</f>
        <v>0</v>
      </c>
      <c r="AK269" s="2721">
        <f>AE269+AG269</f>
        <v>0</v>
      </c>
      <c r="AL269" s="2122">
        <f t="shared" si="284"/>
        <v>0</v>
      </c>
      <c r="AM269" s="966">
        <f>AG269+AI269</f>
        <v>0</v>
      </c>
      <c r="AN269" s="2116">
        <f t="shared" si="281"/>
        <v>0</v>
      </c>
      <c r="AO269" s="922">
        <f t="shared" si="281"/>
        <v>0</v>
      </c>
      <c r="AR269" s="98"/>
    </row>
    <row r="270" spans="2:44" ht="15.75" thickBot="1">
      <c r="B270" s="238" t="s">
        <v>583</v>
      </c>
      <c r="C270" s="247" t="s">
        <v>582</v>
      </c>
      <c r="D270" s="2178">
        <v>200</v>
      </c>
      <c r="E270" s="2578" t="s">
        <v>86</v>
      </c>
      <c r="F270" s="2579" t="s">
        <v>87</v>
      </c>
      <c r="G270" s="2580" t="s">
        <v>88</v>
      </c>
      <c r="H270" s="2565" t="s">
        <v>86</v>
      </c>
      <c r="I270" s="2654" t="s">
        <v>87</v>
      </c>
      <c r="J270" s="2580" t="s">
        <v>88</v>
      </c>
      <c r="K270" s="3498" t="s">
        <v>86</v>
      </c>
      <c r="L270" s="3510" t="s">
        <v>87</v>
      </c>
      <c r="M270" s="3511" t="s">
        <v>88</v>
      </c>
      <c r="N270" s="92"/>
      <c r="O270" s="894" t="s">
        <v>117</v>
      </c>
      <c r="P270" s="859"/>
      <c r="Q270" s="852"/>
      <c r="R270" s="859"/>
      <c r="S270" s="938"/>
      <c r="T270" s="859"/>
      <c r="U270" s="1032"/>
      <c r="V270" s="859">
        <f t="shared" si="272"/>
        <v>0</v>
      </c>
      <c r="W270" s="1018">
        <f t="shared" si="273"/>
        <v>0</v>
      </c>
      <c r="X270" s="859">
        <f t="shared" si="274"/>
        <v>0</v>
      </c>
      <c r="Y270" s="938">
        <f t="shared" si="275"/>
        <v>0</v>
      </c>
      <c r="Z270" s="895">
        <f t="shared" si="265"/>
        <v>0</v>
      </c>
      <c r="AA270" s="903">
        <f t="shared" si="266"/>
        <v>0</v>
      </c>
      <c r="AC270" s="1345" t="s">
        <v>281</v>
      </c>
      <c r="AD270" s="1346"/>
      <c r="AE270" s="2113"/>
      <c r="AF270" s="880"/>
      <c r="AG270" s="2127"/>
      <c r="AH270" s="880"/>
      <c r="AI270" s="2128"/>
      <c r="AJ270" s="2129">
        <f>AD270+AF270</f>
        <v>0</v>
      </c>
      <c r="AK270" s="2722">
        <f t="shared" ref="AK270" si="286">AE270+AG270</f>
        <v>0</v>
      </c>
      <c r="AL270" s="882">
        <f t="shared" si="284"/>
        <v>0</v>
      </c>
      <c r="AM270" s="2115">
        <f t="shared" ref="AM270" si="287">AG270+AI270</f>
        <v>0</v>
      </c>
      <c r="AN270" s="2116">
        <f t="shared" si="281"/>
        <v>0</v>
      </c>
      <c r="AO270" s="922">
        <f t="shared" si="281"/>
        <v>0</v>
      </c>
      <c r="AR270" s="100"/>
    </row>
    <row r="271" spans="2:44" ht="12" customHeight="1">
      <c r="B271" s="2070" t="s">
        <v>571</v>
      </c>
      <c r="C271" s="4257" t="s">
        <v>572</v>
      </c>
      <c r="D271" s="2185">
        <v>140</v>
      </c>
      <c r="E271" s="2807" t="s">
        <v>104</v>
      </c>
      <c r="F271" s="2791">
        <v>133.0592</v>
      </c>
      <c r="G271" s="3489">
        <v>92.4</v>
      </c>
      <c r="H271" s="3490" t="s">
        <v>396</v>
      </c>
      <c r="I271" s="3491">
        <v>8.4499999999999993</v>
      </c>
      <c r="J271" s="3492">
        <v>8.4499999999999993</v>
      </c>
      <c r="K271" s="3477" t="s">
        <v>581</v>
      </c>
      <c r="L271" s="2791">
        <v>56</v>
      </c>
      <c r="M271" s="2822">
        <v>50</v>
      </c>
      <c r="N271" s="92"/>
      <c r="O271" s="894" t="s">
        <v>70</v>
      </c>
      <c r="P271" s="859"/>
      <c r="Q271" s="852"/>
      <c r="R271" s="859"/>
      <c r="S271" s="938"/>
      <c r="T271" s="859"/>
      <c r="U271" s="1032"/>
      <c r="V271" s="859">
        <f t="shared" si="272"/>
        <v>0</v>
      </c>
      <c r="W271" s="1018">
        <f t="shared" si="273"/>
        <v>0</v>
      </c>
      <c r="X271" s="859">
        <f t="shared" si="274"/>
        <v>0</v>
      </c>
      <c r="Y271" s="938">
        <f t="shared" si="275"/>
        <v>0</v>
      </c>
      <c r="Z271" s="895">
        <f t="shared" si="265"/>
        <v>0</v>
      </c>
      <c r="AA271" s="903">
        <f t="shared" si="266"/>
        <v>0</v>
      </c>
      <c r="AC271" s="939" t="s">
        <v>282</v>
      </c>
      <c r="AD271" s="940"/>
      <c r="AE271" s="941"/>
      <c r="AF271" s="1116">
        <f>I267+L268</f>
        <v>181.78199999999998</v>
      </c>
      <c r="AG271" s="942">
        <f>J267+M268</f>
        <v>147.5</v>
      </c>
      <c r="AH271" s="883">
        <f>L271</f>
        <v>56</v>
      </c>
      <c r="AI271" s="943">
        <f>M271</f>
        <v>50</v>
      </c>
      <c r="AJ271" s="883">
        <f t="shared" ref="AJ271:AM274" si="288">AD271+AF271</f>
        <v>181.78199999999998</v>
      </c>
      <c r="AK271" s="2723">
        <f t="shared" si="288"/>
        <v>147.5</v>
      </c>
      <c r="AL271" s="883">
        <f t="shared" si="288"/>
        <v>237.78199999999998</v>
      </c>
      <c r="AM271" s="944">
        <f t="shared" si="288"/>
        <v>197.5</v>
      </c>
      <c r="AN271" s="916">
        <f t="shared" ref="AN271:AN286" si="289">AD271+AF271+AH271</f>
        <v>237.78199999999998</v>
      </c>
      <c r="AO271" s="917">
        <f t="shared" ref="AO271:AO286" si="290">AE271+AG271+AI271</f>
        <v>197.5</v>
      </c>
      <c r="AR271" s="104"/>
    </row>
    <row r="272" spans="2:44" ht="14.25" customHeight="1">
      <c r="B272" s="239" t="s">
        <v>8</v>
      </c>
      <c r="C272" s="3166" t="s">
        <v>9</v>
      </c>
      <c r="D272" s="2186">
        <v>20</v>
      </c>
      <c r="E272" s="2026" t="s">
        <v>134</v>
      </c>
      <c r="F272" s="2793">
        <v>63</v>
      </c>
      <c r="G272" s="3110">
        <v>52.92</v>
      </c>
      <c r="H272" s="3493" t="s">
        <v>79</v>
      </c>
      <c r="I272" s="2788">
        <v>2.8</v>
      </c>
      <c r="J272" s="2800">
        <v>2.8</v>
      </c>
      <c r="K272" s="3480" t="s">
        <v>584</v>
      </c>
      <c r="L272" s="3501">
        <v>5.72</v>
      </c>
      <c r="M272" s="3502">
        <v>5</v>
      </c>
      <c r="N272" s="92"/>
      <c r="O272" s="411" t="s">
        <v>307</v>
      </c>
      <c r="P272" s="859">
        <f>L246+F243</f>
        <v>1.0150000000000001</v>
      </c>
      <c r="Q272" s="852">
        <f>M246+G243</f>
        <v>1.0150000000000001</v>
      </c>
      <c r="R272" s="859">
        <f>F262+L255</f>
        <v>1.29</v>
      </c>
      <c r="S272" s="938">
        <f>G262+M255</f>
        <v>1.29</v>
      </c>
      <c r="T272" s="859">
        <f>I274</f>
        <v>1.4</v>
      </c>
      <c r="U272" s="1032">
        <f>J274</f>
        <v>1.4</v>
      </c>
      <c r="V272" s="859">
        <f t="shared" si="272"/>
        <v>2.3050000000000002</v>
      </c>
      <c r="W272" s="1018">
        <f t="shared" si="273"/>
        <v>2.3050000000000002</v>
      </c>
      <c r="X272" s="859">
        <f t="shared" si="274"/>
        <v>2.69</v>
      </c>
      <c r="Y272" s="938">
        <f t="shared" si="275"/>
        <v>2.69</v>
      </c>
      <c r="Z272" s="895">
        <f t="shared" si="265"/>
        <v>3.7050000000000001</v>
      </c>
      <c r="AA272" s="903">
        <f t="shared" si="266"/>
        <v>3.7050000000000001</v>
      </c>
      <c r="AC272" s="945" t="s">
        <v>283</v>
      </c>
      <c r="AD272" s="946"/>
      <c r="AE272" s="947"/>
      <c r="AF272" s="740"/>
      <c r="AG272" s="948"/>
      <c r="AH272" s="949"/>
      <c r="AI272" s="950"/>
      <c r="AJ272" s="883">
        <f t="shared" si="288"/>
        <v>0</v>
      </c>
      <c r="AK272" s="2723">
        <f t="shared" si="288"/>
        <v>0</v>
      </c>
      <c r="AL272" s="883">
        <f t="shared" si="288"/>
        <v>0</v>
      </c>
      <c r="AM272" s="944">
        <f t="shared" si="288"/>
        <v>0</v>
      </c>
      <c r="AN272" s="895">
        <f t="shared" si="289"/>
        <v>0</v>
      </c>
      <c r="AO272" s="917">
        <f t="shared" si="290"/>
        <v>0</v>
      </c>
      <c r="AR272" s="104"/>
    </row>
    <row r="273" spans="2:49" ht="12" customHeight="1">
      <c r="B273" s="3173"/>
      <c r="C273" s="2388"/>
      <c r="D273" s="3144"/>
      <c r="E273" s="3494" t="s">
        <v>1092</v>
      </c>
      <c r="F273" s="3132"/>
      <c r="G273" s="3132"/>
      <c r="H273" s="3493" t="s">
        <v>79</v>
      </c>
      <c r="I273" s="2788">
        <v>2.8</v>
      </c>
      <c r="J273" s="2800">
        <v>2.8</v>
      </c>
      <c r="K273" s="3480" t="s">
        <v>455</v>
      </c>
      <c r="L273" s="2793">
        <v>5</v>
      </c>
      <c r="M273" s="3469">
        <v>5</v>
      </c>
      <c r="N273" s="92"/>
      <c r="O273" s="894" t="s">
        <v>308</v>
      </c>
      <c r="P273" s="859"/>
      <c r="Q273" s="852"/>
      <c r="R273" s="859"/>
      <c r="S273" s="938"/>
      <c r="T273" s="859"/>
      <c r="U273" s="1032"/>
      <c r="V273" s="859">
        <f t="shared" si="272"/>
        <v>0</v>
      </c>
      <c r="W273" s="1018">
        <f t="shared" si="273"/>
        <v>0</v>
      </c>
      <c r="X273" s="859">
        <f t="shared" si="274"/>
        <v>0</v>
      </c>
      <c r="Y273" s="938">
        <f t="shared" si="275"/>
        <v>0</v>
      </c>
      <c r="Z273" s="895">
        <f t="shared" si="265"/>
        <v>0</v>
      </c>
      <c r="AA273" s="903">
        <f t="shared" si="266"/>
        <v>0</v>
      </c>
      <c r="AC273" s="951" t="s">
        <v>284</v>
      </c>
      <c r="AD273" s="946"/>
      <c r="AE273" s="947"/>
      <c r="AF273" s="1116"/>
      <c r="AG273" s="948"/>
      <c r="AH273" s="883"/>
      <c r="AI273" s="950"/>
      <c r="AJ273" s="883">
        <f t="shared" si="288"/>
        <v>0</v>
      </c>
      <c r="AK273" s="2723">
        <f t="shared" si="288"/>
        <v>0</v>
      </c>
      <c r="AL273" s="883">
        <f t="shared" si="288"/>
        <v>0</v>
      </c>
      <c r="AM273" s="944">
        <f t="shared" si="288"/>
        <v>0</v>
      </c>
      <c r="AN273" s="895">
        <f t="shared" si="289"/>
        <v>0</v>
      </c>
      <c r="AO273" s="917">
        <f t="shared" si="290"/>
        <v>0</v>
      </c>
      <c r="AR273" s="104"/>
    </row>
    <row r="274" spans="2:49" ht="14.25" customHeight="1" thickBot="1">
      <c r="B274" s="3173"/>
      <c r="C274" s="1223"/>
      <c r="D274" s="3144"/>
      <c r="E274" s="2027" t="s">
        <v>135</v>
      </c>
      <c r="F274" s="2802" t="s">
        <v>1111</v>
      </c>
      <c r="G274" s="3495">
        <v>18</v>
      </c>
      <c r="H274" s="3237" t="s">
        <v>51</v>
      </c>
      <c r="I274" s="2763">
        <v>1.4</v>
      </c>
      <c r="J274" s="2797">
        <v>1.4</v>
      </c>
      <c r="K274" s="3485" t="s">
        <v>555</v>
      </c>
      <c r="L274" s="2802">
        <v>195</v>
      </c>
      <c r="M274" s="3496">
        <v>195</v>
      </c>
      <c r="N274" s="106"/>
      <c r="O274" s="868" t="s">
        <v>133</v>
      </c>
      <c r="P274" s="863">
        <f t="shared" ref="P274:U274" si="291">P275+P276+P277+P278</f>
        <v>1.2814000000000001</v>
      </c>
      <c r="Q274" s="1042">
        <f t="shared" si="291"/>
        <v>1.2814000000000001</v>
      </c>
      <c r="R274" s="863">
        <f>R275+R276+R277</f>
        <v>0.61</v>
      </c>
      <c r="S274" s="1043">
        <f>S275+S276+S277</f>
        <v>0.61</v>
      </c>
      <c r="T274" s="873">
        <f t="shared" si="291"/>
        <v>0</v>
      </c>
      <c r="U274" s="1044">
        <f t="shared" si="291"/>
        <v>0</v>
      </c>
      <c r="V274" s="859">
        <f t="shared" si="272"/>
        <v>1.8914</v>
      </c>
      <c r="W274" s="1018">
        <f t="shared" si="273"/>
        <v>1.8914</v>
      </c>
      <c r="X274" s="859">
        <f t="shared" si="274"/>
        <v>0.61</v>
      </c>
      <c r="Y274" s="938">
        <f t="shared" si="275"/>
        <v>0.61</v>
      </c>
      <c r="Z274" s="895">
        <f t="shared" si="265"/>
        <v>1.8914</v>
      </c>
      <c r="AA274" s="903">
        <f t="shared" si="266"/>
        <v>1.8914</v>
      </c>
      <c r="AC274" s="952" t="s">
        <v>285</v>
      </c>
      <c r="AD274" s="953"/>
      <c r="AE274" s="954"/>
      <c r="AF274" s="881"/>
      <c r="AG274" s="955"/>
      <c r="AH274" s="884">
        <f>L272</f>
        <v>5.72</v>
      </c>
      <c r="AI274" s="956">
        <f>M272</f>
        <v>5</v>
      </c>
      <c r="AJ274" s="884">
        <f>AD274+AF274</f>
        <v>0</v>
      </c>
      <c r="AK274" s="2723">
        <f t="shared" si="288"/>
        <v>0</v>
      </c>
      <c r="AL274" s="884">
        <f t="shared" ref="AL274:AL286" si="292">AF274+AH274</f>
        <v>5.72</v>
      </c>
      <c r="AM274" s="944">
        <f t="shared" si="288"/>
        <v>5</v>
      </c>
      <c r="AN274" s="904">
        <f t="shared" si="289"/>
        <v>5.72</v>
      </c>
      <c r="AO274" s="918">
        <f t="shared" si="290"/>
        <v>5</v>
      </c>
      <c r="AR274" s="106"/>
    </row>
    <row r="275" spans="2:49" ht="14.25" customHeight="1" thickBot="1">
      <c r="B275" s="1236" t="s">
        <v>270</v>
      </c>
      <c r="C275" s="3177"/>
      <c r="D275" s="3204">
        <f>SUM(D270:D273)</f>
        <v>360</v>
      </c>
      <c r="E275" s="2176" t="s">
        <v>72</v>
      </c>
      <c r="F275" s="3472">
        <v>2.75</v>
      </c>
      <c r="G275" s="3546">
        <v>2.75</v>
      </c>
      <c r="H275" s="3627" t="s">
        <v>1130</v>
      </c>
      <c r="I275" s="37"/>
      <c r="J275" s="78"/>
      <c r="K275" s="230"/>
      <c r="L275" s="3377"/>
      <c r="M275" s="2786"/>
      <c r="N275" s="106"/>
      <c r="O275" s="869" t="s">
        <v>131</v>
      </c>
      <c r="P275" s="4420">
        <f>L244</f>
        <v>1.4E-3</v>
      </c>
      <c r="Q275" s="1045">
        <f>M244</f>
        <v>1.4E-3</v>
      </c>
      <c r="R275" s="4420">
        <f>F264</f>
        <v>0.01</v>
      </c>
      <c r="S275" s="1046">
        <f>G264</f>
        <v>0.01</v>
      </c>
      <c r="T275" s="874"/>
      <c r="U275" s="1045"/>
      <c r="V275" s="878">
        <f>P275+R275</f>
        <v>1.14E-2</v>
      </c>
      <c r="W275" s="1046">
        <f t="shared" si="273"/>
        <v>1.14E-2</v>
      </c>
      <c r="X275" s="860">
        <f t="shared" si="274"/>
        <v>0.01</v>
      </c>
      <c r="Y275" s="1046">
        <f t="shared" si="275"/>
        <v>0.01</v>
      </c>
      <c r="Z275" s="895">
        <f t="shared" si="265"/>
        <v>1.14E-2</v>
      </c>
      <c r="AA275" s="903">
        <f t="shared" si="266"/>
        <v>1.14E-2</v>
      </c>
      <c r="AC275" s="958" t="s">
        <v>286</v>
      </c>
      <c r="AD275" s="1190">
        <f t="shared" ref="AD275:AH275" si="293">SUM(AD270:AD274)</f>
        <v>0</v>
      </c>
      <c r="AE275" s="960">
        <f t="shared" si="293"/>
        <v>0</v>
      </c>
      <c r="AF275" s="961">
        <f t="shared" si="293"/>
        <v>181.78199999999998</v>
      </c>
      <c r="AG275" s="962">
        <f t="shared" si="293"/>
        <v>147.5</v>
      </c>
      <c r="AH275" s="963">
        <f t="shared" si="293"/>
        <v>61.72</v>
      </c>
      <c r="AI275" s="964">
        <f>SUM(AI270:AI274)</f>
        <v>55</v>
      </c>
      <c r="AJ275" s="963">
        <f>AD275+AF275</f>
        <v>181.78199999999998</v>
      </c>
      <c r="AK275" s="2721">
        <f>AE275+AG275</f>
        <v>147.5</v>
      </c>
      <c r="AL275" s="963">
        <f t="shared" si="292"/>
        <v>243.50199999999998</v>
      </c>
      <c r="AM275" s="966">
        <f>AG275+AI275</f>
        <v>202.5</v>
      </c>
      <c r="AN275" s="919">
        <f t="shared" si="289"/>
        <v>243.50199999999998</v>
      </c>
      <c r="AO275" s="920">
        <f t="shared" si="290"/>
        <v>202.5</v>
      </c>
      <c r="AR275" s="193"/>
      <c r="AV275" s="11"/>
      <c r="AW275" s="11"/>
    </row>
    <row r="276" spans="2:49" ht="13.5" customHeight="1">
      <c r="B276" s="3144"/>
      <c r="C276" s="741"/>
      <c r="D276" s="3144"/>
      <c r="E276" s="1625"/>
      <c r="F276" s="3144"/>
      <c r="G276" s="3130"/>
      <c r="H276" s="3132"/>
      <c r="I276" s="3132"/>
      <c r="J276" s="3132"/>
      <c r="N276" s="106"/>
      <c r="O276" s="870" t="s">
        <v>276</v>
      </c>
      <c r="P276" s="4421">
        <f>J248</f>
        <v>1.28</v>
      </c>
      <c r="Q276" s="1047">
        <f>J248</f>
        <v>1.28</v>
      </c>
      <c r="R276" s="4421">
        <f>G265</f>
        <v>0.6</v>
      </c>
      <c r="S276" s="1048">
        <f>G265</f>
        <v>0.6</v>
      </c>
      <c r="T276" s="875"/>
      <c r="U276" s="1047"/>
      <c r="V276" s="878">
        <f>P276+R276</f>
        <v>1.88</v>
      </c>
      <c r="W276" s="1046">
        <f t="shared" si="273"/>
        <v>1.88</v>
      </c>
      <c r="X276" s="860">
        <f t="shared" si="274"/>
        <v>0.6</v>
      </c>
      <c r="Y276" s="1046">
        <f t="shared" si="275"/>
        <v>0.6</v>
      </c>
      <c r="Z276" s="895">
        <f t="shared" si="265"/>
        <v>1.88</v>
      </c>
      <c r="AA276" s="903">
        <f t="shared" si="266"/>
        <v>1.88</v>
      </c>
      <c r="AC276" s="1075" t="s">
        <v>295</v>
      </c>
      <c r="AD276" s="979"/>
      <c r="AE276" s="1067"/>
      <c r="AF276" s="981"/>
      <c r="AG276" s="1070"/>
      <c r="AH276" s="979"/>
      <c r="AI276" s="1067"/>
      <c r="AJ276" s="883">
        <f t="shared" ref="AJ276" si="294">AD276+AF276</f>
        <v>0</v>
      </c>
      <c r="AK276" s="899">
        <f t="shared" ref="AK276" si="295">AE276+AG276</f>
        <v>0</v>
      </c>
      <c r="AL276" s="883">
        <f t="shared" si="292"/>
        <v>0</v>
      </c>
      <c r="AM276" s="1030">
        <f t="shared" ref="AM276" si="296">AG276+AI276</f>
        <v>0</v>
      </c>
      <c r="AN276" s="915">
        <f t="shared" si="289"/>
        <v>0</v>
      </c>
      <c r="AO276" s="922">
        <f t="shared" si="290"/>
        <v>0</v>
      </c>
      <c r="AR276" s="1670"/>
      <c r="AV276" s="11"/>
      <c r="AW276" s="11"/>
    </row>
    <row r="277" spans="2:49">
      <c r="B277" s="3132"/>
      <c r="C277" s="47"/>
      <c r="D277" s="3132"/>
      <c r="E277" s="3144"/>
      <c r="F277" s="3144"/>
      <c r="G277" s="604"/>
      <c r="H277" s="3132"/>
      <c r="I277" s="3132"/>
      <c r="J277" s="3132"/>
      <c r="N277" s="106"/>
      <c r="O277" s="871" t="s">
        <v>116</v>
      </c>
      <c r="P277" s="866"/>
      <c r="Q277" s="1049"/>
      <c r="R277" s="4422"/>
      <c r="S277" s="1050"/>
      <c r="T277" s="876"/>
      <c r="U277" s="1049"/>
      <c r="V277" s="878">
        <f>P277+R277</f>
        <v>0</v>
      </c>
      <c r="W277" s="1046">
        <f t="shared" si="273"/>
        <v>0</v>
      </c>
      <c r="X277" s="860">
        <f t="shared" si="274"/>
        <v>0</v>
      </c>
      <c r="Y277" s="1046">
        <f t="shared" si="275"/>
        <v>0</v>
      </c>
      <c r="Z277" s="904">
        <f t="shared" si="265"/>
        <v>0</v>
      </c>
      <c r="AA277" s="905">
        <f t="shared" si="266"/>
        <v>0</v>
      </c>
      <c r="AC277" s="1063" t="s">
        <v>434</v>
      </c>
      <c r="AD277" s="983"/>
      <c r="AE277" s="1068"/>
      <c r="AF277" s="985">
        <f>L260</f>
        <v>9.5</v>
      </c>
      <c r="AG277" s="2848">
        <f>M260</f>
        <v>9.5</v>
      </c>
      <c r="AH277" s="983"/>
      <c r="AI277" s="1068"/>
      <c r="AJ277" s="883">
        <f t="shared" ref="AJ277:AK279" si="297">AD277+AF277</f>
        <v>9.5</v>
      </c>
      <c r="AK277" s="899">
        <f t="shared" si="297"/>
        <v>9.5</v>
      </c>
      <c r="AL277" s="883">
        <f t="shared" si="292"/>
        <v>9.5</v>
      </c>
      <c r="AM277" s="1030">
        <f t="shared" ref="AM277:AM282" si="298">AG277+AI277</f>
        <v>9.5</v>
      </c>
      <c r="AN277" s="895">
        <f t="shared" si="289"/>
        <v>9.5</v>
      </c>
      <c r="AO277" s="917">
        <f t="shared" si="290"/>
        <v>9.5</v>
      </c>
      <c r="AR277" s="104"/>
      <c r="AV277" s="11"/>
      <c r="AW277" s="11"/>
    </row>
    <row r="278" spans="2:49" ht="15.75" thickBot="1">
      <c r="B278" s="3132"/>
      <c r="C278" s="47"/>
      <c r="D278" s="3132"/>
      <c r="E278" s="3144"/>
      <c r="F278" s="3144"/>
      <c r="G278" s="3144"/>
      <c r="H278" s="468"/>
      <c r="I278" s="3140"/>
      <c r="J278" s="3147"/>
      <c r="N278" s="106"/>
      <c r="O278" s="3429" t="s">
        <v>314</v>
      </c>
      <c r="P278" s="3430"/>
      <c r="Q278" s="3431"/>
      <c r="R278" s="4423">
        <f>I261</f>
        <v>0.9</v>
      </c>
      <c r="S278" s="3432">
        <f>J261</f>
        <v>0.9</v>
      </c>
      <c r="T278" s="3433"/>
      <c r="U278" s="3431"/>
      <c r="V278" s="3434">
        <f>P278+R278</f>
        <v>0.9</v>
      </c>
      <c r="W278" s="3435">
        <f t="shared" si="273"/>
        <v>0.9</v>
      </c>
      <c r="X278" s="3436">
        <f>R278+T278</f>
        <v>0.9</v>
      </c>
      <c r="Y278" s="3435">
        <f t="shared" si="275"/>
        <v>0.9</v>
      </c>
      <c r="Z278" s="904">
        <f t="shared" si="265"/>
        <v>0.9</v>
      </c>
      <c r="AA278" s="905">
        <f t="shared" si="266"/>
        <v>0.9</v>
      </c>
      <c r="AC278" s="1064" t="s">
        <v>329</v>
      </c>
      <c r="AD278" s="988"/>
      <c r="AE278" s="1069"/>
      <c r="AF278" s="990"/>
      <c r="AG278" s="1072"/>
      <c r="AH278" s="988"/>
      <c r="AI278" s="1069"/>
      <c r="AJ278" s="884">
        <f t="shared" si="297"/>
        <v>0</v>
      </c>
      <c r="AK278" s="2724">
        <f t="shared" si="297"/>
        <v>0</v>
      </c>
      <c r="AL278" s="884">
        <f t="shared" si="292"/>
        <v>0</v>
      </c>
      <c r="AM278" s="1074">
        <f t="shared" si="298"/>
        <v>0</v>
      </c>
      <c r="AN278" s="904">
        <f t="shared" si="289"/>
        <v>0</v>
      </c>
      <c r="AO278" s="918">
        <f t="shared" si="290"/>
        <v>0</v>
      </c>
      <c r="AR278" s="104"/>
      <c r="AU278" s="605"/>
      <c r="AV278" s="11"/>
      <c r="AW278" s="11"/>
    </row>
    <row r="279" spans="2:49" ht="14.25" customHeight="1" thickBot="1">
      <c r="B279" s="1980"/>
      <c r="C279" s="92"/>
      <c r="D279" s="3144"/>
      <c r="E279" s="92"/>
      <c r="F279" s="92"/>
      <c r="G279" s="92"/>
      <c r="H279" s="92"/>
      <c r="K279" s="1062"/>
      <c r="L279" s="92"/>
      <c r="M279" s="92"/>
      <c r="N279" s="106"/>
      <c r="O279" s="416" t="s">
        <v>85</v>
      </c>
      <c r="P279" s="867"/>
      <c r="Q279" s="1051"/>
      <c r="R279" s="867">
        <f>L257</f>
        <v>4.5999999999999996</v>
      </c>
      <c r="S279" s="1052">
        <f>M257</f>
        <v>4.5999999999999996</v>
      </c>
      <c r="T279" s="877">
        <f>I271</f>
        <v>8.4499999999999993</v>
      </c>
      <c r="U279" s="1053">
        <f>J271</f>
        <v>8.4499999999999993</v>
      </c>
      <c r="V279" s="879">
        <f>P279+R279</f>
        <v>4.5999999999999996</v>
      </c>
      <c r="W279" s="1054">
        <f t="shared" si="273"/>
        <v>4.5999999999999996</v>
      </c>
      <c r="X279" s="879">
        <f>R279+T279</f>
        <v>13.049999999999999</v>
      </c>
      <c r="Y279" s="1054">
        <f t="shared" si="275"/>
        <v>13.049999999999999</v>
      </c>
      <c r="Z279" s="906">
        <f t="shared" si="265"/>
        <v>13.049999999999999</v>
      </c>
      <c r="AA279" s="907">
        <f t="shared" si="266"/>
        <v>13.049999999999999</v>
      </c>
      <c r="AC279" s="1065" t="s">
        <v>297</v>
      </c>
      <c r="AD279" s="1078">
        <f t="shared" ref="AD279:AI279" si="299">SUM(AD276:AD278)</f>
        <v>0</v>
      </c>
      <c r="AE279" s="1013">
        <f t="shared" si="299"/>
        <v>0</v>
      </c>
      <c r="AF279" s="1066">
        <f t="shared" si="299"/>
        <v>9.5</v>
      </c>
      <c r="AG279" s="1011">
        <f t="shared" si="299"/>
        <v>9.5</v>
      </c>
      <c r="AH279" s="1078">
        <f t="shared" si="299"/>
        <v>0</v>
      </c>
      <c r="AI279" s="1013">
        <f t="shared" si="299"/>
        <v>0</v>
      </c>
      <c r="AJ279" s="935">
        <f t="shared" si="297"/>
        <v>9.5</v>
      </c>
      <c r="AK279" s="4409">
        <f t="shared" si="297"/>
        <v>9.5</v>
      </c>
      <c r="AL279" s="935">
        <f t="shared" si="292"/>
        <v>9.5</v>
      </c>
      <c r="AM279" s="1013">
        <f t="shared" si="298"/>
        <v>9.5</v>
      </c>
      <c r="AN279" s="935">
        <f t="shared" si="289"/>
        <v>9.5</v>
      </c>
      <c r="AO279" s="936">
        <f t="shared" si="290"/>
        <v>9.5</v>
      </c>
      <c r="AR279" s="193"/>
      <c r="AU279" s="605"/>
      <c r="AV279" s="11"/>
      <c r="AW279" s="11"/>
    </row>
    <row r="280" spans="2:49">
      <c r="B280" s="3321"/>
      <c r="C280" s="92"/>
      <c r="D280" s="3139"/>
      <c r="E280" s="92"/>
      <c r="F280" s="92"/>
      <c r="G280" s="92"/>
      <c r="H280" s="92"/>
      <c r="I280" s="92"/>
      <c r="J280" s="92"/>
      <c r="K280" s="1062"/>
      <c r="L280" s="92"/>
      <c r="M280" s="92"/>
      <c r="N280" s="106"/>
      <c r="Q280" s="320"/>
      <c r="R280" s="15"/>
      <c r="S280" s="87"/>
      <c r="T280" s="11"/>
      <c r="U280" s="11"/>
      <c r="V280" s="11"/>
      <c r="W280" s="11"/>
      <c r="AC280" s="921" t="s">
        <v>290</v>
      </c>
      <c r="AD280" s="967"/>
      <c r="AE280" s="968"/>
      <c r="AF280" s="882"/>
      <c r="AG280" s="2201"/>
      <c r="AH280" s="967"/>
      <c r="AI280" s="968"/>
      <c r="AJ280" s="884">
        <f t="shared" ref="AJ280:AK282" si="300">AD280+AF280</f>
        <v>0</v>
      </c>
      <c r="AK280" s="2725">
        <f t="shared" si="300"/>
        <v>0</v>
      </c>
      <c r="AL280" s="882">
        <f t="shared" si="292"/>
        <v>0</v>
      </c>
      <c r="AM280" s="970">
        <f t="shared" si="298"/>
        <v>0</v>
      </c>
      <c r="AN280" s="915">
        <f t="shared" si="289"/>
        <v>0</v>
      </c>
      <c r="AO280" s="922">
        <f t="shared" si="290"/>
        <v>0</v>
      </c>
      <c r="AR280" s="104"/>
      <c r="AU280" s="605"/>
      <c r="AV280" s="11"/>
      <c r="AW280" s="11"/>
    </row>
    <row r="281" spans="2:49" ht="13.5" customHeight="1" thickBot="1">
      <c r="B281" s="125"/>
      <c r="C281" s="3141"/>
      <c r="D281" s="3139"/>
      <c r="E281" s="270"/>
      <c r="F281" s="3144"/>
      <c r="G281" s="3144"/>
      <c r="H281" s="3144"/>
      <c r="I281" s="3142"/>
      <c r="J281" s="3140"/>
      <c r="K281" s="3130"/>
      <c r="L281" s="3144"/>
      <c r="M281" s="92"/>
      <c r="N281" s="106"/>
      <c r="O281" s="3141"/>
      <c r="P281" s="3140"/>
      <c r="Q281" s="3149"/>
      <c r="R281" s="3139"/>
      <c r="S281" s="194"/>
      <c r="T281" s="3144"/>
      <c r="U281" s="3144"/>
      <c r="W281" s="11"/>
      <c r="AC281" s="923" t="s">
        <v>291</v>
      </c>
      <c r="AD281" s="953"/>
      <c r="AE281" s="971"/>
      <c r="AF281" s="884"/>
      <c r="AG281" s="972"/>
      <c r="AH281" s="953"/>
      <c r="AI281" s="971"/>
      <c r="AJ281" s="884">
        <f t="shared" si="300"/>
        <v>0</v>
      </c>
      <c r="AK281" s="2726">
        <f t="shared" si="300"/>
        <v>0</v>
      </c>
      <c r="AL281" s="884">
        <f t="shared" si="292"/>
        <v>0</v>
      </c>
      <c r="AM281" s="973">
        <f t="shared" si="298"/>
        <v>0</v>
      </c>
      <c r="AN281" s="904">
        <f t="shared" si="289"/>
        <v>0</v>
      </c>
      <c r="AO281" s="918">
        <f t="shared" si="290"/>
        <v>0</v>
      </c>
      <c r="AR281" s="104"/>
      <c r="AU281" s="106"/>
      <c r="AV281" s="11"/>
      <c r="AW281" s="11"/>
    </row>
    <row r="282" spans="2:49" ht="14.25" customHeight="1" thickBot="1">
      <c r="B282" s="3141"/>
      <c r="C282" s="3140"/>
      <c r="D282" s="3130"/>
      <c r="E282" s="3141"/>
      <c r="F282" s="3140"/>
      <c r="G282" s="3130"/>
      <c r="H282" s="3144"/>
      <c r="I282" s="193"/>
      <c r="J282" s="3140"/>
      <c r="K282" s="3130"/>
      <c r="L282" s="3144"/>
      <c r="M282" s="92"/>
      <c r="N282" s="106"/>
      <c r="O282" s="1625"/>
      <c r="P282" s="3144"/>
      <c r="Q282" s="3144"/>
      <c r="R282" s="121"/>
      <c r="S282" s="3144"/>
      <c r="T282" s="3144"/>
      <c r="U282" s="3144"/>
      <c r="W282" s="161"/>
      <c r="Y282" s="849"/>
      <c r="AC282" s="924" t="s">
        <v>287</v>
      </c>
      <c r="AD282" s="974">
        <f t="shared" ref="AD282:AH282" si="301">SUM(AD280:AD281)</f>
        <v>0</v>
      </c>
      <c r="AE282" s="975">
        <f t="shared" si="301"/>
        <v>0</v>
      </c>
      <c r="AF282" s="976">
        <f t="shared" si="301"/>
        <v>0</v>
      </c>
      <c r="AG282" s="926">
        <f t="shared" si="301"/>
        <v>0</v>
      </c>
      <c r="AH282" s="974">
        <f t="shared" si="301"/>
        <v>0</v>
      </c>
      <c r="AI282" s="975">
        <f>SUM(AI280:AI281)</f>
        <v>0</v>
      </c>
      <c r="AJ282" s="925">
        <f t="shared" si="300"/>
        <v>0</v>
      </c>
      <c r="AK282" s="4411">
        <f t="shared" si="300"/>
        <v>0</v>
      </c>
      <c r="AL282" s="925">
        <f t="shared" si="292"/>
        <v>0</v>
      </c>
      <c r="AM282" s="978">
        <f t="shared" si="298"/>
        <v>0</v>
      </c>
      <c r="AN282" s="925">
        <f t="shared" si="289"/>
        <v>0</v>
      </c>
      <c r="AO282" s="926">
        <f t="shared" si="290"/>
        <v>0</v>
      </c>
      <c r="AR282" s="193"/>
      <c r="AU282" s="106"/>
      <c r="AV282" s="11"/>
      <c r="AW282" s="11"/>
    </row>
    <row r="283" spans="2:49" ht="15" customHeight="1">
      <c r="B283" s="3144"/>
      <c r="C283" s="3133"/>
      <c r="D283" s="3152"/>
      <c r="E283" s="3141"/>
      <c r="F283" s="3140"/>
      <c r="G283" s="3130"/>
      <c r="H283" s="3144"/>
      <c r="I283" s="3132"/>
      <c r="J283" s="3155"/>
      <c r="K283" s="4399"/>
      <c r="L283" s="3144"/>
      <c r="M283" s="92"/>
      <c r="N283" s="106"/>
      <c r="O283" s="3141"/>
      <c r="P283" s="204"/>
      <c r="Q283" s="205"/>
      <c r="R283" s="3139"/>
      <c r="S283" s="3144"/>
      <c r="T283" s="3144"/>
      <c r="U283" s="3144"/>
      <c r="W283" s="7"/>
      <c r="X283" s="11"/>
      <c r="Y283" s="849"/>
      <c r="AC283" s="927" t="s">
        <v>201</v>
      </c>
      <c r="AD283" s="979"/>
      <c r="AE283" s="980"/>
      <c r="AF283" s="981"/>
      <c r="AG283" s="982"/>
      <c r="AH283" s="979"/>
      <c r="AI283" s="980"/>
      <c r="AJ283" s="883">
        <f t="shared" ref="AJ283" si="302">AD283+AF283</f>
        <v>0</v>
      </c>
      <c r="AK283" s="2727">
        <f t="shared" ref="AK283" si="303">AE283+AG283</f>
        <v>0</v>
      </c>
      <c r="AL283" s="883">
        <f t="shared" si="292"/>
        <v>0</v>
      </c>
      <c r="AM283" s="987">
        <f>AG283+AI283</f>
        <v>0</v>
      </c>
      <c r="AN283" s="915">
        <f t="shared" si="289"/>
        <v>0</v>
      </c>
      <c r="AO283" s="922">
        <f t="shared" si="290"/>
        <v>0</v>
      </c>
      <c r="AR283" s="98"/>
      <c r="AU283" s="106"/>
      <c r="AV283" s="11"/>
      <c r="AW283" s="11"/>
    </row>
    <row r="284" spans="2:49" ht="14.25" customHeight="1">
      <c r="B284" s="3144"/>
      <c r="C284" s="3144"/>
      <c r="D284" s="3144"/>
      <c r="E284" s="2031"/>
      <c r="F284" s="3144"/>
      <c r="G284" s="3144"/>
      <c r="H284" s="3144"/>
      <c r="I284" s="3141"/>
      <c r="J284" s="108"/>
      <c r="K284" s="3144"/>
      <c r="L284" s="3144"/>
      <c r="M284" s="92"/>
      <c r="N284" s="92"/>
      <c r="O284" s="3141"/>
      <c r="P284" s="255"/>
      <c r="Q284" s="256"/>
      <c r="R284" s="3139"/>
      <c r="S284" s="3149"/>
      <c r="T284" s="3144"/>
      <c r="U284" s="3144"/>
      <c r="W284" s="320"/>
      <c r="X284" s="106"/>
      <c r="Y284" s="271"/>
      <c r="AC284" s="928" t="s">
        <v>89</v>
      </c>
      <c r="AD284" s="983"/>
      <c r="AE284" s="984"/>
      <c r="AF284" s="985">
        <f>F255</f>
        <v>29.097000000000001</v>
      </c>
      <c r="AG284" s="986">
        <f>G255</f>
        <v>25.95</v>
      </c>
      <c r="AH284" s="983"/>
      <c r="AI284" s="984"/>
      <c r="AJ284" s="883">
        <f t="shared" ref="AJ284:AK286" si="304">AD284+AF284</f>
        <v>29.097000000000001</v>
      </c>
      <c r="AK284" s="2727">
        <f t="shared" si="304"/>
        <v>25.95</v>
      </c>
      <c r="AL284" s="883">
        <f t="shared" si="292"/>
        <v>29.097000000000001</v>
      </c>
      <c r="AM284" s="987">
        <f>AG284+AI284</f>
        <v>25.95</v>
      </c>
      <c r="AN284" s="895">
        <f t="shared" si="289"/>
        <v>29.097000000000001</v>
      </c>
      <c r="AO284" s="917">
        <f t="shared" si="290"/>
        <v>25.95</v>
      </c>
      <c r="AR284" s="104"/>
      <c r="AU284" s="106"/>
      <c r="AV284" s="11"/>
      <c r="AW284" s="11"/>
    </row>
    <row r="285" spans="2:49" ht="15.75" thickBot="1">
      <c r="B285" s="3144"/>
      <c r="C285" s="3144"/>
      <c r="D285" s="3144"/>
      <c r="E285" s="3141"/>
      <c r="F285" s="218"/>
      <c r="G285" s="3756"/>
      <c r="H285" s="179"/>
      <c r="I285" s="3144"/>
      <c r="J285" s="3144"/>
      <c r="K285" s="179"/>
      <c r="L285" s="3144"/>
      <c r="M285" s="92"/>
      <c r="N285" s="92"/>
      <c r="O285" s="3185"/>
      <c r="P285" s="3144"/>
      <c r="Q285" s="613"/>
      <c r="R285" s="3139"/>
      <c r="S285" s="3149"/>
      <c r="T285" s="3144"/>
      <c r="U285" s="3144"/>
      <c r="W285" s="320"/>
      <c r="X285" s="106"/>
      <c r="Y285" s="845"/>
      <c r="AC285" s="929" t="s">
        <v>202</v>
      </c>
      <c r="AD285" s="988"/>
      <c r="AE285" s="989"/>
      <c r="AF285" s="990"/>
      <c r="AG285" s="991"/>
      <c r="AH285" s="988"/>
      <c r="AI285" s="989"/>
      <c r="AJ285" s="884">
        <f t="shared" si="304"/>
        <v>0</v>
      </c>
      <c r="AK285" s="2728">
        <f t="shared" si="304"/>
        <v>0</v>
      </c>
      <c r="AL285" s="884">
        <f t="shared" si="292"/>
        <v>0</v>
      </c>
      <c r="AM285" s="992">
        <f>AG285+AI285</f>
        <v>0</v>
      </c>
      <c r="AN285" s="904">
        <f t="shared" si="289"/>
        <v>0</v>
      </c>
      <c r="AO285" s="918">
        <f t="shared" si="290"/>
        <v>0</v>
      </c>
      <c r="AR285" s="104"/>
      <c r="AU285" s="106"/>
      <c r="AV285" s="11"/>
      <c r="AW285" s="11"/>
    </row>
    <row r="286" spans="2:49" ht="15.75" thickBot="1">
      <c r="B286" s="2031"/>
      <c r="C286" s="3144"/>
      <c r="D286" s="3144"/>
      <c r="E286" s="2869"/>
      <c r="F286" s="108"/>
      <c r="G286" s="141"/>
      <c r="H286" s="3144"/>
      <c r="I286" s="3144"/>
      <c r="J286" s="3144"/>
      <c r="K286" s="3344"/>
      <c r="L286" s="3144"/>
      <c r="M286" s="92"/>
      <c r="N286" s="92"/>
      <c r="O286" s="4398"/>
      <c r="P286" s="3144"/>
      <c r="Q286" s="613"/>
      <c r="R286" s="3139"/>
      <c r="S286" s="3149"/>
      <c r="T286" s="3144"/>
      <c r="U286" s="3144"/>
      <c r="W286" s="101"/>
      <c r="X286" s="100"/>
      <c r="Y286" s="845"/>
      <c r="AC286" s="1076" t="s">
        <v>288</v>
      </c>
      <c r="AD286" s="1077">
        <f t="shared" ref="AD286:AI286" si="305">SUM(AD283:AD285)</f>
        <v>0</v>
      </c>
      <c r="AE286" s="964">
        <f t="shared" si="305"/>
        <v>0</v>
      </c>
      <c r="AF286" s="1077">
        <f t="shared" si="305"/>
        <v>29.097000000000001</v>
      </c>
      <c r="AG286" s="964">
        <f t="shared" si="305"/>
        <v>25.95</v>
      </c>
      <c r="AH286" s="1077">
        <f t="shared" si="305"/>
        <v>0</v>
      </c>
      <c r="AI286" s="964">
        <f t="shared" si="305"/>
        <v>0</v>
      </c>
      <c r="AJ286" s="963">
        <f t="shared" si="304"/>
        <v>29.097000000000001</v>
      </c>
      <c r="AK286" s="965">
        <f t="shared" si="304"/>
        <v>25.95</v>
      </c>
      <c r="AL286" s="963">
        <f t="shared" si="292"/>
        <v>29.097000000000001</v>
      </c>
      <c r="AM286" s="966">
        <f>AG286+AI286</f>
        <v>25.95</v>
      </c>
      <c r="AN286" s="930">
        <f t="shared" si="289"/>
        <v>29.097000000000001</v>
      </c>
      <c r="AO286" s="931">
        <f t="shared" si="290"/>
        <v>25.95</v>
      </c>
      <c r="AR286" s="193"/>
      <c r="AU286" s="106"/>
      <c r="AV286" s="11"/>
      <c r="AW286" s="11"/>
    </row>
    <row r="287" spans="2:49">
      <c r="B287" s="3141"/>
      <c r="C287" s="218"/>
      <c r="D287" s="2784"/>
      <c r="E287" s="3141"/>
      <c r="F287" s="3140"/>
      <c r="G287" s="3130"/>
      <c r="H287" s="3144"/>
      <c r="I287" s="3144"/>
      <c r="J287" s="3144"/>
      <c r="K287" s="3344"/>
      <c r="L287" s="3144"/>
      <c r="M287" s="92"/>
      <c r="N287" s="92"/>
      <c r="O287" s="3144"/>
      <c r="P287" s="3144"/>
      <c r="Q287" s="3144"/>
      <c r="R287" s="611"/>
      <c r="S287" s="3144"/>
      <c r="T287" s="3141"/>
      <c r="U287" s="3144"/>
      <c r="V287" s="4"/>
      <c r="W287" s="320"/>
      <c r="X287" s="100"/>
      <c r="Y287" s="849"/>
      <c r="Z287" s="908"/>
      <c r="AA287" s="286"/>
      <c r="AC287" s="1565"/>
      <c r="AE287" s="846"/>
      <c r="AG287" s="846"/>
      <c r="AK287" s="853"/>
      <c r="AM287" s="853"/>
      <c r="AR287" s="106"/>
    </row>
    <row r="288" spans="2:49">
      <c r="B288" s="3144"/>
      <c r="C288" s="3145"/>
      <c r="D288" s="3144"/>
      <c r="E288" s="209"/>
      <c r="F288" s="3144"/>
      <c r="G288" s="3144"/>
      <c r="H288" s="255"/>
      <c r="I288" s="3144"/>
      <c r="J288" s="3144"/>
      <c r="K288" s="1563"/>
      <c r="L288" s="3144"/>
      <c r="M288" s="92"/>
      <c r="N288" s="92"/>
      <c r="AC288" t="s">
        <v>271</v>
      </c>
      <c r="AN288" s="3132"/>
      <c r="AO288" s="3132"/>
    </row>
    <row r="289" spans="2:42" ht="15.75" thickBot="1">
      <c r="B289" s="92"/>
      <c r="C289" s="1565" t="s">
        <v>988</v>
      </c>
      <c r="D289" s="92"/>
      <c r="E289" s="92"/>
      <c r="F289" s="92"/>
      <c r="G289" s="1566"/>
      <c r="H289" s="4252"/>
      <c r="I289" s="4253"/>
      <c r="J289" s="4254"/>
      <c r="K289" s="92"/>
      <c r="L289" s="1566"/>
      <c r="M289" s="92"/>
      <c r="N289" s="92"/>
      <c r="O289" t="s">
        <v>271</v>
      </c>
      <c r="AC289" s="99" t="str">
        <f>B294</f>
        <v>6- й   день</v>
      </c>
      <c r="AD289" s="3757" t="str">
        <f>P290</f>
        <v>Возрастная категория:   12  лет и старше</v>
      </c>
      <c r="AI289" s="132" t="str">
        <f>U290</f>
        <v>1 - я   неделя</v>
      </c>
      <c r="AK289" s="3856" t="str">
        <f>I291</f>
        <v xml:space="preserve">      Сезон:    ЗИМА  -  ВЕСНА  2025 -____г.г.</v>
      </c>
      <c r="AL289" s="68"/>
      <c r="AN289" s="37"/>
      <c r="AO289" s="37"/>
      <c r="AP289" s="3132"/>
    </row>
    <row r="290" spans="2:42" ht="15.75" thickBot="1">
      <c r="B290" s="92"/>
      <c r="C290" s="92"/>
      <c r="D290" s="1567" t="s">
        <v>334</v>
      </c>
      <c r="E290" s="92"/>
      <c r="F290" s="1568"/>
      <c r="G290" s="92"/>
      <c r="H290" s="92"/>
      <c r="I290" s="92"/>
      <c r="J290" s="92"/>
      <c r="K290" s="1569" t="s">
        <v>989</v>
      </c>
      <c r="L290" s="92"/>
      <c r="M290" s="92"/>
      <c r="N290" s="92"/>
      <c r="O290" s="99" t="str">
        <f>B294</f>
        <v>6- й   день</v>
      </c>
      <c r="P290" s="3757" t="str">
        <f>B291</f>
        <v>Возрастная категория:   12  лет и старше</v>
      </c>
      <c r="U290" s="132" t="s">
        <v>122</v>
      </c>
      <c r="W290" s="3856" t="str">
        <f>I291</f>
        <v xml:space="preserve">      Сезон:    ЗИМА  -  ВЕСНА  2025 -____г.г.</v>
      </c>
      <c r="X290" s="68"/>
      <c r="Y290" s="1023"/>
      <c r="AC290" s="839" t="s">
        <v>224</v>
      </c>
      <c r="AD290" s="840" t="s">
        <v>272</v>
      </c>
      <c r="AE290" s="841"/>
      <c r="AF290" s="840" t="s">
        <v>273</v>
      </c>
      <c r="AG290" s="841"/>
      <c r="AH290" s="840" t="s">
        <v>274</v>
      </c>
      <c r="AI290" s="841"/>
      <c r="AJ290" s="840" t="s">
        <v>277</v>
      </c>
      <c r="AK290" s="841"/>
      <c r="AL290" s="886" t="s">
        <v>278</v>
      </c>
      <c r="AM290" s="841"/>
      <c r="AN290" s="909" t="s">
        <v>279</v>
      </c>
      <c r="AO290" s="910"/>
    </row>
    <row r="291" spans="2:42" ht="15.75" thickBot="1">
      <c r="B291" s="1566" t="str">
        <f>B234</f>
        <v>Возрастная категория:   12  лет и старше</v>
      </c>
      <c r="C291" s="1566"/>
      <c r="D291" s="1570"/>
      <c r="E291" s="92"/>
      <c r="F291" s="1571" t="s">
        <v>122</v>
      </c>
      <c r="G291" s="92"/>
      <c r="H291" s="92"/>
      <c r="I291" s="2554" t="str">
        <f>I234</f>
        <v xml:space="preserve">      Сезон:    ЗИМА  -  ВЕСНА  2025 -____г.г.</v>
      </c>
      <c r="J291" s="2078"/>
      <c r="K291" s="1572"/>
      <c r="L291" s="92"/>
      <c r="M291" s="92"/>
      <c r="N291" s="92"/>
      <c r="Q291" s="171" t="s">
        <v>990</v>
      </c>
      <c r="AC291" s="1079" t="s">
        <v>300</v>
      </c>
      <c r="AD291" s="842" t="s">
        <v>87</v>
      </c>
      <c r="AE291" s="844" t="s">
        <v>88</v>
      </c>
      <c r="AF291" s="887" t="s">
        <v>87</v>
      </c>
      <c r="AG291" s="888" t="s">
        <v>88</v>
      </c>
      <c r="AH291" s="887" t="s">
        <v>87</v>
      </c>
      <c r="AI291" s="888" t="s">
        <v>88</v>
      </c>
      <c r="AJ291" s="842" t="s">
        <v>87</v>
      </c>
      <c r="AK291" s="843" t="s">
        <v>88</v>
      </c>
      <c r="AL291" s="889" t="s">
        <v>87</v>
      </c>
      <c r="AM291" s="843" t="s">
        <v>88</v>
      </c>
      <c r="AN291" s="1082" t="s">
        <v>87</v>
      </c>
      <c r="AO291" s="1083" t="s">
        <v>88</v>
      </c>
    </row>
    <row r="292" spans="2:42">
      <c r="B292" s="34" t="s">
        <v>1</v>
      </c>
      <c r="C292" s="82" t="s">
        <v>2</v>
      </c>
      <c r="D292" s="3758" t="s">
        <v>3</v>
      </c>
      <c r="E292" s="84" t="s">
        <v>57</v>
      </c>
      <c r="F292" s="73"/>
      <c r="G292" s="73"/>
      <c r="H292" s="73"/>
      <c r="I292" s="73"/>
      <c r="J292" s="73"/>
      <c r="K292" s="73"/>
      <c r="L292" s="73"/>
      <c r="M292" s="3135"/>
      <c r="O292" s="1094" t="s">
        <v>303</v>
      </c>
      <c r="P292" s="184"/>
      <c r="Q292" s="184"/>
      <c r="R292" s="184"/>
      <c r="S292" s="184"/>
      <c r="T292" s="184"/>
      <c r="U292" s="184"/>
      <c r="V292" s="184"/>
      <c r="W292" s="184"/>
      <c r="X292" s="184"/>
      <c r="Y292" s="837"/>
      <c r="AC292" s="932" t="s">
        <v>63</v>
      </c>
      <c r="AD292" s="967"/>
      <c r="AE292" s="993"/>
      <c r="AF292" s="967"/>
      <c r="AG292" s="994"/>
      <c r="AH292" s="967"/>
      <c r="AI292" s="995"/>
      <c r="AJ292" s="882">
        <f t="shared" ref="AJ292:AM315" si="306">AD292+AF292</f>
        <v>0</v>
      </c>
      <c r="AK292" s="2743">
        <f t="shared" si="306"/>
        <v>0</v>
      </c>
      <c r="AL292" s="882">
        <f t="shared" si="306"/>
        <v>0</v>
      </c>
      <c r="AM292" s="996">
        <f t="shared" si="306"/>
        <v>0</v>
      </c>
      <c r="AN292" s="915">
        <f>AD292+AF292+AH292</f>
        <v>0</v>
      </c>
      <c r="AO292" s="922">
        <f>AE292+AG292+AI292</f>
        <v>0</v>
      </c>
    </row>
    <row r="293" spans="2:42" ht="15.75" thickBot="1">
      <c r="B293" s="253" t="s">
        <v>4</v>
      </c>
      <c r="C293"/>
      <c r="D293" s="3759" t="s">
        <v>58</v>
      </c>
      <c r="E293" s="3760"/>
      <c r="F293" s="37"/>
      <c r="G293" s="37"/>
      <c r="H293" s="37"/>
      <c r="I293" s="37"/>
      <c r="J293" s="37"/>
      <c r="K293" s="37"/>
      <c r="L293" s="3761"/>
      <c r="M293" s="78"/>
      <c r="O293" s="669"/>
      <c r="P293" s="17" t="s">
        <v>304</v>
      </c>
      <c r="Q293" s="17"/>
      <c r="R293" s="17"/>
      <c r="S293" s="17"/>
      <c r="T293" s="17"/>
      <c r="U293" s="17"/>
      <c r="V293" s="17"/>
      <c r="W293" s="17"/>
      <c r="X293" s="17"/>
      <c r="Y293" s="838"/>
      <c r="AC293" s="932" t="s">
        <v>393</v>
      </c>
      <c r="AD293" s="946"/>
      <c r="AE293" s="997"/>
      <c r="AF293" s="946"/>
      <c r="AG293" s="998"/>
      <c r="AH293" s="946"/>
      <c r="AI293" s="999"/>
      <c r="AJ293" s="883">
        <f t="shared" si="306"/>
        <v>0</v>
      </c>
      <c r="AK293" s="2744">
        <f t="shared" si="306"/>
        <v>0</v>
      </c>
      <c r="AL293" s="883">
        <f t="shared" si="306"/>
        <v>0</v>
      </c>
      <c r="AM293" s="938">
        <f t="shared" si="306"/>
        <v>0</v>
      </c>
      <c r="AN293" s="915">
        <f t="shared" ref="AN293:AO341" si="307">AD293+AF293+AH293</f>
        <v>0</v>
      </c>
      <c r="AO293" s="922">
        <f t="shared" si="307"/>
        <v>0</v>
      </c>
    </row>
    <row r="294" spans="2:42" ht="16.5" thickBot="1">
      <c r="B294" s="2090" t="s">
        <v>208</v>
      </c>
      <c r="C294" s="73"/>
      <c r="D294" s="2091"/>
      <c r="E294" s="3762" t="s">
        <v>991</v>
      </c>
      <c r="F294" s="45"/>
      <c r="G294" s="3508"/>
      <c r="H294" s="45"/>
      <c r="I294" s="45"/>
      <c r="J294" s="57"/>
      <c r="K294" s="3763" t="s">
        <v>992</v>
      </c>
      <c r="L294" s="37"/>
      <c r="M294" s="78"/>
      <c r="P294" s="2555" t="str">
        <f>I291</f>
        <v xml:space="preserve">      Сезон:    ЗИМА  -  ВЕСНА  2025 -____г.г.</v>
      </c>
      <c r="Z294" s="4394" t="s">
        <v>1133</v>
      </c>
      <c r="AA294" s="4395"/>
      <c r="AC294" s="932" t="s">
        <v>65</v>
      </c>
      <c r="AD294" s="1000">
        <f>L298</f>
        <v>1.6</v>
      </c>
      <c r="AE294" s="1055">
        <f>M298</f>
        <v>1.6</v>
      </c>
      <c r="AF294" s="1000"/>
      <c r="AG294" s="1002"/>
      <c r="AH294" s="1000"/>
      <c r="AI294" s="1003"/>
      <c r="AJ294" s="883">
        <f t="shared" si="306"/>
        <v>1.6</v>
      </c>
      <c r="AK294" s="2744">
        <f t="shared" si="306"/>
        <v>1.6</v>
      </c>
      <c r="AL294" s="883">
        <f t="shared" si="306"/>
        <v>0</v>
      </c>
      <c r="AM294" s="938">
        <f t="shared" si="306"/>
        <v>0</v>
      </c>
      <c r="AN294" s="915">
        <f t="shared" si="307"/>
        <v>1.6</v>
      </c>
      <c r="AO294" s="922">
        <f t="shared" si="307"/>
        <v>1.6</v>
      </c>
    </row>
    <row r="295" spans="2:42" ht="15.75" thickBot="1">
      <c r="B295" s="84"/>
      <c r="C295" s="3636" t="s">
        <v>128</v>
      </c>
      <c r="D295" s="3135"/>
      <c r="E295" s="3498" t="s">
        <v>86</v>
      </c>
      <c r="F295" s="3510" t="s">
        <v>87</v>
      </c>
      <c r="G295" s="3511" t="s">
        <v>88</v>
      </c>
      <c r="H295" s="2024" t="s">
        <v>86</v>
      </c>
      <c r="I295" s="3510" t="s">
        <v>87</v>
      </c>
      <c r="J295" s="3511" t="s">
        <v>88</v>
      </c>
      <c r="K295" s="2024" t="s">
        <v>86</v>
      </c>
      <c r="L295" s="3510" t="s">
        <v>87</v>
      </c>
      <c r="M295" s="3511" t="s">
        <v>88</v>
      </c>
      <c r="O295" s="839" t="s">
        <v>224</v>
      </c>
      <c r="P295" s="840" t="s">
        <v>272</v>
      </c>
      <c r="Q295" s="841"/>
      <c r="R295" s="840" t="s">
        <v>273</v>
      </c>
      <c r="S295" s="841"/>
      <c r="T295" s="840" t="s">
        <v>274</v>
      </c>
      <c r="U295" s="841"/>
      <c r="V295" s="840" t="s">
        <v>275</v>
      </c>
      <c r="W295" s="841"/>
      <c r="X295" s="840" t="s">
        <v>993</v>
      </c>
      <c r="Y295" s="841"/>
      <c r="Z295" s="4396" t="s">
        <v>1134</v>
      </c>
      <c r="AA295" s="4397"/>
      <c r="AC295" s="932" t="s">
        <v>66</v>
      </c>
      <c r="AD295" s="946"/>
      <c r="AE295" s="1001"/>
      <c r="AF295" s="946"/>
      <c r="AG295" s="1002"/>
      <c r="AH295" s="946"/>
      <c r="AI295" s="1003"/>
      <c r="AJ295" s="883">
        <f t="shared" si="306"/>
        <v>0</v>
      </c>
      <c r="AK295" s="2744">
        <f t="shared" si="306"/>
        <v>0</v>
      </c>
      <c r="AL295" s="883">
        <f t="shared" si="306"/>
        <v>0</v>
      </c>
      <c r="AM295" s="938">
        <f t="shared" si="306"/>
        <v>0</v>
      </c>
      <c r="AN295" s="915">
        <f t="shared" si="307"/>
        <v>0</v>
      </c>
      <c r="AO295" s="922">
        <f t="shared" si="307"/>
        <v>0</v>
      </c>
    </row>
    <row r="296" spans="2:42" ht="15.75" thickBot="1">
      <c r="B296" s="3165" t="s">
        <v>928</v>
      </c>
      <c r="C296" s="2372" t="s">
        <v>994</v>
      </c>
      <c r="D296" s="3163">
        <v>200</v>
      </c>
      <c r="E296" s="2798" t="s">
        <v>76</v>
      </c>
      <c r="F296" s="2791">
        <v>45.109000000000002</v>
      </c>
      <c r="G296" s="3764">
        <v>39</v>
      </c>
      <c r="H296" s="233" t="s">
        <v>995</v>
      </c>
      <c r="I296" s="4172">
        <v>5.35</v>
      </c>
      <c r="J296" s="4173">
        <v>5.35</v>
      </c>
      <c r="K296" s="3765" t="s">
        <v>80</v>
      </c>
      <c r="L296" s="2791">
        <v>30.6</v>
      </c>
      <c r="M296" s="3766">
        <v>30</v>
      </c>
      <c r="O296" s="677"/>
      <c r="P296" s="842" t="s">
        <v>87</v>
      </c>
      <c r="Q296" s="843" t="s">
        <v>88</v>
      </c>
      <c r="R296" s="842" t="s">
        <v>87</v>
      </c>
      <c r="S296" s="843" t="s">
        <v>88</v>
      </c>
      <c r="T296" s="842" t="s">
        <v>87</v>
      </c>
      <c r="U296" s="843" t="s">
        <v>88</v>
      </c>
      <c r="V296" s="842" t="s">
        <v>87</v>
      </c>
      <c r="W296" s="843" t="s">
        <v>88</v>
      </c>
      <c r="X296" s="842" t="s">
        <v>87</v>
      </c>
      <c r="Y296" s="844" t="s">
        <v>88</v>
      </c>
      <c r="Z296" s="890" t="s">
        <v>87</v>
      </c>
      <c r="AA296" s="891" t="s">
        <v>88</v>
      </c>
      <c r="AC296" s="932" t="s">
        <v>68</v>
      </c>
      <c r="AD296" s="946"/>
      <c r="AE296" s="997"/>
      <c r="AF296" s="946"/>
      <c r="AG296" s="998"/>
      <c r="AH296" s="946"/>
      <c r="AI296" s="999"/>
      <c r="AJ296" s="883">
        <f t="shared" si="306"/>
        <v>0</v>
      </c>
      <c r="AK296" s="2744">
        <f t="shared" si="306"/>
        <v>0</v>
      </c>
      <c r="AL296" s="883">
        <f t="shared" si="306"/>
        <v>0</v>
      </c>
      <c r="AM296" s="938">
        <f t="shared" si="306"/>
        <v>0</v>
      </c>
      <c r="AN296" s="915">
        <f t="shared" si="307"/>
        <v>0</v>
      </c>
      <c r="AO296" s="922">
        <f t="shared" si="307"/>
        <v>0</v>
      </c>
    </row>
    <row r="297" spans="2:42">
      <c r="B297" s="3153"/>
      <c r="C297" s="1451" t="s">
        <v>932</v>
      </c>
      <c r="D297" s="3160"/>
      <c r="E297" s="3767" t="s">
        <v>1067</v>
      </c>
      <c r="F297" s="2029"/>
      <c r="G297" s="2039"/>
      <c r="H297" s="233" t="s">
        <v>336</v>
      </c>
      <c r="I297" s="2793">
        <v>1.26</v>
      </c>
      <c r="J297" s="2768">
        <v>1.26</v>
      </c>
      <c r="K297" s="3480" t="s">
        <v>72</v>
      </c>
      <c r="L297" s="2793">
        <v>10.25</v>
      </c>
      <c r="M297" s="2795">
        <v>10.25</v>
      </c>
      <c r="O297" s="1095" t="s">
        <v>115</v>
      </c>
      <c r="P297" s="858">
        <f>D303</f>
        <v>30</v>
      </c>
      <c r="Q297" s="1024">
        <f>D303</f>
        <v>30</v>
      </c>
      <c r="R297" s="872">
        <f>D317</f>
        <v>44</v>
      </c>
      <c r="S297" s="1016">
        <f>D317</f>
        <v>44</v>
      </c>
      <c r="T297" s="872">
        <f>D330</f>
        <v>34</v>
      </c>
      <c r="U297" s="1025">
        <f>D330</f>
        <v>34</v>
      </c>
      <c r="V297" s="872">
        <f>P297+R297</f>
        <v>74</v>
      </c>
      <c r="W297" s="1015">
        <f>Q297+S297</f>
        <v>74</v>
      </c>
      <c r="X297" s="872">
        <f>R297+T297</f>
        <v>78</v>
      </c>
      <c r="Y297" s="1016">
        <f>S297+U297</f>
        <v>78</v>
      </c>
      <c r="Z297" s="892">
        <f t="shared" ref="Z297:AA329" si="308">P297+R297+T297</f>
        <v>108</v>
      </c>
      <c r="AA297" s="893">
        <f t="shared" si="308"/>
        <v>108</v>
      </c>
      <c r="AC297" s="932" t="s">
        <v>69</v>
      </c>
      <c r="AD297" s="946"/>
      <c r="AE297" s="1004"/>
      <c r="AF297" s="946"/>
      <c r="AG297" s="998"/>
      <c r="AH297" s="946"/>
      <c r="AI297" s="999"/>
      <c r="AJ297" s="883">
        <f t="shared" si="306"/>
        <v>0</v>
      </c>
      <c r="AK297" s="2744">
        <f t="shared" si="306"/>
        <v>0</v>
      </c>
      <c r="AL297" s="883">
        <f t="shared" si="306"/>
        <v>0</v>
      </c>
      <c r="AM297" s="938">
        <f t="shared" si="306"/>
        <v>0</v>
      </c>
      <c r="AN297" s="915">
        <f t="shared" si="307"/>
        <v>0</v>
      </c>
      <c r="AO297" s="922">
        <f t="shared" si="307"/>
        <v>0</v>
      </c>
    </row>
    <row r="298" spans="2:42">
      <c r="B298" s="2188" t="s">
        <v>1087</v>
      </c>
      <c r="C298" s="2452" t="s">
        <v>929</v>
      </c>
      <c r="D298" s="263">
        <v>60</v>
      </c>
      <c r="E298" s="3673" t="s">
        <v>996</v>
      </c>
      <c r="F298" s="2763">
        <v>124.667</v>
      </c>
      <c r="G298" s="3768">
        <v>93.5</v>
      </c>
      <c r="H298" s="3493" t="s">
        <v>997</v>
      </c>
      <c r="I298" s="2763">
        <v>60</v>
      </c>
      <c r="J298" s="4161">
        <v>60</v>
      </c>
      <c r="K298" s="3480" t="s">
        <v>65</v>
      </c>
      <c r="L298" s="2793">
        <v>1.6</v>
      </c>
      <c r="M298" s="2795">
        <v>1.6</v>
      </c>
      <c r="O298" s="894" t="s">
        <v>114</v>
      </c>
      <c r="P298" s="859">
        <f>D302</f>
        <v>50</v>
      </c>
      <c r="Q298" s="1026">
        <f>D302</f>
        <v>50</v>
      </c>
      <c r="R298" s="859">
        <f>D316+L318</f>
        <v>54.3</v>
      </c>
      <c r="S298" s="1027">
        <f>D316+M318</f>
        <v>54.3</v>
      </c>
      <c r="T298" s="859"/>
      <c r="U298" s="1026"/>
      <c r="V298" s="859">
        <f t="shared" ref="V298:Y333" si="309">P298+R298</f>
        <v>104.3</v>
      </c>
      <c r="W298" s="1018">
        <f t="shared" si="309"/>
        <v>104.3</v>
      </c>
      <c r="X298" s="859">
        <f t="shared" si="309"/>
        <v>54.3</v>
      </c>
      <c r="Y298" s="938">
        <f t="shared" si="309"/>
        <v>54.3</v>
      </c>
      <c r="Z298" s="895">
        <f t="shared" si="308"/>
        <v>104.3</v>
      </c>
      <c r="AA298" s="896">
        <f t="shared" si="308"/>
        <v>104.3</v>
      </c>
      <c r="AC298" s="933" t="s">
        <v>302</v>
      </c>
      <c r="AD298" s="946"/>
      <c r="AE298" s="997"/>
      <c r="AF298" s="946">
        <f>I310</f>
        <v>35</v>
      </c>
      <c r="AG298" s="998">
        <f>J310</f>
        <v>35</v>
      </c>
      <c r="AH298" s="946">
        <f>F333</f>
        <v>9.5</v>
      </c>
      <c r="AI298" s="999">
        <f>G333</f>
        <v>9.5</v>
      </c>
      <c r="AJ298" s="883">
        <f t="shared" si="306"/>
        <v>35</v>
      </c>
      <c r="AK298" s="2744">
        <f t="shared" si="306"/>
        <v>35</v>
      </c>
      <c r="AL298" s="883">
        <f t="shared" si="306"/>
        <v>44.5</v>
      </c>
      <c r="AM298" s="938">
        <f t="shared" si="306"/>
        <v>44.5</v>
      </c>
      <c r="AN298" s="915">
        <f t="shared" si="307"/>
        <v>44.5</v>
      </c>
      <c r="AO298" s="922">
        <f t="shared" si="307"/>
        <v>44.5</v>
      </c>
    </row>
    <row r="299" spans="2:42" ht="15.75" thickBot="1">
      <c r="B299" s="3161" t="s">
        <v>931</v>
      </c>
      <c r="C299" s="2452" t="s">
        <v>930</v>
      </c>
      <c r="D299" s="2174">
        <v>25</v>
      </c>
      <c r="E299" s="3767" t="s">
        <v>998</v>
      </c>
      <c r="F299" s="2029"/>
      <c r="G299" s="2039"/>
      <c r="H299" s="233" t="s">
        <v>212</v>
      </c>
      <c r="I299" s="2793">
        <v>48.74</v>
      </c>
      <c r="J299" s="3468">
        <v>31.494</v>
      </c>
      <c r="K299" s="3769" t="s">
        <v>47</v>
      </c>
      <c r="L299" s="1100">
        <v>2.4</v>
      </c>
      <c r="M299" s="3770">
        <v>2.4</v>
      </c>
      <c r="O299" s="894" t="s">
        <v>72</v>
      </c>
      <c r="P299" s="859">
        <f>L297</f>
        <v>10.25</v>
      </c>
      <c r="Q299" s="1119">
        <f>M297</f>
        <v>10.25</v>
      </c>
      <c r="R299" s="859"/>
      <c r="S299" s="1018"/>
      <c r="T299" s="1117">
        <f>I338+F339</f>
        <v>1.9000000000000001</v>
      </c>
      <c r="U299" s="1037">
        <f>J338+G339</f>
        <v>1.9000000000000001</v>
      </c>
      <c r="V299" s="859">
        <f t="shared" si="309"/>
        <v>10.25</v>
      </c>
      <c r="W299" s="1018">
        <f t="shared" si="309"/>
        <v>10.25</v>
      </c>
      <c r="X299" s="859">
        <f t="shared" si="309"/>
        <v>1.9000000000000001</v>
      </c>
      <c r="Y299" s="938">
        <f t="shared" si="309"/>
        <v>1.9000000000000001</v>
      </c>
      <c r="Z299" s="895">
        <f t="shared" si="308"/>
        <v>12.15</v>
      </c>
      <c r="AA299" s="896">
        <f t="shared" si="308"/>
        <v>12.15</v>
      </c>
      <c r="AC299" s="1080" t="s">
        <v>301</v>
      </c>
      <c r="AD299" s="953"/>
      <c r="AE299" s="1005"/>
      <c r="AF299" s="2151"/>
      <c r="AG299" s="1006"/>
      <c r="AH299" s="953"/>
      <c r="AI299" s="1007"/>
      <c r="AJ299" s="884">
        <f t="shared" si="306"/>
        <v>0</v>
      </c>
      <c r="AK299" s="2745">
        <f t="shared" si="306"/>
        <v>0</v>
      </c>
      <c r="AL299" s="884">
        <f t="shared" si="306"/>
        <v>0</v>
      </c>
      <c r="AM299" s="848">
        <f t="shared" si="306"/>
        <v>0</v>
      </c>
      <c r="AN299" s="915">
        <f t="shared" si="307"/>
        <v>0</v>
      </c>
      <c r="AO299" s="922">
        <f t="shared" si="307"/>
        <v>0</v>
      </c>
    </row>
    <row r="300" spans="2:42" ht="15.75" thickBot="1">
      <c r="B300" s="238" t="s">
        <v>933</v>
      </c>
      <c r="C300" s="2372" t="s">
        <v>934</v>
      </c>
      <c r="D300" s="3158">
        <v>200</v>
      </c>
      <c r="E300" s="3673" t="s">
        <v>999</v>
      </c>
      <c r="F300" s="2793">
        <v>16.899999999999999</v>
      </c>
      <c r="G300" s="2768">
        <v>14.2</v>
      </c>
      <c r="H300" s="2796" t="s">
        <v>131</v>
      </c>
      <c r="I300" s="4162">
        <v>8.5000000000000006E-3</v>
      </c>
      <c r="J300" s="4163">
        <v>8.5000000000000006E-3</v>
      </c>
      <c r="K300" s="3485" t="s">
        <v>123</v>
      </c>
      <c r="L300" s="2793" t="s">
        <v>1077</v>
      </c>
      <c r="M300" s="2795">
        <v>4.6900000000000004</v>
      </c>
      <c r="O300" s="897" t="s">
        <v>280</v>
      </c>
      <c r="P300" s="860">
        <f t="shared" ref="P300:U300" si="310">AD300</f>
        <v>1.6</v>
      </c>
      <c r="Q300" s="1056">
        <f t="shared" si="310"/>
        <v>1.6</v>
      </c>
      <c r="R300" s="860">
        <f t="shared" si="310"/>
        <v>35</v>
      </c>
      <c r="S300" s="1030">
        <f t="shared" si="310"/>
        <v>35</v>
      </c>
      <c r="T300" s="860">
        <f t="shared" si="310"/>
        <v>9.5</v>
      </c>
      <c r="U300" s="1031">
        <f t="shared" si="310"/>
        <v>9.5</v>
      </c>
      <c r="V300" s="860">
        <f t="shared" si="309"/>
        <v>36.6</v>
      </c>
      <c r="W300" s="899">
        <f t="shared" si="309"/>
        <v>36.6</v>
      </c>
      <c r="X300" s="860">
        <f t="shared" si="309"/>
        <v>44.5</v>
      </c>
      <c r="Y300" s="1030">
        <f t="shared" si="309"/>
        <v>44.5</v>
      </c>
      <c r="Z300" s="898">
        <f t="shared" si="308"/>
        <v>46.1</v>
      </c>
      <c r="AA300" s="899">
        <f t="shared" si="308"/>
        <v>46.1</v>
      </c>
      <c r="AC300" s="934" t="s">
        <v>289</v>
      </c>
      <c r="AD300" s="1008">
        <f t="shared" ref="AD300:AH300" si="311">SUM(AD292:AD299)</f>
        <v>1.6</v>
      </c>
      <c r="AE300" s="1009">
        <f t="shared" si="311"/>
        <v>1.6</v>
      </c>
      <c r="AF300" s="1010">
        <f t="shared" si="311"/>
        <v>35</v>
      </c>
      <c r="AG300" s="936">
        <f t="shared" si="311"/>
        <v>35</v>
      </c>
      <c r="AH300" s="1008">
        <f t="shared" si="311"/>
        <v>9.5</v>
      </c>
      <c r="AI300" s="1011">
        <f>SUM(AI292:AI299)</f>
        <v>9.5</v>
      </c>
      <c r="AJ300" s="935">
        <f t="shared" si="306"/>
        <v>36.6</v>
      </c>
      <c r="AK300" s="1012">
        <f t="shared" si="306"/>
        <v>36.6</v>
      </c>
      <c r="AL300" s="935">
        <f t="shared" si="306"/>
        <v>44.5</v>
      </c>
      <c r="AM300" s="1013">
        <f t="shared" si="306"/>
        <v>44.5</v>
      </c>
      <c r="AN300" s="915">
        <f t="shared" si="307"/>
        <v>46.1</v>
      </c>
      <c r="AO300" s="922">
        <f t="shared" si="307"/>
        <v>46.1</v>
      </c>
    </row>
    <row r="301" spans="2:42">
      <c r="B301" s="3136"/>
      <c r="C301" s="2371" t="s">
        <v>429</v>
      </c>
      <c r="D301" s="3137"/>
      <c r="E301" s="3771" t="s">
        <v>1000</v>
      </c>
      <c r="F301" s="2802">
        <v>1</v>
      </c>
      <c r="G301" s="3514">
        <v>1</v>
      </c>
      <c r="H301" s="3493" t="s">
        <v>1001</v>
      </c>
      <c r="I301" s="2029"/>
      <c r="J301" s="3772">
        <v>0.79100000000000004</v>
      </c>
      <c r="K301" s="3480" t="s">
        <v>763</v>
      </c>
      <c r="L301" s="2763">
        <v>0.15</v>
      </c>
      <c r="M301" s="3773">
        <v>0.15</v>
      </c>
      <c r="O301" s="894" t="s">
        <v>91</v>
      </c>
      <c r="P301" s="859"/>
      <c r="Q301" s="852"/>
      <c r="R301" s="859"/>
      <c r="S301" s="938"/>
      <c r="T301" s="1180"/>
      <c r="U301" s="1032"/>
      <c r="V301" s="859">
        <f t="shared" si="309"/>
        <v>0</v>
      </c>
      <c r="W301" s="1018">
        <f t="shared" si="309"/>
        <v>0</v>
      </c>
      <c r="X301" s="859">
        <f t="shared" si="309"/>
        <v>0</v>
      </c>
      <c r="Y301" s="938">
        <f t="shared" si="309"/>
        <v>0</v>
      </c>
      <c r="Z301" s="895">
        <f t="shared" si="308"/>
        <v>0</v>
      </c>
      <c r="AA301" s="896">
        <f t="shared" si="308"/>
        <v>0</v>
      </c>
      <c r="AC301" s="85" t="s">
        <v>373</v>
      </c>
      <c r="AD301" s="880"/>
      <c r="AE301" s="1106"/>
      <c r="AF301" s="882"/>
      <c r="AG301" s="1014"/>
      <c r="AH301" s="885"/>
      <c r="AI301" s="1114"/>
      <c r="AJ301" s="885">
        <f t="shared" si="306"/>
        <v>0</v>
      </c>
      <c r="AK301" s="1015">
        <f t="shared" si="306"/>
        <v>0</v>
      </c>
      <c r="AL301" s="885">
        <f t="shared" si="306"/>
        <v>0</v>
      </c>
      <c r="AM301" s="1016">
        <f t="shared" si="306"/>
        <v>0</v>
      </c>
      <c r="AN301" s="915">
        <f t="shared" si="307"/>
        <v>0</v>
      </c>
      <c r="AO301" s="922">
        <f t="shared" si="307"/>
        <v>0</v>
      </c>
    </row>
    <row r="302" spans="2:42" ht="15.75" thickBot="1">
      <c r="B302" s="2088" t="s">
        <v>8</v>
      </c>
      <c r="C302" s="2371" t="s">
        <v>9</v>
      </c>
      <c r="D302" s="3158">
        <v>50</v>
      </c>
      <c r="E302" s="2799" t="s">
        <v>75</v>
      </c>
      <c r="F302" s="2793">
        <v>6</v>
      </c>
      <c r="G302" s="3110">
        <v>6</v>
      </c>
      <c r="H302" s="3774" t="s">
        <v>1128</v>
      </c>
      <c r="I302" s="3775"/>
      <c r="J302" s="2767"/>
      <c r="K302" s="2764" t="s">
        <v>73</v>
      </c>
      <c r="L302" s="2793">
        <v>0.6</v>
      </c>
      <c r="M302" s="2797">
        <v>0.6</v>
      </c>
      <c r="O302" s="411" t="s">
        <v>42</v>
      </c>
      <c r="P302" s="859">
        <f>F298</f>
        <v>124.667</v>
      </c>
      <c r="Q302" s="1038">
        <f>G298</f>
        <v>93.5</v>
      </c>
      <c r="R302" s="1117">
        <f>F312</f>
        <v>33.25</v>
      </c>
      <c r="S302" s="1018">
        <f>G312</f>
        <v>25</v>
      </c>
      <c r="T302" s="859"/>
      <c r="U302" s="1032"/>
      <c r="V302" s="859">
        <f t="shared" si="309"/>
        <v>157.917</v>
      </c>
      <c r="W302" s="1018">
        <f t="shared" si="309"/>
        <v>118.5</v>
      </c>
      <c r="X302" s="859">
        <f t="shared" si="309"/>
        <v>33.25</v>
      </c>
      <c r="Y302" s="938">
        <f t="shared" si="309"/>
        <v>25</v>
      </c>
      <c r="Z302" s="895">
        <f t="shared" si="308"/>
        <v>157.917</v>
      </c>
      <c r="AA302" s="896">
        <f t="shared" si="308"/>
        <v>118.5</v>
      </c>
      <c r="AC302" s="912" t="s">
        <v>299</v>
      </c>
      <c r="AD302" s="740"/>
      <c r="AE302" s="1107"/>
      <c r="AF302" s="883"/>
      <c r="AG302" s="1017"/>
      <c r="AH302" s="883"/>
      <c r="AI302" s="1035"/>
      <c r="AJ302" s="883">
        <f t="shared" si="306"/>
        <v>0</v>
      </c>
      <c r="AK302" s="1018">
        <f t="shared" si="306"/>
        <v>0</v>
      </c>
      <c r="AL302" s="883">
        <f t="shared" si="306"/>
        <v>0</v>
      </c>
      <c r="AM302" s="938">
        <f t="shared" si="306"/>
        <v>0</v>
      </c>
      <c r="AN302" s="915">
        <f t="shared" si="307"/>
        <v>0</v>
      </c>
      <c r="AO302" s="922">
        <f t="shared" si="307"/>
        <v>0</v>
      </c>
    </row>
    <row r="303" spans="2:42" ht="12.75" customHeight="1" thickBot="1">
      <c r="B303" s="3476" t="s">
        <v>8</v>
      </c>
      <c r="C303" s="2022" t="s">
        <v>294</v>
      </c>
      <c r="D303" s="3162">
        <v>30</v>
      </c>
      <c r="E303" s="3776" t="s">
        <v>194</v>
      </c>
      <c r="F303" s="3456"/>
      <c r="G303" s="3777"/>
      <c r="H303" s="3778" t="s">
        <v>1002</v>
      </c>
      <c r="I303" s="45"/>
      <c r="J303" s="45"/>
      <c r="K303" s="2764" t="s">
        <v>548</v>
      </c>
      <c r="L303" s="2793">
        <v>11</v>
      </c>
      <c r="M303" s="2797">
        <v>11</v>
      </c>
      <c r="O303" s="3779" t="s">
        <v>379</v>
      </c>
      <c r="P303" s="861">
        <f t="shared" ref="P303:U303" si="312">AD315</f>
        <v>65.64</v>
      </c>
      <c r="Q303" s="1033">
        <f t="shared" si="312"/>
        <v>45.694000000000003</v>
      </c>
      <c r="R303" s="1418">
        <f t="shared" si="312"/>
        <v>316.86270000000002</v>
      </c>
      <c r="S303" s="1419">
        <f t="shared" si="312"/>
        <v>243.44200000000001</v>
      </c>
      <c r="T303" s="861">
        <f t="shared" si="312"/>
        <v>65.27</v>
      </c>
      <c r="U303" s="1035">
        <f t="shared" si="312"/>
        <v>52.52</v>
      </c>
      <c r="V303" s="1418">
        <f t="shared" si="309"/>
        <v>382.5027</v>
      </c>
      <c r="W303" s="901">
        <f t="shared" si="309"/>
        <v>289.13600000000002</v>
      </c>
      <c r="X303" s="1418">
        <f t="shared" si="309"/>
        <v>382.1327</v>
      </c>
      <c r="Y303" s="1419">
        <f t="shared" si="309"/>
        <v>295.96199999999999</v>
      </c>
      <c r="Z303" s="1420">
        <f t="shared" si="308"/>
        <v>447.77269999999999</v>
      </c>
      <c r="AA303" s="901">
        <f t="shared" si="308"/>
        <v>341.65600000000001</v>
      </c>
      <c r="AC303" s="911" t="s">
        <v>212</v>
      </c>
      <c r="AD303" s="740">
        <f>I299</f>
        <v>48.74</v>
      </c>
      <c r="AE303" s="1108">
        <f>J299</f>
        <v>31.494</v>
      </c>
      <c r="AF303" s="883">
        <f>I318</f>
        <v>69.75</v>
      </c>
      <c r="AG303" s="2423">
        <f>J318</f>
        <v>45</v>
      </c>
      <c r="AH303" s="883"/>
      <c r="AI303" s="1035"/>
      <c r="AJ303" s="883">
        <f t="shared" si="306"/>
        <v>118.49000000000001</v>
      </c>
      <c r="AK303" s="1018">
        <f t="shared" si="306"/>
        <v>76.494</v>
      </c>
      <c r="AL303" s="883">
        <f t="shared" si="306"/>
        <v>69.75</v>
      </c>
      <c r="AM303" s="938">
        <f t="shared" si="306"/>
        <v>45</v>
      </c>
      <c r="AN303" s="915">
        <f t="shared" si="307"/>
        <v>118.49000000000001</v>
      </c>
      <c r="AO303" s="922">
        <f t="shared" si="307"/>
        <v>76.494</v>
      </c>
    </row>
    <row r="304" spans="2:42">
      <c r="B304" s="3136"/>
      <c r="C304" s="3642"/>
      <c r="D304" s="3137"/>
      <c r="E304" s="3780" t="s">
        <v>428</v>
      </c>
      <c r="F304" s="2801">
        <v>1</v>
      </c>
      <c r="G304" s="3781">
        <v>1</v>
      </c>
      <c r="H304" s="2026" t="s">
        <v>1003</v>
      </c>
      <c r="I304" s="2793">
        <v>6.85</v>
      </c>
      <c r="J304" s="3482">
        <v>6.85</v>
      </c>
      <c r="K304" s="3485" t="s">
        <v>1000</v>
      </c>
      <c r="L304" s="2802">
        <v>3.5</v>
      </c>
      <c r="M304" s="3496">
        <v>3.5</v>
      </c>
      <c r="O304" s="3782" t="s">
        <v>380</v>
      </c>
      <c r="P304" s="861">
        <f t="shared" ref="P304:U305" si="313">AD322</f>
        <v>5.35</v>
      </c>
      <c r="Q304" s="1033">
        <f t="shared" si="313"/>
        <v>5.35</v>
      </c>
      <c r="R304" s="861">
        <f t="shared" si="313"/>
        <v>2</v>
      </c>
      <c r="S304" s="1034">
        <f t="shared" si="313"/>
        <v>2</v>
      </c>
      <c r="T304" s="861">
        <f t="shared" si="313"/>
        <v>0</v>
      </c>
      <c r="U304" s="1035">
        <f t="shared" si="313"/>
        <v>0</v>
      </c>
      <c r="V304" s="861">
        <f t="shared" si="309"/>
        <v>7.35</v>
      </c>
      <c r="W304" s="901">
        <f t="shared" si="309"/>
        <v>7.35</v>
      </c>
      <c r="X304" s="861">
        <f t="shared" si="309"/>
        <v>2</v>
      </c>
      <c r="Y304" s="1034">
        <f t="shared" si="309"/>
        <v>2</v>
      </c>
      <c r="Z304" s="900">
        <f t="shared" si="308"/>
        <v>7.35</v>
      </c>
      <c r="AA304" s="901">
        <f t="shared" si="308"/>
        <v>7.35</v>
      </c>
      <c r="AC304" s="913" t="s">
        <v>328</v>
      </c>
      <c r="AD304" s="740"/>
      <c r="AE304" s="1109"/>
      <c r="AF304" s="1207"/>
      <c r="AG304" s="1017"/>
      <c r="AH304" s="884"/>
      <c r="AI304" s="1115"/>
      <c r="AJ304" s="884">
        <f t="shared" si="306"/>
        <v>0</v>
      </c>
      <c r="AK304" s="1020">
        <f t="shared" si="306"/>
        <v>0</v>
      </c>
      <c r="AL304" s="884">
        <f t="shared" si="306"/>
        <v>0</v>
      </c>
      <c r="AM304" s="848">
        <f t="shared" si="306"/>
        <v>0</v>
      </c>
      <c r="AN304" s="915">
        <f t="shared" si="307"/>
        <v>0</v>
      </c>
      <c r="AO304" s="922">
        <f t="shared" si="307"/>
        <v>0</v>
      </c>
    </row>
    <row r="305" spans="2:41">
      <c r="B305" s="3136"/>
      <c r="C305" s="3645"/>
      <c r="D305" s="3137"/>
      <c r="E305" s="2896" t="s">
        <v>47</v>
      </c>
      <c r="F305" s="2793">
        <v>8</v>
      </c>
      <c r="G305" s="3469">
        <v>8</v>
      </c>
      <c r="H305" s="2026" t="s">
        <v>1004</v>
      </c>
      <c r="I305" s="2793">
        <v>9</v>
      </c>
      <c r="J305" s="3110">
        <v>9</v>
      </c>
      <c r="K305" s="2026" t="s">
        <v>51</v>
      </c>
      <c r="L305" s="2793">
        <v>0.3</v>
      </c>
      <c r="M305" s="2797">
        <v>0.3</v>
      </c>
      <c r="O305" s="3783" t="s">
        <v>1005</v>
      </c>
      <c r="P305" s="861">
        <f t="shared" si="313"/>
        <v>70.989999999999995</v>
      </c>
      <c r="Q305" s="1033">
        <f t="shared" si="313"/>
        <v>51.044000000000004</v>
      </c>
      <c r="R305" s="1418">
        <f t="shared" si="313"/>
        <v>318.86270000000002</v>
      </c>
      <c r="S305" s="901">
        <f t="shared" si="313"/>
        <v>245.44200000000001</v>
      </c>
      <c r="T305" s="861">
        <f t="shared" si="313"/>
        <v>65.27</v>
      </c>
      <c r="U305" s="1035">
        <f t="shared" si="313"/>
        <v>52.52</v>
      </c>
      <c r="V305" s="861">
        <f t="shared" si="309"/>
        <v>389.85270000000003</v>
      </c>
      <c r="W305" s="901">
        <f t="shared" si="309"/>
        <v>296.48599999999999</v>
      </c>
      <c r="X305" s="861">
        <f t="shared" si="309"/>
        <v>384.1327</v>
      </c>
      <c r="Y305" s="1034">
        <f t="shared" si="309"/>
        <v>297.96199999999999</v>
      </c>
      <c r="Z305" s="900">
        <f t="shared" si="308"/>
        <v>455.12270000000001</v>
      </c>
      <c r="AA305" s="901">
        <f t="shared" si="308"/>
        <v>349.00599999999997</v>
      </c>
      <c r="AC305" s="2094" t="s">
        <v>419</v>
      </c>
      <c r="AD305" s="880"/>
      <c r="AE305" s="1106"/>
      <c r="AF305" s="882"/>
      <c r="AG305" s="1014"/>
      <c r="AH305" s="883"/>
      <c r="AI305" s="1035"/>
      <c r="AJ305" s="883">
        <f t="shared" si="306"/>
        <v>0</v>
      </c>
      <c r="AK305" s="1018">
        <f t="shared" si="306"/>
        <v>0</v>
      </c>
      <c r="AL305" s="883">
        <f t="shared" si="306"/>
        <v>0</v>
      </c>
      <c r="AM305" s="938">
        <f t="shared" si="306"/>
        <v>0</v>
      </c>
      <c r="AN305" s="915">
        <f t="shared" si="307"/>
        <v>0</v>
      </c>
      <c r="AO305" s="922">
        <f t="shared" si="307"/>
        <v>0</v>
      </c>
    </row>
    <row r="306" spans="2:41">
      <c r="B306" s="3136"/>
      <c r="C306" s="3646"/>
      <c r="D306" s="3137"/>
      <c r="E306" s="3673" t="s">
        <v>56</v>
      </c>
      <c r="F306" s="2801">
        <v>165</v>
      </c>
      <c r="G306" s="3784">
        <v>165</v>
      </c>
      <c r="H306" s="2026" t="s">
        <v>578</v>
      </c>
      <c r="I306" s="2793">
        <v>0.6</v>
      </c>
      <c r="J306" s="3482">
        <v>0.6</v>
      </c>
      <c r="K306" s="3785" t="s">
        <v>1071</v>
      </c>
      <c r="L306" s="3775"/>
      <c r="M306" s="3786"/>
      <c r="O306" s="894" t="s">
        <v>64</v>
      </c>
      <c r="P306" s="862">
        <f t="shared" ref="P306" si="314">AD330</f>
        <v>0</v>
      </c>
      <c r="Q306" s="1036">
        <f>AE330</f>
        <v>0</v>
      </c>
      <c r="R306" s="862">
        <f t="shared" ref="R306:U306" si="315">AF330</f>
        <v>145.655</v>
      </c>
      <c r="S306" s="938">
        <f>AG330</f>
        <v>129.5</v>
      </c>
      <c r="T306" s="862">
        <f t="shared" si="315"/>
        <v>0</v>
      </c>
      <c r="U306" s="1032">
        <f t="shared" si="315"/>
        <v>0</v>
      </c>
      <c r="V306" s="862">
        <f t="shared" si="309"/>
        <v>145.655</v>
      </c>
      <c r="W306" s="1018">
        <f t="shared" si="309"/>
        <v>129.5</v>
      </c>
      <c r="X306" s="862">
        <f t="shared" si="309"/>
        <v>145.655</v>
      </c>
      <c r="Y306" s="938">
        <f t="shared" si="309"/>
        <v>129.5</v>
      </c>
      <c r="Z306" s="895">
        <f t="shared" si="308"/>
        <v>145.655</v>
      </c>
      <c r="AA306" s="896">
        <f t="shared" si="308"/>
        <v>129.5</v>
      </c>
      <c r="AC306" s="1188" t="s">
        <v>337</v>
      </c>
      <c r="AD306" s="740"/>
      <c r="AE306" s="1107"/>
      <c r="AF306" s="883"/>
      <c r="AG306" s="1017"/>
      <c r="AH306" s="883"/>
      <c r="AI306" s="1035"/>
      <c r="AJ306" s="883">
        <f t="shared" si="306"/>
        <v>0</v>
      </c>
      <c r="AK306" s="1018">
        <f t="shared" si="306"/>
        <v>0</v>
      </c>
      <c r="AL306" s="883">
        <f t="shared" si="306"/>
        <v>0</v>
      </c>
      <c r="AM306" s="938">
        <f t="shared" si="306"/>
        <v>0</v>
      </c>
      <c r="AN306" s="915">
        <f t="shared" si="307"/>
        <v>0</v>
      </c>
      <c r="AO306" s="922">
        <f t="shared" si="307"/>
        <v>0</v>
      </c>
    </row>
    <row r="307" spans="2:41" ht="15.75" thickBot="1">
      <c r="B307" s="2089" t="s">
        <v>268</v>
      </c>
      <c r="C307" s="3647"/>
      <c r="D307" s="2175">
        <f>SUM(D296:D304)</f>
        <v>565</v>
      </c>
      <c r="E307" s="3673" t="s">
        <v>335</v>
      </c>
      <c r="F307" s="2793">
        <v>55</v>
      </c>
      <c r="G307" s="2795">
        <v>55</v>
      </c>
      <c r="H307" s="2176" t="s">
        <v>74</v>
      </c>
      <c r="I307" s="3472">
        <v>11.3</v>
      </c>
      <c r="J307" s="3787">
        <v>11.3</v>
      </c>
      <c r="K307" s="382"/>
      <c r="L307" s="184"/>
      <c r="M307" s="2856"/>
      <c r="O307" s="902" t="s">
        <v>90</v>
      </c>
      <c r="P307" s="862">
        <f t="shared" ref="P307:S307" si="316">AD334</f>
        <v>0</v>
      </c>
      <c r="Q307" s="852">
        <f t="shared" si="316"/>
        <v>0</v>
      </c>
      <c r="R307" s="862">
        <f t="shared" si="316"/>
        <v>14.28</v>
      </c>
      <c r="S307" s="1018">
        <f t="shared" si="316"/>
        <v>14</v>
      </c>
      <c r="T307" s="862">
        <f>AH334</f>
        <v>0</v>
      </c>
      <c r="U307" s="1032">
        <f>AI334</f>
        <v>0</v>
      </c>
      <c r="V307" s="859">
        <f t="shared" si="309"/>
        <v>14.28</v>
      </c>
      <c r="W307" s="1018">
        <f t="shared" si="309"/>
        <v>14</v>
      </c>
      <c r="X307" s="859">
        <f t="shared" si="309"/>
        <v>14.28</v>
      </c>
      <c r="Y307" s="938">
        <f t="shared" si="309"/>
        <v>14</v>
      </c>
      <c r="Z307" s="895">
        <f t="shared" si="308"/>
        <v>14.28</v>
      </c>
      <c r="AA307" s="896">
        <f t="shared" si="308"/>
        <v>14</v>
      </c>
      <c r="AC307" s="912" t="s">
        <v>338</v>
      </c>
      <c r="AD307" s="740"/>
      <c r="AE307" s="1108"/>
      <c r="AF307" s="883">
        <f>L320</f>
        <v>1.5</v>
      </c>
      <c r="AG307" s="1017">
        <f>M320</f>
        <v>1.2</v>
      </c>
      <c r="AH307" s="883"/>
      <c r="AI307" s="1035"/>
      <c r="AJ307" s="883">
        <f t="shared" si="306"/>
        <v>1.5</v>
      </c>
      <c r="AK307" s="1018">
        <f t="shared" si="306"/>
        <v>1.2</v>
      </c>
      <c r="AL307" s="883">
        <f t="shared" si="306"/>
        <v>1.5</v>
      </c>
      <c r="AM307" s="938">
        <f t="shared" si="306"/>
        <v>1.2</v>
      </c>
      <c r="AN307" s="915">
        <f t="shared" si="307"/>
        <v>1.5</v>
      </c>
      <c r="AO307" s="922">
        <f t="shared" si="307"/>
        <v>1.2</v>
      </c>
    </row>
    <row r="308" spans="2:41" ht="15.75" thickBot="1">
      <c r="B308" s="3648"/>
      <c r="C308" s="165" t="s">
        <v>106</v>
      </c>
      <c r="D308" s="73"/>
      <c r="E308" s="551" t="s">
        <v>1006</v>
      </c>
      <c r="F308" s="3788"/>
      <c r="G308" s="3789"/>
      <c r="H308" s="3778" t="s">
        <v>1007</v>
      </c>
      <c r="I308" s="45"/>
      <c r="J308" s="57"/>
      <c r="K308" s="3790" t="s">
        <v>939</v>
      </c>
      <c r="L308" s="3791"/>
      <c r="M308" s="3792"/>
      <c r="O308" s="2731" t="s">
        <v>1008</v>
      </c>
      <c r="P308" s="859"/>
      <c r="Q308" s="852"/>
      <c r="R308" s="859">
        <f>D315</f>
        <v>200</v>
      </c>
      <c r="S308" s="938">
        <f>D315</f>
        <v>200</v>
      </c>
      <c r="T308" s="859">
        <f>I335</f>
        <v>0</v>
      </c>
      <c r="U308" s="1032">
        <f>J335</f>
        <v>0</v>
      </c>
      <c r="V308" s="859">
        <f t="shared" si="309"/>
        <v>200</v>
      </c>
      <c r="W308" s="1018">
        <f t="shared" si="309"/>
        <v>200</v>
      </c>
      <c r="X308" s="859">
        <f t="shared" si="309"/>
        <v>200</v>
      </c>
      <c r="Y308" s="938">
        <f t="shared" si="309"/>
        <v>200</v>
      </c>
      <c r="Z308" s="895">
        <f t="shared" si="308"/>
        <v>200</v>
      </c>
      <c r="AA308" s="896">
        <f t="shared" si="308"/>
        <v>200</v>
      </c>
      <c r="AC308" s="913" t="s">
        <v>107</v>
      </c>
      <c r="AD308" s="740"/>
      <c r="AE308" s="1108"/>
      <c r="AF308" s="1208">
        <f>F311</f>
        <v>62.5</v>
      </c>
      <c r="AG308" s="1017">
        <f>G311</f>
        <v>50</v>
      </c>
      <c r="AH308" s="883">
        <f>F331</f>
        <v>57.28</v>
      </c>
      <c r="AI308" s="1035">
        <f>G331</f>
        <v>45.84</v>
      </c>
      <c r="AJ308" s="883">
        <f t="shared" si="306"/>
        <v>62.5</v>
      </c>
      <c r="AK308" s="1018">
        <f t="shared" si="306"/>
        <v>50</v>
      </c>
      <c r="AL308" s="883">
        <f t="shared" si="306"/>
        <v>119.78</v>
      </c>
      <c r="AM308" s="938">
        <f t="shared" si="306"/>
        <v>95.84</v>
      </c>
      <c r="AN308" s="915">
        <f t="shared" si="307"/>
        <v>119.78</v>
      </c>
      <c r="AO308" s="922">
        <f t="shared" si="307"/>
        <v>95.84</v>
      </c>
    </row>
    <row r="309" spans="2:41" ht="15.75" thickBot="1">
      <c r="B309" s="2187" t="s">
        <v>936</v>
      </c>
      <c r="C309" s="2372" t="s">
        <v>935</v>
      </c>
      <c r="D309" s="3644">
        <v>100</v>
      </c>
      <c r="E309" s="3793" t="s">
        <v>1009</v>
      </c>
      <c r="F309" s="3794"/>
      <c r="G309" s="3795"/>
      <c r="H309" s="3519" t="s">
        <v>86</v>
      </c>
      <c r="I309" s="3796" t="s">
        <v>87</v>
      </c>
      <c r="J309" s="3797" t="s">
        <v>88</v>
      </c>
      <c r="K309" s="3519" t="s">
        <v>86</v>
      </c>
      <c r="L309" s="3510" t="s">
        <v>87</v>
      </c>
      <c r="M309" s="3511" t="s">
        <v>88</v>
      </c>
      <c r="O309" s="411" t="s">
        <v>292</v>
      </c>
      <c r="P309" s="859">
        <f t="shared" ref="P309:R309" si="317">AD337</f>
        <v>45.109000000000002</v>
      </c>
      <c r="Q309" s="852">
        <f t="shared" si="317"/>
        <v>39</v>
      </c>
      <c r="R309" s="859">
        <f t="shared" si="317"/>
        <v>0</v>
      </c>
      <c r="S309" s="938">
        <f>AG337</f>
        <v>0</v>
      </c>
      <c r="T309" s="859">
        <f t="shared" ref="T309:U309" si="318">AH337</f>
        <v>18.356743000000002</v>
      </c>
      <c r="U309" s="1032">
        <f t="shared" si="318"/>
        <v>15.6</v>
      </c>
      <c r="V309" s="859">
        <f t="shared" si="309"/>
        <v>45.109000000000002</v>
      </c>
      <c r="W309" s="1018">
        <f t="shared" si="309"/>
        <v>39</v>
      </c>
      <c r="X309" s="859">
        <f t="shared" si="309"/>
        <v>18.356743000000002</v>
      </c>
      <c r="Y309" s="938">
        <f t="shared" si="309"/>
        <v>15.6</v>
      </c>
      <c r="Z309" s="895">
        <f t="shared" si="308"/>
        <v>63.465743000000003</v>
      </c>
      <c r="AA309" s="896">
        <f t="shared" si="308"/>
        <v>54.6</v>
      </c>
      <c r="AC309" s="913" t="s">
        <v>77</v>
      </c>
      <c r="AD309" s="740">
        <f>F300</f>
        <v>16.899999999999999</v>
      </c>
      <c r="AE309" s="1110">
        <f>G300</f>
        <v>14.2</v>
      </c>
      <c r="AF309" s="1207">
        <f>F315+L312+I313</f>
        <v>47.5</v>
      </c>
      <c r="AG309" s="1187">
        <f>G315+M312+J313</f>
        <v>39.85</v>
      </c>
      <c r="AH309" s="883">
        <f>F335</f>
        <v>7.99</v>
      </c>
      <c r="AI309" s="1035">
        <f>G335</f>
        <v>6.68</v>
      </c>
      <c r="AJ309" s="883">
        <f t="shared" si="306"/>
        <v>64.400000000000006</v>
      </c>
      <c r="AK309" s="1018">
        <f t="shared" si="306"/>
        <v>54.05</v>
      </c>
      <c r="AL309" s="883">
        <f t="shared" si="306"/>
        <v>55.49</v>
      </c>
      <c r="AM309" s="938">
        <f t="shared" si="306"/>
        <v>46.53</v>
      </c>
      <c r="AN309" s="915">
        <f t="shared" si="307"/>
        <v>72.39</v>
      </c>
      <c r="AO309" s="922">
        <f t="shared" si="307"/>
        <v>60.73</v>
      </c>
    </row>
    <row r="310" spans="2:41" ht="15.75" thickBot="1">
      <c r="B310" s="238" t="s">
        <v>938</v>
      </c>
      <c r="C310" s="2372" t="s">
        <v>943</v>
      </c>
      <c r="D310" s="1680">
        <v>250</v>
      </c>
      <c r="E310" s="3798" t="s">
        <v>86</v>
      </c>
      <c r="F310" s="3796" t="s">
        <v>87</v>
      </c>
      <c r="G310" s="3799" t="s">
        <v>88</v>
      </c>
      <c r="H310" s="2821" t="s">
        <v>568</v>
      </c>
      <c r="I310" s="2791">
        <v>35</v>
      </c>
      <c r="J310" s="2822">
        <v>35</v>
      </c>
      <c r="K310" s="2807" t="s">
        <v>1010</v>
      </c>
      <c r="L310" s="3478">
        <v>34.247999999999998</v>
      </c>
      <c r="M310" s="3800">
        <v>24.3</v>
      </c>
      <c r="O310" s="894" t="s">
        <v>293</v>
      </c>
      <c r="P310" s="859">
        <f t="shared" ref="P310:U310" si="319">AD341</f>
        <v>0</v>
      </c>
      <c r="Q310" s="1036">
        <f t="shared" si="319"/>
        <v>0</v>
      </c>
      <c r="R310" s="859">
        <f t="shared" si="319"/>
        <v>34.247999999999998</v>
      </c>
      <c r="S310" s="1018">
        <f t="shared" si="319"/>
        <v>24.3</v>
      </c>
      <c r="T310" s="859">
        <f t="shared" si="319"/>
        <v>11.9825</v>
      </c>
      <c r="U310" s="1037">
        <f t="shared" si="319"/>
        <v>10.6</v>
      </c>
      <c r="V310" s="859">
        <f t="shared" si="309"/>
        <v>34.247999999999998</v>
      </c>
      <c r="W310" s="1018">
        <f t="shared" si="309"/>
        <v>24.3</v>
      </c>
      <c r="X310" s="859">
        <f t="shared" si="309"/>
        <v>46.230499999999999</v>
      </c>
      <c r="Y310" s="938">
        <f t="shared" si="309"/>
        <v>34.9</v>
      </c>
      <c r="Z310" s="895">
        <f t="shared" si="308"/>
        <v>46.230499999999999</v>
      </c>
      <c r="AA310" s="896">
        <f t="shared" si="308"/>
        <v>34.9</v>
      </c>
      <c r="AC310" s="913" t="s">
        <v>62</v>
      </c>
      <c r="AD310" s="740"/>
      <c r="AE310" s="1110"/>
      <c r="AF310" s="1207">
        <f>F313+I314</f>
        <v>50.730000000000004</v>
      </c>
      <c r="AG310" s="1017">
        <f>G313+J314</f>
        <v>39.5</v>
      </c>
      <c r="AH310" s="883"/>
      <c r="AI310" s="1035"/>
      <c r="AJ310" s="883">
        <f t="shared" si="306"/>
        <v>50.730000000000004</v>
      </c>
      <c r="AK310" s="1018">
        <f t="shared" si="306"/>
        <v>39.5</v>
      </c>
      <c r="AL310" s="883">
        <f t="shared" si="306"/>
        <v>50.730000000000004</v>
      </c>
      <c r="AM310" s="938">
        <f t="shared" si="306"/>
        <v>39.5</v>
      </c>
      <c r="AN310" s="915">
        <f t="shared" si="307"/>
        <v>50.730000000000004</v>
      </c>
      <c r="AO310" s="922">
        <f t="shared" si="307"/>
        <v>39.5</v>
      </c>
    </row>
    <row r="311" spans="2:41">
      <c r="B311" s="3153"/>
      <c r="C311" s="2021" t="s">
        <v>944</v>
      </c>
      <c r="D311" s="4177"/>
      <c r="E311" s="3801" t="s">
        <v>1011</v>
      </c>
      <c r="F311" s="3802">
        <v>62.5</v>
      </c>
      <c r="G311" s="3803">
        <v>50</v>
      </c>
      <c r="H311" s="2026" t="s">
        <v>74</v>
      </c>
      <c r="I311" s="2793">
        <v>74.25</v>
      </c>
      <c r="J311" s="2795"/>
      <c r="K311" s="2181" t="s">
        <v>104</v>
      </c>
      <c r="L311" s="3804">
        <v>74.7</v>
      </c>
      <c r="M311" s="3805">
        <v>53.9</v>
      </c>
      <c r="O311" s="894" t="s">
        <v>104</v>
      </c>
      <c r="P311" s="859"/>
      <c r="Q311" s="852"/>
      <c r="R311" s="862">
        <f>L311</f>
        <v>74.7</v>
      </c>
      <c r="S311" s="938">
        <f>M311</f>
        <v>53.9</v>
      </c>
      <c r="T311" s="859"/>
      <c r="U311" s="1032"/>
      <c r="V311" s="859">
        <f t="shared" si="309"/>
        <v>74.7</v>
      </c>
      <c r="W311" s="1018">
        <f t="shared" si="309"/>
        <v>53.9</v>
      </c>
      <c r="X311" s="859">
        <f t="shared" si="309"/>
        <v>74.7</v>
      </c>
      <c r="Y311" s="938">
        <f t="shared" si="309"/>
        <v>53.9</v>
      </c>
      <c r="Z311" s="895">
        <f t="shared" si="308"/>
        <v>74.7</v>
      </c>
      <c r="AA311" s="896">
        <f t="shared" si="308"/>
        <v>53.9</v>
      </c>
      <c r="AC311" s="913" t="s">
        <v>67</v>
      </c>
      <c r="AD311" s="740"/>
      <c r="AE311" s="1108"/>
      <c r="AF311" s="949">
        <f>F323</f>
        <v>84.8827</v>
      </c>
      <c r="AG311" s="1017">
        <f>G323</f>
        <v>67.891999999999996</v>
      </c>
      <c r="AH311" s="883"/>
      <c r="AI311" s="1035"/>
      <c r="AJ311" s="883">
        <f t="shared" si="306"/>
        <v>84.8827</v>
      </c>
      <c r="AK311" s="1018">
        <f t="shared" si="306"/>
        <v>67.891999999999996</v>
      </c>
      <c r="AL311" s="883">
        <f t="shared" si="306"/>
        <v>84.8827</v>
      </c>
      <c r="AM311" s="938">
        <f t="shared" si="306"/>
        <v>67.891999999999996</v>
      </c>
      <c r="AN311" s="915">
        <f t="shared" si="307"/>
        <v>84.8827</v>
      </c>
      <c r="AO311" s="922">
        <f t="shared" si="307"/>
        <v>67.891999999999996</v>
      </c>
    </row>
    <row r="312" spans="2:41">
      <c r="B312" s="3452" t="s">
        <v>940</v>
      </c>
      <c r="C312" s="4295" t="s">
        <v>939</v>
      </c>
      <c r="D312" s="288">
        <v>100</v>
      </c>
      <c r="E312" s="2026" t="s">
        <v>486</v>
      </c>
      <c r="F312" s="2763">
        <v>33.25</v>
      </c>
      <c r="G312" s="2797">
        <v>25</v>
      </c>
      <c r="H312" s="2026" t="s">
        <v>75</v>
      </c>
      <c r="I312" s="2793">
        <v>13.5</v>
      </c>
      <c r="J312" s="2795">
        <v>13.5</v>
      </c>
      <c r="K312" s="3806" t="s">
        <v>130</v>
      </c>
      <c r="L312" s="2793">
        <v>24</v>
      </c>
      <c r="M312" s="3469">
        <v>20</v>
      </c>
      <c r="O312" s="894" t="s">
        <v>60</v>
      </c>
      <c r="P312" s="859"/>
      <c r="Q312" s="852"/>
      <c r="R312" s="859"/>
      <c r="S312" s="938"/>
      <c r="T312" s="859"/>
      <c r="U312" s="1032"/>
      <c r="V312" s="859">
        <f t="shared" si="309"/>
        <v>0</v>
      </c>
      <c r="W312" s="1018">
        <f t="shared" si="309"/>
        <v>0</v>
      </c>
      <c r="X312" s="859">
        <f t="shared" si="309"/>
        <v>0</v>
      </c>
      <c r="Y312" s="938">
        <f t="shared" si="309"/>
        <v>0</v>
      </c>
      <c r="Z312" s="895">
        <f t="shared" si="308"/>
        <v>0</v>
      </c>
      <c r="AA312" s="896">
        <f t="shared" si="308"/>
        <v>0</v>
      </c>
      <c r="AC312" s="913" t="s">
        <v>111</v>
      </c>
      <c r="AD312" s="740"/>
      <c r="AE312" s="1111"/>
      <c r="AF312" s="1207"/>
      <c r="AG312" s="1017"/>
      <c r="AH312" s="883"/>
      <c r="AI312" s="1035"/>
      <c r="AJ312" s="883">
        <f t="shared" si="306"/>
        <v>0</v>
      </c>
      <c r="AK312" s="1018">
        <f t="shared" si="306"/>
        <v>0</v>
      </c>
      <c r="AL312" s="883">
        <f t="shared" si="306"/>
        <v>0</v>
      </c>
      <c r="AM312" s="938">
        <f t="shared" si="306"/>
        <v>0</v>
      </c>
      <c r="AN312" s="915">
        <f t="shared" si="307"/>
        <v>0</v>
      </c>
      <c r="AO312" s="922">
        <f t="shared" si="307"/>
        <v>0</v>
      </c>
    </row>
    <row r="313" spans="2:41">
      <c r="B313" s="238" t="s">
        <v>942</v>
      </c>
      <c r="C313" s="4296" t="s">
        <v>941</v>
      </c>
      <c r="D313" s="1498">
        <v>135</v>
      </c>
      <c r="E313" s="2026" t="s">
        <v>426</v>
      </c>
      <c r="F313" s="3807">
        <v>15.63</v>
      </c>
      <c r="G313" s="3469">
        <v>12.5</v>
      </c>
      <c r="H313" s="3503" t="s">
        <v>130</v>
      </c>
      <c r="I313" s="2824">
        <v>17.55</v>
      </c>
      <c r="J313" s="3773">
        <v>14.85</v>
      </c>
      <c r="K313" s="3470" t="s">
        <v>1081</v>
      </c>
      <c r="L313" s="3808"/>
      <c r="M313" s="2797"/>
      <c r="O313" s="894" t="s">
        <v>56</v>
      </c>
      <c r="P313" s="1149">
        <f>F306+L302</f>
        <v>165.6</v>
      </c>
      <c r="Q313" s="1038">
        <f>G306+M302</f>
        <v>165.6</v>
      </c>
      <c r="R313" s="1180">
        <f>L317</f>
        <v>6</v>
      </c>
      <c r="S313" s="1018">
        <f>M317</f>
        <v>6</v>
      </c>
      <c r="T313" s="1149">
        <f>L330+L337</f>
        <v>70.3</v>
      </c>
      <c r="U313" s="1037">
        <f>M330+M337</f>
        <v>67</v>
      </c>
      <c r="V313" s="859">
        <f t="shared" si="309"/>
        <v>171.6</v>
      </c>
      <c r="W313" s="1018">
        <f t="shared" si="309"/>
        <v>171.6</v>
      </c>
      <c r="X313" s="859">
        <f t="shared" si="309"/>
        <v>76.3</v>
      </c>
      <c r="Y313" s="938">
        <f t="shared" si="309"/>
        <v>73</v>
      </c>
      <c r="Z313" s="895">
        <f t="shared" si="308"/>
        <v>241.89999999999998</v>
      </c>
      <c r="AA313" s="896">
        <f t="shared" si="308"/>
        <v>238.6</v>
      </c>
      <c r="AC313" s="913" t="s">
        <v>109</v>
      </c>
      <c r="AD313" s="740"/>
      <c r="AE313" s="1112"/>
      <c r="AF313" s="1207"/>
      <c r="AG313" s="1017"/>
      <c r="AH313" s="883"/>
      <c r="AI313" s="1035"/>
      <c r="AJ313" s="883">
        <f t="shared" si="306"/>
        <v>0</v>
      </c>
      <c r="AK313" s="1018">
        <f t="shared" si="306"/>
        <v>0</v>
      </c>
      <c r="AL313" s="883">
        <f t="shared" si="306"/>
        <v>0</v>
      </c>
      <c r="AM313" s="938">
        <f t="shared" si="306"/>
        <v>0</v>
      </c>
      <c r="AN313" s="915">
        <f t="shared" si="307"/>
        <v>0</v>
      </c>
      <c r="AO313" s="922">
        <f t="shared" si="307"/>
        <v>0</v>
      </c>
    </row>
    <row r="314" spans="2:41" ht="12.75" customHeight="1" thickBot="1">
      <c r="B314" s="3161" t="s">
        <v>609</v>
      </c>
      <c r="C314" s="1451" t="s">
        <v>811</v>
      </c>
      <c r="D314" s="2416">
        <v>45</v>
      </c>
      <c r="E314" s="2026" t="s">
        <v>995</v>
      </c>
      <c r="F314" s="3117">
        <v>2</v>
      </c>
      <c r="G314" s="2794">
        <v>2</v>
      </c>
      <c r="H314" s="2026" t="s">
        <v>62</v>
      </c>
      <c r="I314" s="2793">
        <v>35.1</v>
      </c>
      <c r="J314" s="2795">
        <v>27</v>
      </c>
      <c r="K314" s="3503" t="s">
        <v>775</v>
      </c>
      <c r="L314" s="2802">
        <v>10.971</v>
      </c>
      <c r="M314" s="3809">
        <v>10.5</v>
      </c>
      <c r="O314" s="894" t="s">
        <v>119</v>
      </c>
      <c r="P314" s="859">
        <f>L303</f>
        <v>11</v>
      </c>
      <c r="Q314" s="852">
        <f>M303</f>
        <v>11</v>
      </c>
      <c r="R314" s="859"/>
      <c r="S314" s="938"/>
      <c r="T314" s="859"/>
      <c r="U314" s="1032"/>
      <c r="V314" s="859">
        <f t="shared" si="309"/>
        <v>11</v>
      </c>
      <c r="W314" s="1018">
        <f t="shared" si="309"/>
        <v>11</v>
      </c>
      <c r="X314" s="859">
        <f t="shared" si="309"/>
        <v>0</v>
      </c>
      <c r="Y314" s="938">
        <f t="shared" si="309"/>
        <v>0</v>
      </c>
      <c r="Z314" s="895">
        <f t="shared" si="308"/>
        <v>11</v>
      </c>
      <c r="AA314" s="903">
        <f t="shared" si="308"/>
        <v>11</v>
      </c>
      <c r="AC314" s="2094"/>
      <c r="AD314" s="881"/>
      <c r="AE314" s="1113"/>
      <c r="AF314" s="1374"/>
      <c r="AG314" s="1019"/>
      <c r="AH314" s="884"/>
      <c r="AI314" s="1115"/>
      <c r="AJ314" s="884">
        <f t="shared" si="306"/>
        <v>0</v>
      </c>
      <c r="AK314" s="1020">
        <f t="shared" si="306"/>
        <v>0</v>
      </c>
      <c r="AL314" s="884">
        <f t="shared" si="306"/>
        <v>0</v>
      </c>
      <c r="AM314" s="848">
        <f t="shared" si="306"/>
        <v>0</v>
      </c>
      <c r="AN314" s="3810">
        <f t="shared" si="307"/>
        <v>0</v>
      </c>
      <c r="AO314" s="3811">
        <f t="shared" si="307"/>
        <v>0</v>
      </c>
    </row>
    <row r="315" spans="2:41" ht="15.75" thickBot="1">
      <c r="B315" s="2092" t="s">
        <v>333</v>
      </c>
      <c r="C315" s="2022" t="s">
        <v>812</v>
      </c>
      <c r="D315" s="3652">
        <v>200</v>
      </c>
      <c r="E315" s="2026" t="s">
        <v>130</v>
      </c>
      <c r="F315" s="3812">
        <v>5.95</v>
      </c>
      <c r="G315" s="3469">
        <v>5</v>
      </c>
      <c r="H315" s="2764" t="s">
        <v>1012</v>
      </c>
      <c r="I315" s="2824">
        <v>14.28</v>
      </c>
      <c r="J315" s="3813">
        <v>14</v>
      </c>
      <c r="K315" s="2764" t="s">
        <v>1013</v>
      </c>
      <c r="L315" s="2793">
        <v>8</v>
      </c>
      <c r="M315" s="3469">
        <v>8</v>
      </c>
      <c r="O315" s="894" t="s">
        <v>59</v>
      </c>
      <c r="P315" s="859">
        <f>L296</f>
        <v>30.6</v>
      </c>
      <c r="Q315" s="852">
        <f>M296</f>
        <v>30</v>
      </c>
      <c r="R315" s="859"/>
      <c r="S315" s="938"/>
      <c r="T315" s="859"/>
      <c r="U315" s="1032"/>
      <c r="V315" s="859">
        <f t="shared" si="309"/>
        <v>30.6</v>
      </c>
      <c r="W315" s="1018">
        <f t="shared" si="309"/>
        <v>30</v>
      </c>
      <c r="X315" s="859">
        <f t="shared" si="309"/>
        <v>0</v>
      </c>
      <c r="Y315" s="938">
        <f t="shared" si="309"/>
        <v>0</v>
      </c>
      <c r="Z315" s="895">
        <f t="shared" si="308"/>
        <v>30.6</v>
      </c>
      <c r="AA315" s="903">
        <f t="shared" si="308"/>
        <v>30</v>
      </c>
      <c r="AC315" s="1372" t="s">
        <v>374</v>
      </c>
      <c r="AD315" s="1398">
        <f t="shared" ref="AD315" si="320">SUM(AD302:AD314)</f>
        <v>65.64</v>
      </c>
      <c r="AE315" s="1399">
        <f>SUM(AE302:AE314)</f>
        <v>45.694000000000003</v>
      </c>
      <c r="AF315" s="1400">
        <f t="shared" ref="AF315" si="321">SUM(AF302:AF314)</f>
        <v>316.86270000000002</v>
      </c>
      <c r="AG315" s="1401">
        <f>SUM(AG302:AG314)</f>
        <v>243.44200000000001</v>
      </c>
      <c r="AH315" s="1402">
        <f t="shared" ref="AH315" si="322">SUM(AH302:AH314)</f>
        <v>65.27</v>
      </c>
      <c r="AI315" s="1375">
        <f>SUM(AI302:AI314)</f>
        <v>52.52</v>
      </c>
      <c r="AJ315" s="1391">
        <f t="shared" si="306"/>
        <v>382.5027</v>
      </c>
      <c r="AK315" s="2095">
        <f t="shared" si="306"/>
        <v>289.13600000000002</v>
      </c>
      <c r="AL315" s="1391">
        <f t="shared" si="306"/>
        <v>382.1327</v>
      </c>
      <c r="AM315" s="2096">
        <f t="shared" si="306"/>
        <v>295.96199999999999</v>
      </c>
      <c r="AN315" s="3814">
        <f t="shared" si="307"/>
        <v>447.77269999999999</v>
      </c>
      <c r="AO315" s="3815">
        <f t="shared" si="307"/>
        <v>341.65600000000001</v>
      </c>
    </row>
    <row r="316" spans="2:41" ht="14.25" customHeight="1">
      <c r="B316" s="239" t="s">
        <v>8</v>
      </c>
      <c r="C316" s="2022" t="s">
        <v>9</v>
      </c>
      <c r="D316" s="2382">
        <v>50</v>
      </c>
      <c r="E316" s="2027" t="s">
        <v>335</v>
      </c>
      <c r="F316" s="2802">
        <v>225</v>
      </c>
      <c r="G316" s="3809">
        <v>225</v>
      </c>
      <c r="H316" s="2027" t="s">
        <v>336</v>
      </c>
      <c r="I316" s="2802">
        <v>0.34</v>
      </c>
      <c r="J316" s="3809">
        <v>0.34</v>
      </c>
      <c r="K316" s="2764" t="s">
        <v>1014</v>
      </c>
      <c r="L316" s="2793" t="s">
        <v>1015</v>
      </c>
      <c r="M316" s="3469">
        <v>5.9</v>
      </c>
      <c r="O316" s="894" t="s">
        <v>309</v>
      </c>
      <c r="P316" s="859"/>
      <c r="Q316" s="852"/>
      <c r="R316" s="859">
        <f>L314</f>
        <v>10.971</v>
      </c>
      <c r="S316" s="938">
        <f>M314</f>
        <v>10.5</v>
      </c>
      <c r="T316" s="859"/>
      <c r="U316" s="1032"/>
      <c r="V316" s="859">
        <f t="shared" si="309"/>
        <v>10.971</v>
      </c>
      <c r="W316" s="1018">
        <f t="shared" si="309"/>
        <v>10.5</v>
      </c>
      <c r="X316" s="859">
        <f t="shared" si="309"/>
        <v>10.971</v>
      </c>
      <c r="Y316" s="938">
        <f t="shared" si="309"/>
        <v>10.5</v>
      </c>
      <c r="Z316" s="895">
        <f t="shared" si="308"/>
        <v>10.971</v>
      </c>
      <c r="AA316" s="903">
        <f t="shared" si="308"/>
        <v>10.5</v>
      </c>
      <c r="AC316" s="85" t="s">
        <v>386</v>
      </c>
      <c r="AD316" s="880"/>
      <c r="AE316" s="3816"/>
      <c r="AF316" s="882"/>
      <c r="AG316" s="3817"/>
      <c r="AH316" s="882"/>
      <c r="AI316" s="17"/>
      <c r="AN316" s="915">
        <f t="shared" si="307"/>
        <v>0</v>
      </c>
      <c r="AO316" s="922">
        <f t="shared" si="307"/>
        <v>0</v>
      </c>
    </row>
    <row r="317" spans="2:41" ht="14.25" customHeight="1">
      <c r="B317" s="239" t="s">
        <v>8</v>
      </c>
      <c r="C317" s="2022" t="s">
        <v>294</v>
      </c>
      <c r="D317" s="2383">
        <v>44</v>
      </c>
      <c r="E317" s="2027" t="s">
        <v>75</v>
      </c>
      <c r="F317" s="1100">
        <v>2.5</v>
      </c>
      <c r="G317" s="3496">
        <v>2.5</v>
      </c>
      <c r="H317" s="3818" t="s">
        <v>811</v>
      </c>
      <c r="I317" s="184"/>
      <c r="J317" s="2856"/>
      <c r="K317" s="2764" t="s">
        <v>73</v>
      </c>
      <c r="L317" s="2793">
        <v>6</v>
      </c>
      <c r="M317" s="3469">
        <v>6</v>
      </c>
      <c r="O317" s="894" t="s">
        <v>61</v>
      </c>
      <c r="P317" s="859"/>
      <c r="Q317" s="852"/>
      <c r="R317" s="1117">
        <f>F320</f>
        <v>7</v>
      </c>
      <c r="S317" s="938">
        <f>G320</f>
        <v>7</v>
      </c>
      <c r="T317" s="859">
        <f>I337</f>
        <v>4.5</v>
      </c>
      <c r="U317" s="1032">
        <f>J337</f>
        <v>4.5</v>
      </c>
      <c r="V317" s="859">
        <f t="shared" si="309"/>
        <v>7</v>
      </c>
      <c r="W317" s="1018">
        <f t="shared" si="309"/>
        <v>7</v>
      </c>
      <c r="X317" s="859">
        <f t="shared" si="309"/>
        <v>11.5</v>
      </c>
      <c r="Y317" s="938">
        <f t="shared" si="309"/>
        <v>11.5</v>
      </c>
      <c r="Z317" s="895">
        <f t="shared" si="308"/>
        <v>11.5</v>
      </c>
      <c r="AA317" s="903">
        <f t="shared" si="308"/>
        <v>11.5</v>
      </c>
      <c r="AC317" s="913" t="s">
        <v>112</v>
      </c>
      <c r="AD317" s="740"/>
      <c r="AE317" s="1108"/>
      <c r="AF317" s="883"/>
      <c r="AG317" s="1017"/>
      <c r="AH317" s="883"/>
      <c r="AI317" s="1035"/>
      <c r="AJ317" s="883">
        <f t="shared" ref="AJ317:AM323" si="323">AD317+AF317</f>
        <v>0</v>
      </c>
      <c r="AK317" s="1018">
        <f t="shared" si="323"/>
        <v>0</v>
      </c>
      <c r="AL317" s="883">
        <f t="shared" si="323"/>
        <v>0</v>
      </c>
      <c r="AM317" s="938">
        <f t="shared" si="323"/>
        <v>0</v>
      </c>
      <c r="AN317" s="915">
        <f t="shared" si="307"/>
        <v>0</v>
      </c>
      <c r="AO317" s="922">
        <f t="shared" si="307"/>
        <v>0</v>
      </c>
    </row>
    <row r="318" spans="2:41" ht="15.75" thickBot="1">
      <c r="B318" s="3653" t="s">
        <v>716</v>
      </c>
      <c r="C318" s="3166" t="s">
        <v>695</v>
      </c>
      <c r="D318" s="3654">
        <v>100</v>
      </c>
      <c r="E318" s="2026" t="s">
        <v>336</v>
      </c>
      <c r="F318" s="2763">
        <v>0.75</v>
      </c>
      <c r="G318" s="3469">
        <v>0.75</v>
      </c>
      <c r="H318" s="3819" t="s">
        <v>608</v>
      </c>
      <c r="I318" s="3820">
        <v>69.75</v>
      </c>
      <c r="J318" s="3770">
        <v>45</v>
      </c>
      <c r="K318" s="233" t="s">
        <v>9</v>
      </c>
      <c r="L318" s="2793">
        <v>4.3</v>
      </c>
      <c r="M318" s="3469">
        <v>4.3</v>
      </c>
      <c r="N318" s="343"/>
      <c r="O318" s="894" t="s">
        <v>75</v>
      </c>
      <c r="P318" s="859">
        <f>F302</f>
        <v>6</v>
      </c>
      <c r="Q318" s="1150">
        <f>G302</f>
        <v>6</v>
      </c>
      <c r="R318" s="859">
        <f>F317+I312</f>
        <v>16</v>
      </c>
      <c r="S318" s="1018">
        <f>G317+J312</f>
        <v>16</v>
      </c>
      <c r="T318" s="859">
        <f>F336+I332</f>
        <v>5.5</v>
      </c>
      <c r="U318" s="1037">
        <f>G336+J332</f>
        <v>5.5</v>
      </c>
      <c r="V318" s="859">
        <f t="shared" si="309"/>
        <v>22</v>
      </c>
      <c r="W318" s="1018">
        <f t="shared" si="309"/>
        <v>22</v>
      </c>
      <c r="X318" s="859">
        <f t="shared" si="309"/>
        <v>21.5</v>
      </c>
      <c r="Y318" s="938">
        <f t="shared" si="309"/>
        <v>21.5</v>
      </c>
      <c r="Z318" s="895">
        <f t="shared" si="308"/>
        <v>27.5</v>
      </c>
      <c r="AA318" s="903">
        <f t="shared" si="308"/>
        <v>27.5</v>
      </c>
      <c r="AC318" s="913" t="s">
        <v>110</v>
      </c>
      <c r="AD318" s="740"/>
      <c r="AE318" s="1108"/>
      <c r="AF318" s="883"/>
      <c r="AG318" s="1017"/>
      <c r="AH318" s="883"/>
      <c r="AI318" s="1035"/>
      <c r="AJ318" s="883">
        <f t="shared" si="323"/>
        <v>0</v>
      </c>
      <c r="AK318" s="1018">
        <f t="shared" si="323"/>
        <v>0</v>
      </c>
      <c r="AL318" s="883">
        <f t="shared" si="323"/>
        <v>0</v>
      </c>
      <c r="AM318" s="938">
        <f t="shared" si="323"/>
        <v>0</v>
      </c>
      <c r="AN318" s="915">
        <f t="shared" si="307"/>
        <v>0</v>
      </c>
      <c r="AO318" s="922">
        <f t="shared" si="307"/>
        <v>0</v>
      </c>
    </row>
    <row r="319" spans="2:41" ht="15" customHeight="1" thickBot="1">
      <c r="B319" s="3136"/>
      <c r="C319" s="3646"/>
      <c r="E319" s="2809" t="s">
        <v>131</v>
      </c>
      <c r="F319" s="3821">
        <v>0.01</v>
      </c>
      <c r="G319" s="3822">
        <v>0.01</v>
      </c>
      <c r="H319" s="3778" t="s">
        <v>695</v>
      </c>
      <c r="I319" s="3508"/>
      <c r="J319" s="3509"/>
      <c r="K319" s="2764" t="s">
        <v>1016</v>
      </c>
      <c r="L319" s="2793">
        <v>5</v>
      </c>
      <c r="M319" s="3469">
        <v>5</v>
      </c>
      <c r="O319" s="894" t="s">
        <v>79</v>
      </c>
      <c r="P319" s="859">
        <f>L304+F301</f>
        <v>4.5</v>
      </c>
      <c r="Q319" s="852">
        <f>M304+G301</f>
        <v>4.5</v>
      </c>
      <c r="R319" s="1117">
        <f>L319+I325</f>
        <v>6</v>
      </c>
      <c r="S319" s="1018">
        <f>M319+J325</f>
        <v>6</v>
      </c>
      <c r="T319" s="1117">
        <f>I331</f>
        <v>1.75</v>
      </c>
      <c r="U319" s="1032">
        <f>J331</f>
        <v>1.75</v>
      </c>
      <c r="V319" s="859">
        <f t="shared" si="309"/>
        <v>10.5</v>
      </c>
      <c r="W319" s="1018">
        <f t="shared" si="309"/>
        <v>10.5</v>
      </c>
      <c r="X319" s="859">
        <f t="shared" si="309"/>
        <v>7.75</v>
      </c>
      <c r="Y319" s="938">
        <f t="shared" si="309"/>
        <v>7.75</v>
      </c>
      <c r="Z319" s="895">
        <f t="shared" si="308"/>
        <v>12.25</v>
      </c>
      <c r="AA319" s="903">
        <f t="shared" si="308"/>
        <v>12.25</v>
      </c>
      <c r="AC319" s="913" t="s">
        <v>108</v>
      </c>
      <c r="AD319" s="740"/>
      <c r="AE319" s="1111"/>
      <c r="AF319" s="883"/>
      <c r="AG319" s="1017"/>
      <c r="AH319" s="883"/>
      <c r="AI319" s="1035"/>
      <c r="AJ319" s="883">
        <f t="shared" si="323"/>
        <v>0</v>
      </c>
      <c r="AK319" s="1018">
        <f t="shared" si="323"/>
        <v>0</v>
      </c>
      <c r="AL319" s="883">
        <f t="shared" si="323"/>
        <v>0</v>
      </c>
      <c r="AM319" s="938">
        <f t="shared" si="323"/>
        <v>0</v>
      </c>
      <c r="AN319" s="915">
        <f t="shared" si="307"/>
        <v>0</v>
      </c>
      <c r="AO319" s="922">
        <f t="shared" si="307"/>
        <v>0</v>
      </c>
    </row>
    <row r="320" spans="2:41" ht="15.75" thickBot="1">
      <c r="B320" s="3136"/>
      <c r="C320" s="3646"/>
      <c r="E320" s="2809" t="s">
        <v>82</v>
      </c>
      <c r="F320" s="2788">
        <v>7</v>
      </c>
      <c r="G320" s="2800">
        <v>7</v>
      </c>
      <c r="H320" s="3519" t="s">
        <v>86</v>
      </c>
      <c r="I320" s="3510" t="s">
        <v>87</v>
      </c>
      <c r="J320" s="3511" t="s">
        <v>88</v>
      </c>
      <c r="K320" s="2026" t="s">
        <v>395</v>
      </c>
      <c r="L320" s="2793">
        <v>1.5</v>
      </c>
      <c r="M320" s="3469">
        <v>1.2</v>
      </c>
      <c r="O320" s="607" t="s">
        <v>1017</v>
      </c>
      <c r="P320" s="1121">
        <v>0.11724999999999999</v>
      </c>
      <c r="Q320" s="1036">
        <f>M300</f>
        <v>4.6900000000000004</v>
      </c>
      <c r="R320" s="1181">
        <v>0.14749999999999999</v>
      </c>
      <c r="S320" s="1041">
        <f>M316</f>
        <v>5.9</v>
      </c>
      <c r="T320" s="1117"/>
      <c r="U320" s="1037"/>
      <c r="V320" s="859">
        <f t="shared" si="309"/>
        <v>0.26474999999999999</v>
      </c>
      <c r="W320" s="1018">
        <f t="shared" si="309"/>
        <v>10.59</v>
      </c>
      <c r="X320" s="859">
        <f t="shared" si="309"/>
        <v>0.14749999999999999</v>
      </c>
      <c r="Y320" s="938">
        <f t="shared" si="309"/>
        <v>5.9</v>
      </c>
      <c r="Z320" s="895">
        <f t="shared" si="308"/>
        <v>0.26474999999999999</v>
      </c>
      <c r="AA320" s="903">
        <f t="shared" si="308"/>
        <v>10.59</v>
      </c>
      <c r="AC320" s="913" t="s">
        <v>298</v>
      </c>
      <c r="AD320" s="740"/>
      <c r="AE320" s="1112"/>
      <c r="AF320" s="883"/>
      <c r="AG320" s="1017"/>
      <c r="AH320" s="883"/>
      <c r="AI320" s="1035"/>
      <c r="AJ320" s="883">
        <f t="shared" si="323"/>
        <v>0</v>
      </c>
      <c r="AK320" s="1018">
        <f t="shared" si="323"/>
        <v>0</v>
      </c>
      <c r="AL320" s="883">
        <f t="shared" si="323"/>
        <v>0</v>
      </c>
      <c r="AM320" s="938">
        <f t="shared" si="323"/>
        <v>0</v>
      </c>
      <c r="AN320" s="915">
        <f t="shared" si="307"/>
        <v>0</v>
      </c>
      <c r="AO320" s="922">
        <f t="shared" si="307"/>
        <v>0</v>
      </c>
    </row>
    <row r="321" spans="2:41" ht="15.75" thickBot="1">
      <c r="B321" s="3136"/>
      <c r="C321" s="3646"/>
      <c r="E321" s="2764" t="s">
        <v>452</v>
      </c>
      <c r="F321" s="2793"/>
      <c r="G321" s="3813">
        <v>0.5</v>
      </c>
      <c r="H321" s="3823" t="s">
        <v>762</v>
      </c>
      <c r="I321" s="3438">
        <v>113.5</v>
      </c>
      <c r="J321" s="3824">
        <v>100</v>
      </c>
      <c r="K321" s="2026" t="s">
        <v>336</v>
      </c>
      <c r="L321" s="2793">
        <v>0.4</v>
      </c>
      <c r="M321" s="3469">
        <v>0.4</v>
      </c>
      <c r="O321" s="894" t="s">
        <v>47</v>
      </c>
      <c r="P321" s="859">
        <f>F305+I304+L299</f>
        <v>17.25</v>
      </c>
      <c r="Q321" s="1038">
        <f>G305+J304+M299</f>
        <v>17.25</v>
      </c>
      <c r="R321" s="859">
        <f>I324</f>
        <v>5</v>
      </c>
      <c r="S321" s="1018">
        <f>J324</f>
        <v>5</v>
      </c>
      <c r="T321" s="859">
        <f>L338</f>
        <v>5</v>
      </c>
      <c r="U321" s="1037">
        <f>M338</f>
        <v>5</v>
      </c>
      <c r="V321" s="859">
        <f t="shared" si="309"/>
        <v>22.25</v>
      </c>
      <c r="W321" s="1018">
        <f t="shared" si="309"/>
        <v>22.25</v>
      </c>
      <c r="X321" s="859">
        <f t="shared" si="309"/>
        <v>10</v>
      </c>
      <c r="Y321" s="938">
        <f t="shared" si="309"/>
        <v>10</v>
      </c>
      <c r="Z321" s="895">
        <f t="shared" si="308"/>
        <v>27.25</v>
      </c>
      <c r="AA321" s="903">
        <f t="shared" si="308"/>
        <v>27.25</v>
      </c>
      <c r="AC321" s="2094" t="s">
        <v>83</v>
      </c>
      <c r="AD321" s="881">
        <f>I296</f>
        <v>5.35</v>
      </c>
      <c r="AE321" s="3825">
        <f>J296</f>
        <v>5.35</v>
      </c>
      <c r="AF321" s="1374">
        <f>F314</f>
        <v>2</v>
      </c>
      <c r="AG321" s="1019">
        <f>G314</f>
        <v>2</v>
      </c>
      <c r="AH321" s="884"/>
      <c r="AI321" s="1115"/>
      <c r="AJ321" s="884">
        <f t="shared" si="323"/>
        <v>7.35</v>
      </c>
      <c r="AK321" s="1020">
        <f t="shared" si="323"/>
        <v>7.35</v>
      </c>
      <c r="AL321" s="884">
        <f t="shared" si="323"/>
        <v>2</v>
      </c>
      <c r="AM321" s="848">
        <f t="shared" si="323"/>
        <v>2</v>
      </c>
      <c r="AN321" s="3810">
        <f t="shared" si="307"/>
        <v>7.35</v>
      </c>
      <c r="AO321" s="3811">
        <f t="shared" si="307"/>
        <v>7.35</v>
      </c>
    </row>
    <row r="322" spans="2:41" ht="13.5" customHeight="1" thickBot="1">
      <c r="B322" s="3136"/>
      <c r="C322" s="3646"/>
      <c r="E322" s="3826" t="s">
        <v>1018</v>
      </c>
      <c r="F322" s="45"/>
      <c r="G322" s="45"/>
      <c r="H322" s="45"/>
      <c r="I322" s="45"/>
      <c r="J322" s="57"/>
      <c r="K322" s="3827" t="s">
        <v>1082</v>
      </c>
      <c r="L322" s="3828"/>
      <c r="M322" s="3496"/>
      <c r="O322" s="894" t="s">
        <v>599</v>
      </c>
      <c r="P322" s="859"/>
      <c r="Q322" s="852"/>
      <c r="R322" s="1180"/>
      <c r="S322" s="938"/>
      <c r="T322" s="859"/>
      <c r="U322" s="1032"/>
      <c r="V322" s="859">
        <f t="shared" si="309"/>
        <v>0</v>
      </c>
      <c r="W322" s="1018">
        <f t="shared" si="309"/>
        <v>0</v>
      </c>
      <c r="X322" s="859">
        <f t="shared" si="309"/>
        <v>0</v>
      </c>
      <c r="Y322" s="938">
        <f t="shared" si="309"/>
        <v>0</v>
      </c>
      <c r="Z322" s="895">
        <f t="shared" si="308"/>
        <v>0</v>
      </c>
      <c r="AA322" s="903">
        <f t="shared" si="308"/>
        <v>0</v>
      </c>
      <c r="AC322" s="1372" t="s">
        <v>375</v>
      </c>
      <c r="AD322" s="2097">
        <f>SUM(AD317:AD321)</f>
        <v>5.35</v>
      </c>
      <c r="AE322" s="1375">
        <f t="shared" ref="AE322" si="324">SUM(AE317:AE321)</f>
        <v>5.35</v>
      </c>
      <c r="AF322" s="1398">
        <f>SUM(AF317:AF321)</f>
        <v>2</v>
      </c>
      <c r="AG322" s="1375">
        <f t="shared" ref="AG322:AH322" si="325">SUM(AG317:AG321)</f>
        <v>2</v>
      </c>
      <c r="AH322" s="1398">
        <f t="shared" si="325"/>
        <v>0</v>
      </c>
      <c r="AI322" s="1375">
        <f>SUM(AI317:AI321)</f>
        <v>0</v>
      </c>
      <c r="AJ322" s="1391">
        <f t="shared" si="323"/>
        <v>7.35</v>
      </c>
      <c r="AK322" s="2095">
        <f t="shared" si="323"/>
        <v>7.35</v>
      </c>
      <c r="AL322" s="1391">
        <f t="shared" si="323"/>
        <v>2</v>
      </c>
      <c r="AM322" s="2096">
        <f t="shared" si="323"/>
        <v>2</v>
      </c>
      <c r="AN322" s="3814">
        <f t="shared" si="307"/>
        <v>7.35</v>
      </c>
      <c r="AO322" s="3815">
        <f t="shared" si="307"/>
        <v>7.35</v>
      </c>
    </row>
    <row r="323" spans="2:41" ht="15.75" thickBot="1">
      <c r="B323" s="3136"/>
      <c r="C323" s="3646"/>
      <c r="E323" s="2821" t="s">
        <v>1019</v>
      </c>
      <c r="F323" s="3478">
        <v>84.8827</v>
      </c>
      <c r="G323" s="3520">
        <v>67.891999999999996</v>
      </c>
      <c r="H323" s="3448" t="s">
        <v>579</v>
      </c>
      <c r="I323" s="2791">
        <v>32.155000000000001</v>
      </c>
      <c r="J323" s="3766">
        <v>29.5</v>
      </c>
      <c r="K323" s="382"/>
      <c r="L323" s="184"/>
      <c r="M323" s="2856"/>
      <c r="O323" s="894" t="s">
        <v>306</v>
      </c>
      <c r="P323" s="859"/>
      <c r="Q323" s="852"/>
      <c r="R323" s="859"/>
      <c r="S323" s="938"/>
      <c r="T323" s="859">
        <f>L334</f>
        <v>2</v>
      </c>
      <c r="U323" s="1032">
        <f>M334</f>
        <v>2</v>
      </c>
      <c r="V323" s="859">
        <f t="shared" si="309"/>
        <v>0</v>
      </c>
      <c r="W323" s="1018">
        <f t="shared" si="309"/>
        <v>0</v>
      </c>
      <c r="X323" s="859">
        <f t="shared" si="309"/>
        <v>2</v>
      </c>
      <c r="Y323" s="938">
        <f t="shared" si="309"/>
        <v>2</v>
      </c>
      <c r="Z323" s="895">
        <f t="shared" si="308"/>
        <v>2</v>
      </c>
      <c r="AA323" s="903">
        <f t="shared" si="308"/>
        <v>2</v>
      </c>
      <c r="AC323" s="2100" t="s">
        <v>376</v>
      </c>
      <c r="AD323" s="2101">
        <f t="shared" ref="AD323:AH323" si="326">AD315+AD322</f>
        <v>70.989999999999995</v>
      </c>
      <c r="AE323" s="2102">
        <f t="shared" si="326"/>
        <v>51.044000000000004</v>
      </c>
      <c r="AF323" s="2139">
        <f t="shared" si="326"/>
        <v>318.86270000000002</v>
      </c>
      <c r="AG323" s="3829">
        <f t="shared" si="326"/>
        <v>245.44200000000001</v>
      </c>
      <c r="AH323" s="2101">
        <f t="shared" si="326"/>
        <v>65.27</v>
      </c>
      <c r="AI323" s="2104">
        <f>AI315+AI322</f>
        <v>52.52</v>
      </c>
      <c r="AJ323" s="2140">
        <f>AD323+AF323</f>
        <v>389.85270000000003</v>
      </c>
      <c r="AK323" s="2106">
        <f>AE323+AG323</f>
        <v>296.48599999999999</v>
      </c>
      <c r="AL323" s="2105">
        <f t="shared" si="323"/>
        <v>384.1327</v>
      </c>
      <c r="AM323" s="2107">
        <f t="shared" si="323"/>
        <v>297.96199999999999</v>
      </c>
      <c r="AN323" s="2105">
        <f t="shared" si="307"/>
        <v>455.12270000000001</v>
      </c>
      <c r="AO323" s="3830">
        <f t="shared" si="307"/>
        <v>349.00599999999997</v>
      </c>
    </row>
    <row r="324" spans="2:41" ht="12" customHeight="1" thickBot="1">
      <c r="B324" s="3136"/>
      <c r="C324" s="3646"/>
      <c r="E324" s="3480" t="s">
        <v>1020</v>
      </c>
      <c r="F324" s="2763">
        <v>4.3099999999999999E-2</v>
      </c>
      <c r="G324" s="3468">
        <v>4.3099999999999999E-2</v>
      </c>
      <c r="H324" s="3445" t="s">
        <v>455</v>
      </c>
      <c r="I324" s="2793">
        <v>5</v>
      </c>
      <c r="J324" s="3469">
        <v>5</v>
      </c>
      <c r="K324" s="3136"/>
      <c r="M324" s="3137"/>
      <c r="O324" s="894" t="s">
        <v>118</v>
      </c>
      <c r="P324" s="859">
        <f>I306</f>
        <v>0.6</v>
      </c>
      <c r="Q324" s="852">
        <f>J306</f>
        <v>0.6</v>
      </c>
      <c r="R324" s="859"/>
      <c r="S324" s="938"/>
      <c r="T324" s="859"/>
      <c r="U324" s="1032"/>
      <c r="V324" s="859">
        <f t="shared" si="309"/>
        <v>0.6</v>
      </c>
      <c r="W324" s="1018">
        <f t="shared" si="309"/>
        <v>0.6</v>
      </c>
      <c r="X324" s="859">
        <f t="shared" si="309"/>
        <v>0</v>
      </c>
      <c r="Y324" s="938">
        <f t="shared" si="309"/>
        <v>0</v>
      </c>
      <c r="Z324" s="895">
        <f t="shared" si="308"/>
        <v>0.6</v>
      </c>
      <c r="AA324" s="903">
        <f t="shared" si="308"/>
        <v>0.6</v>
      </c>
      <c r="AC324" s="2117" t="s">
        <v>1021</v>
      </c>
      <c r="AD324" s="2024">
        <f>I305</f>
        <v>9</v>
      </c>
      <c r="AE324" s="2118">
        <f>J305</f>
        <v>9</v>
      </c>
      <c r="AF324" s="2119"/>
      <c r="AG324" s="2120"/>
      <c r="AH324" s="2119"/>
      <c r="AI324" s="2121"/>
      <c r="AJ324" s="2122"/>
      <c r="AK324" s="2123"/>
      <c r="AL324" s="2122"/>
      <c r="AM324" s="2124"/>
      <c r="AN324" s="914">
        <f t="shared" si="307"/>
        <v>9</v>
      </c>
      <c r="AO324" s="2135">
        <f t="shared" si="307"/>
        <v>9</v>
      </c>
    </row>
    <row r="325" spans="2:41" ht="12" customHeight="1">
      <c r="B325" s="3136"/>
      <c r="C325" s="3657"/>
      <c r="E325" s="3470" t="s">
        <v>1083</v>
      </c>
      <c r="F325" s="2793"/>
      <c r="G325" s="3466"/>
      <c r="H325" s="3445" t="s">
        <v>1022</v>
      </c>
      <c r="I325" s="2763">
        <v>1</v>
      </c>
      <c r="J325" s="2797">
        <v>1</v>
      </c>
      <c r="K325" s="3136"/>
      <c r="M325" s="3137"/>
      <c r="O325" s="894" t="s">
        <v>117</v>
      </c>
      <c r="P325" s="859">
        <f>F304</f>
        <v>1</v>
      </c>
      <c r="Q325" s="852">
        <f>G304</f>
        <v>1</v>
      </c>
      <c r="R325" s="859"/>
      <c r="S325" s="938"/>
      <c r="T325" s="859"/>
      <c r="U325" s="1032"/>
      <c r="V325" s="859">
        <f t="shared" si="309"/>
        <v>1</v>
      </c>
      <c r="W325" s="1018">
        <f t="shared" si="309"/>
        <v>1</v>
      </c>
      <c r="X325" s="859">
        <f t="shared" si="309"/>
        <v>0</v>
      </c>
      <c r="Y325" s="938">
        <f t="shared" si="309"/>
        <v>0</v>
      </c>
      <c r="Z325" s="895">
        <f t="shared" si="308"/>
        <v>1</v>
      </c>
      <c r="AA325" s="903">
        <f t="shared" si="308"/>
        <v>1</v>
      </c>
      <c r="AC325" s="1345" t="s">
        <v>281</v>
      </c>
      <c r="AD325" s="3831"/>
      <c r="AE325" s="2113"/>
      <c r="AF325" s="880"/>
      <c r="AG325" s="922"/>
      <c r="AH325" s="880"/>
      <c r="AI325" s="2114"/>
      <c r="AJ325" s="882">
        <f t="shared" ref="AJ325:AM340" si="327">AD325+AF325</f>
        <v>0</v>
      </c>
      <c r="AK325" s="2735">
        <f t="shared" si="327"/>
        <v>0</v>
      </c>
      <c r="AL325" s="882">
        <f t="shared" si="327"/>
        <v>0</v>
      </c>
      <c r="AM325" s="2115">
        <f t="shared" si="327"/>
        <v>0</v>
      </c>
      <c r="AN325" s="915">
        <f t="shared" si="307"/>
        <v>0</v>
      </c>
      <c r="AO325" s="922">
        <f t="shared" si="307"/>
        <v>0</v>
      </c>
    </row>
    <row r="326" spans="2:41" ht="15.75" thickBot="1">
      <c r="B326" s="2089" t="s">
        <v>269</v>
      </c>
      <c r="C326" s="3660"/>
      <c r="D326" s="3661">
        <f>SUM(D309:D318)</f>
        <v>1024</v>
      </c>
      <c r="E326" s="3486" t="s">
        <v>1020</v>
      </c>
      <c r="F326" s="1103">
        <v>8.1000000000000003E-2</v>
      </c>
      <c r="G326" s="3832">
        <v>8.1000000000000003E-2</v>
      </c>
      <c r="H326" s="3833" t="s">
        <v>556</v>
      </c>
      <c r="I326" s="1103">
        <v>0.15</v>
      </c>
      <c r="J326" s="3473">
        <v>0.15</v>
      </c>
      <c r="K326" s="63"/>
      <c r="L326" s="37"/>
      <c r="M326" s="78"/>
      <c r="O326" s="894" t="s">
        <v>70</v>
      </c>
      <c r="P326" s="859">
        <f>L301</f>
        <v>0.15</v>
      </c>
      <c r="Q326" s="1036">
        <f>M301</f>
        <v>0.15</v>
      </c>
      <c r="R326" s="859"/>
      <c r="S326" s="1018"/>
      <c r="T326" s="859"/>
      <c r="U326" s="1032"/>
      <c r="V326" s="859">
        <f t="shared" si="309"/>
        <v>0.15</v>
      </c>
      <c r="W326" s="1018">
        <f t="shared" si="309"/>
        <v>0.15</v>
      </c>
      <c r="X326" s="859">
        <f t="shared" si="309"/>
        <v>0</v>
      </c>
      <c r="Y326" s="938">
        <f t="shared" si="309"/>
        <v>0</v>
      </c>
      <c r="Z326" s="895">
        <f t="shared" si="308"/>
        <v>0.15</v>
      </c>
      <c r="AA326" s="903">
        <f t="shared" si="308"/>
        <v>0.15</v>
      </c>
      <c r="AC326" s="939" t="s">
        <v>282</v>
      </c>
      <c r="AD326" s="940"/>
      <c r="AE326" s="941"/>
      <c r="AF326" s="740">
        <f>I323+I321</f>
        <v>145.655</v>
      </c>
      <c r="AG326" s="942">
        <f>J323+J321</f>
        <v>129.5</v>
      </c>
      <c r="AH326" s="883"/>
      <c r="AI326" s="943"/>
      <c r="AJ326" s="883">
        <f t="shared" si="327"/>
        <v>145.655</v>
      </c>
      <c r="AK326" s="2736">
        <f t="shared" si="327"/>
        <v>129.5</v>
      </c>
      <c r="AL326" s="883">
        <f t="shared" si="327"/>
        <v>145.655</v>
      </c>
      <c r="AM326" s="944">
        <f t="shared" si="327"/>
        <v>129.5</v>
      </c>
      <c r="AN326" s="915">
        <f t="shared" si="307"/>
        <v>145.655</v>
      </c>
      <c r="AO326" s="922">
        <f t="shared" si="307"/>
        <v>129.5</v>
      </c>
    </row>
    <row r="327" spans="2:41" ht="15.75" thickBot="1">
      <c r="B327" s="3648"/>
      <c r="C327" s="165" t="s">
        <v>192</v>
      </c>
      <c r="D327" s="2224"/>
      <c r="E327" s="3834" t="s">
        <v>1114</v>
      </c>
      <c r="F327" s="37"/>
      <c r="G327" s="37"/>
      <c r="H327" s="3835"/>
      <c r="I327" s="37"/>
      <c r="J327" s="37"/>
      <c r="K327" s="45"/>
      <c r="L327" s="45"/>
      <c r="M327" s="57"/>
      <c r="O327" s="411" t="s">
        <v>307</v>
      </c>
      <c r="P327" s="859">
        <f>I297+L305</f>
        <v>1.56</v>
      </c>
      <c r="Q327" s="852">
        <f>J297+M305</f>
        <v>1.56</v>
      </c>
      <c r="R327" s="1117">
        <f>F318+L321+I326+I316</f>
        <v>1.64</v>
      </c>
      <c r="S327" s="1018">
        <f>G318+M321+J326+J316</f>
        <v>1.64</v>
      </c>
      <c r="T327" s="1117">
        <f>F338</f>
        <v>0.61</v>
      </c>
      <c r="U327" s="1032">
        <f>G338</f>
        <v>0.61</v>
      </c>
      <c r="V327" s="859">
        <f t="shared" si="309"/>
        <v>3.2</v>
      </c>
      <c r="W327" s="1018">
        <f t="shared" si="309"/>
        <v>3.2</v>
      </c>
      <c r="X327" s="859">
        <f t="shared" si="309"/>
        <v>2.25</v>
      </c>
      <c r="Y327" s="938">
        <f t="shared" si="309"/>
        <v>2.25</v>
      </c>
      <c r="Z327" s="895">
        <f t="shared" si="308"/>
        <v>3.81</v>
      </c>
      <c r="AA327" s="903">
        <f t="shared" si="308"/>
        <v>3.81</v>
      </c>
      <c r="AC327" s="945" t="s">
        <v>283</v>
      </c>
      <c r="AD327" s="946"/>
      <c r="AE327" s="947"/>
      <c r="AF327" s="740"/>
      <c r="AG327" s="948"/>
      <c r="AH327" s="949"/>
      <c r="AI327" s="950"/>
      <c r="AJ327" s="883">
        <f t="shared" si="327"/>
        <v>0</v>
      </c>
      <c r="AK327" s="2736">
        <f t="shared" si="327"/>
        <v>0</v>
      </c>
      <c r="AL327" s="883">
        <f t="shared" si="327"/>
        <v>0</v>
      </c>
      <c r="AM327" s="944">
        <f t="shared" si="327"/>
        <v>0</v>
      </c>
      <c r="AN327" s="915">
        <f t="shared" si="307"/>
        <v>0</v>
      </c>
      <c r="AO327" s="922">
        <f t="shared" si="307"/>
        <v>0</v>
      </c>
    </row>
    <row r="328" spans="2:41" ht="15.75" thickBot="1">
      <c r="B328" s="3286" t="s">
        <v>405</v>
      </c>
      <c r="C328" s="3166" t="s">
        <v>534</v>
      </c>
      <c r="D328" s="3163">
        <v>200</v>
      </c>
      <c r="E328" s="3458" t="s">
        <v>86</v>
      </c>
      <c r="F328" s="3459" t="s">
        <v>87</v>
      </c>
      <c r="G328" s="3460" t="s">
        <v>88</v>
      </c>
      <c r="H328" s="3458" t="s">
        <v>86</v>
      </c>
      <c r="I328" s="3459" t="s">
        <v>87</v>
      </c>
      <c r="J328" s="4189" t="s">
        <v>88</v>
      </c>
      <c r="K328" s="3458" t="s">
        <v>86</v>
      </c>
      <c r="L328" s="3459" t="s">
        <v>87</v>
      </c>
      <c r="M328" s="3460" t="s">
        <v>88</v>
      </c>
      <c r="O328" s="894" t="s">
        <v>308</v>
      </c>
      <c r="P328" s="859"/>
      <c r="Q328" s="852"/>
      <c r="R328" s="859"/>
      <c r="S328" s="938"/>
      <c r="T328" s="859"/>
      <c r="U328" s="1032"/>
      <c r="V328" s="859">
        <f t="shared" si="309"/>
        <v>0</v>
      </c>
      <c r="W328" s="1018">
        <f t="shared" si="309"/>
        <v>0</v>
      </c>
      <c r="X328" s="859">
        <f t="shared" si="309"/>
        <v>0</v>
      </c>
      <c r="Y328" s="938">
        <f t="shared" si="309"/>
        <v>0</v>
      </c>
      <c r="Z328" s="895">
        <f t="shared" si="308"/>
        <v>0</v>
      </c>
      <c r="AA328" s="903">
        <f t="shared" si="308"/>
        <v>0</v>
      </c>
      <c r="AC328" s="951" t="s">
        <v>284</v>
      </c>
      <c r="AD328" s="946"/>
      <c r="AE328" s="947"/>
      <c r="AF328" s="740"/>
      <c r="AG328" s="948"/>
      <c r="AH328" s="883"/>
      <c r="AI328" s="950"/>
      <c r="AJ328" s="883">
        <f t="shared" si="327"/>
        <v>0</v>
      </c>
      <c r="AK328" s="2736">
        <f t="shared" si="327"/>
        <v>0</v>
      </c>
      <c r="AL328" s="883">
        <f t="shared" si="327"/>
        <v>0</v>
      </c>
      <c r="AM328" s="944">
        <f t="shared" si="327"/>
        <v>0</v>
      </c>
      <c r="AN328" s="915">
        <f t="shared" si="307"/>
        <v>0</v>
      </c>
      <c r="AO328" s="922">
        <f t="shared" si="307"/>
        <v>0</v>
      </c>
    </row>
    <row r="329" spans="2:41" ht="15.75" thickBot="1">
      <c r="B329" s="239" t="s">
        <v>1113</v>
      </c>
      <c r="C329" s="3166" t="s">
        <v>1115</v>
      </c>
      <c r="D329" s="2186">
        <v>120</v>
      </c>
      <c r="E329" s="3533" t="s">
        <v>76</v>
      </c>
      <c r="F329" s="3478">
        <v>18.356743000000002</v>
      </c>
      <c r="G329" s="3520">
        <v>15.6</v>
      </c>
      <c r="H329" s="4191" t="s">
        <v>354</v>
      </c>
      <c r="I329" s="2791">
        <v>5.9</v>
      </c>
      <c r="J329" s="3764">
        <v>5.9</v>
      </c>
      <c r="K329" s="2790" t="s">
        <v>1105</v>
      </c>
      <c r="L329" s="3478">
        <v>3.7</v>
      </c>
      <c r="M329" s="3766">
        <v>3.7</v>
      </c>
      <c r="O329" s="868" t="s">
        <v>133</v>
      </c>
      <c r="P329" s="863">
        <f t="shared" ref="P329:Q329" si="328">P330+P331+P332+P333</f>
        <v>0.79949999999999999</v>
      </c>
      <c r="Q329" s="1042">
        <f t="shared" si="328"/>
        <v>0.79949999999999999</v>
      </c>
      <c r="R329" s="863">
        <f>R330+R331+R332+R333+R334</f>
        <v>0.6341</v>
      </c>
      <c r="S329" s="1043">
        <f>S330+S331+S332+S333+S334</f>
        <v>0.6341</v>
      </c>
      <c r="T329" s="873">
        <f>T330+T331+T332+T333+T334</f>
        <v>0.25680000000000003</v>
      </c>
      <c r="U329" s="1044">
        <f>U330+U331+U332+U333+U334</f>
        <v>0.25680000000000003</v>
      </c>
      <c r="V329" s="1121">
        <f t="shared" si="309"/>
        <v>1.4336</v>
      </c>
      <c r="W329" s="1018">
        <f t="shared" si="309"/>
        <v>1.4336</v>
      </c>
      <c r="X329" s="859">
        <f t="shared" si="309"/>
        <v>0.89090000000000003</v>
      </c>
      <c r="Y329" s="938">
        <f t="shared" si="309"/>
        <v>0.89090000000000003</v>
      </c>
      <c r="Z329" s="895">
        <f t="shared" si="308"/>
        <v>1.6903999999999999</v>
      </c>
      <c r="AA329" s="903">
        <f t="shared" si="308"/>
        <v>1.6903999999999999</v>
      </c>
      <c r="AC329" s="1357" t="s">
        <v>285</v>
      </c>
      <c r="AD329" s="953"/>
      <c r="AE329" s="954"/>
      <c r="AF329" s="881"/>
      <c r="AG329" s="955"/>
      <c r="AH329" s="884"/>
      <c r="AI329" s="956"/>
      <c r="AJ329" s="884">
        <f>AD329+AF329</f>
        <v>0</v>
      </c>
      <c r="AK329" s="2736">
        <f t="shared" si="327"/>
        <v>0</v>
      </c>
      <c r="AL329" s="884">
        <f t="shared" si="327"/>
        <v>0</v>
      </c>
      <c r="AM329" s="944">
        <f t="shared" si="327"/>
        <v>0</v>
      </c>
      <c r="AN329" s="915">
        <f t="shared" si="307"/>
        <v>0</v>
      </c>
      <c r="AO329" s="922">
        <f t="shared" si="307"/>
        <v>0</v>
      </c>
    </row>
    <row r="330" spans="2:41" ht="15.75" thickBot="1">
      <c r="B330" s="3667" t="s">
        <v>8</v>
      </c>
      <c r="C330" s="3176" t="s">
        <v>294</v>
      </c>
      <c r="D330" s="2408">
        <v>34</v>
      </c>
      <c r="E330" s="2809" t="s">
        <v>500</v>
      </c>
      <c r="F330" s="2763">
        <v>11.9825</v>
      </c>
      <c r="G330" s="3468">
        <v>10.6</v>
      </c>
      <c r="H330" s="4187" t="s">
        <v>1107</v>
      </c>
      <c r="I330" s="2029"/>
      <c r="J330" s="2029"/>
      <c r="K330" s="233" t="s">
        <v>73</v>
      </c>
      <c r="L330" s="2793">
        <v>7</v>
      </c>
      <c r="M330" s="2797">
        <v>7</v>
      </c>
      <c r="O330" s="869" t="s">
        <v>131</v>
      </c>
      <c r="P330" s="4413">
        <f>I300</f>
        <v>8.5000000000000006E-3</v>
      </c>
      <c r="Q330" s="1045">
        <f>J300</f>
        <v>8.5000000000000006E-3</v>
      </c>
      <c r="R330" s="4413">
        <f>F319</f>
        <v>0.01</v>
      </c>
      <c r="S330" s="1046">
        <f>G319</f>
        <v>0.01</v>
      </c>
      <c r="T330" s="4424">
        <f>I333</f>
        <v>8.0000000000000004E-4</v>
      </c>
      <c r="U330" s="2402">
        <f>J333</f>
        <v>8.0000000000000004E-4</v>
      </c>
      <c r="V330" s="878">
        <f t="shared" si="309"/>
        <v>1.8500000000000003E-2</v>
      </c>
      <c r="W330" s="1046">
        <f t="shared" si="309"/>
        <v>1.8500000000000003E-2</v>
      </c>
      <c r="X330" s="860">
        <f t="shared" si="309"/>
        <v>1.0800000000000001E-2</v>
      </c>
      <c r="Y330" s="1046">
        <f t="shared" si="309"/>
        <v>1.0800000000000001E-2</v>
      </c>
      <c r="Z330" s="895">
        <f>P330+R330+T330</f>
        <v>1.9300000000000001E-2</v>
      </c>
      <c r="AA330" s="903">
        <f t="shared" ref="AA330:AA334" si="329">Q330+S330+U330</f>
        <v>1.9300000000000001E-2</v>
      </c>
      <c r="AC330" s="958" t="s">
        <v>286</v>
      </c>
      <c r="AD330" s="1190">
        <f t="shared" ref="AD330:AI330" si="330">SUM(AD325:AD329)</f>
        <v>0</v>
      </c>
      <c r="AE330" s="960">
        <f t="shared" si="330"/>
        <v>0</v>
      </c>
      <c r="AF330" s="961">
        <f t="shared" si="330"/>
        <v>145.655</v>
      </c>
      <c r="AG330" s="962">
        <f t="shared" si="330"/>
        <v>129.5</v>
      </c>
      <c r="AH330" s="963">
        <f t="shared" si="330"/>
        <v>0</v>
      </c>
      <c r="AI330" s="964">
        <f t="shared" si="330"/>
        <v>0</v>
      </c>
      <c r="AJ330" s="963">
        <f>AD330+AF330</f>
        <v>145.655</v>
      </c>
      <c r="AK330" s="965">
        <f>AE330+AG330</f>
        <v>129.5</v>
      </c>
      <c r="AL330" s="963">
        <f t="shared" si="327"/>
        <v>145.655</v>
      </c>
      <c r="AM330" s="966">
        <f>AG330+AI330</f>
        <v>129.5</v>
      </c>
      <c r="AN330" s="915">
        <f t="shared" si="307"/>
        <v>145.655</v>
      </c>
      <c r="AO330" s="922">
        <f t="shared" si="307"/>
        <v>129.5</v>
      </c>
    </row>
    <row r="331" spans="2:41" ht="14.25" customHeight="1" thickBot="1">
      <c r="B331" s="3136"/>
      <c r="C331" s="3668"/>
      <c r="D331" s="3132"/>
      <c r="E331" s="2809" t="s">
        <v>530</v>
      </c>
      <c r="F331" s="2763">
        <v>57.28</v>
      </c>
      <c r="G331" s="3468">
        <v>45.84</v>
      </c>
      <c r="H331" s="3493" t="s">
        <v>449</v>
      </c>
      <c r="I331" s="2793">
        <v>1.75</v>
      </c>
      <c r="J331" s="3497">
        <v>1.75</v>
      </c>
      <c r="K331" s="4193" t="s">
        <v>915</v>
      </c>
      <c r="L331" s="3775"/>
      <c r="M331" s="3786"/>
      <c r="O331" s="870" t="s">
        <v>276</v>
      </c>
      <c r="P331" s="4414">
        <f>J301</f>
        <v>0.79100000000000004</v>
      </c>
      <c r="Q331" s="1047">
        <f>J301</f>
        <v>0.79100000000000004</v>
      </c>
      <c r="R331" s="4414">
        <f>G321</f>
        <v>0.5</v>
      </c>
      <c r="S331" s="1048">
        <f>G321</f>
        <v>0.5</v>
      </c>
      <c r="T331" s="4425">
        <f>J334</f>
        <v>0.25600000000000001</v>
      </c>
      <c r="U331" s="1047">
        <f>J334</f>
        <v>0.25600000000000001</v>
      </c>
      <c r="V331" s="878">
        <f t="shared" si="309"/>
        <v>1.2909999999999999</v>
      </c>
      <c r="W331" s="1046">
        <f t="shared" si="309"/>
        <v>1.2909999999999999</v>
      </c>
      <c r="X331" s="860">
        <f t="shared" si="309"/>
        <v>0.75600000000000001</v>
      </c>
      <c r="Y331" s="1046">
        <f t="shared" si="309"/>
        <v>0.75600000000000001</v>
      </c>
      <c r="Z331" s="895">
        <f t="shared" ref="Z331:Z334" si="331">P331+R331+T331</f>
        <v>1.5469999999999999</v>
      </c>
      <c r="AA331" s="903">
        <f t="shared" si="329"/>
        <v>1.5469999999999999</v>
      </c>
      <c r="AC331" s="1075" t="s">
        <v>295</v>
      </c>
      <c r="AD331" s="979"/>
      <c r="AE331" s="1067"/>
      <c r="AF331" s="981"/>
      <c r="AG331" s="1070"/>
      <c r="AH331" s="979"/>
      <c r="AI331" s="1067"/>
      <c r="AJ331" s="883">
        <f t="shared" ref="AJ331:AL341" si="332">AD331+AF331</f>
        <v>0</v>
      </c>
      <c r="AK331" s="2737">
        <f t="shared" si="332"/>
        <v>0</v>
      </c>
      <c r="AL331" s="883">
        <f t="shared" si="327"/>
        <v>0</v>
      </c>
      <c r="AM331" s="1030">
        <f t="shared" si="327"/>
        <v>0</v>
      </c>
      <c r="AN331" s="915">
        <f t="shared" si="307"/>
        <v>0</v>
      </c>
      <c r="AO331" s="922">
        <f t="shared" si="307"/>
        <v>0</v>
      </c>
    </row>
    <row r="332" spans="2:41" ht="12.75" customHeight="1" thickBot="1">
      <c r="B332" s="3136"/>
      <c r="C332" s="3668"/>
      <c r="D332" s="3132"/>
      <c r="E332" s="3842" t="s">
        <v>1103</v>
      </c>
      <c r="F332" s="2763"/>
      <c r="G332" s="3468"/>
      <c r="H332" s="2796" t="s">
        <v>75</v>
      </c>
      <c r="I332" s="2763">
        <v>3.27</v>
      </c>
      <c r="J332" s="2768">
        <v>3.27</v>
      </c>
      <c r="K332" s="2203" t="s">
        <v>533</v>
      </c>
      <c r="L332" s="3788"/>
      <c r="M332" s="3789"/>
      <c r="O332" s="871" t="s">
        <v>116</v>
      </c>
      <c r="P332" s="866"/>
      <c r="Q332" s="1049"/>
      <c r="R332" s="4415">
        <f>F324+F326</f>
        <v>0.1241</v>
      </c>
      <c r="S332" s="1050">
        <f>G324+G326</f>
        <v>0.1241</v>
      </c>
      <c r="T332" s="4426"/>
      <c r="U332" s="1049"/>
      <c r="V332" s="878">
        <f t="shared" si="309"/>
        <v>0.1241</v>
      </c>
      <c r="W332" s="1046">
        <f t="shared" si="309"/>
        <v>0.1241</v>
      </c>
      <c r="X332" s="860">
        <f t="shared" si="309"/>
        <v>0.1241</v>
      </c>
      <c r="Y332" s="1046">
        <f t="shared" si="309"/>
        <v>0.1241</v>
      </c>
      <c r="Z332" s="895">
        <f t="shared" si="331"/>
        <v>0.1241</v>
      </c>
      <c r="AA332" s="903">
        <f t="shared" si="329"/>
        <v>0.1241</v>
      </c>
      <c r="AC332" s="1063" t="s">
        <v>402</v>
      </c>
      <c r="AD332" s="983"/>
      <c r="AE332" s="1068"/>
      <c r="AF332" s="3839">
        <f>I315</f>
        <v>14.28</v>
      </c>
      <c r="AG332" s="2848">
        <f>J315</f>
        <v>14</v>
      </c>
      <c r="AH332" s="983"/>
      <c r="AI332" s="1068"/>
      <c r="AJ332" s="883">
        <f t="shared" si="332"/>
        <v>14.28</v>
      </c>
      <c r="AK332" s="2737">
        <f t="shared" si="332"/>
        <v>14</v>
      </c>
      <c r="AL332" s="883">
        <f t="shared" si="327"/>
        <v>14.28</v>
      </c>
      <c r="AM332" s="1030">
        <f t="shared" si="327"/>
        <v>14</v>
      </c>
      <c r="AN332" s="915">
        <f t="shared" si="307"/>
        <v>14.28</v>
      </c>
      <c r="AO332" s="922">
        <f t="shared" si="307"/>
        <v>14</v>
      </c>
    </row>
    <row r="333" spans="2:41" ht="13.5" customHeight="1" thickBot="1">
      <c r="B333" s="3136"/>
      <c r="C333" s="3668"/>
      <c r="D333" s="3132"/>
      <c r="E333" s="2809" t="s">
        <v>84</v>
      </c>
      <c r="F333" s="2793">
        <v>9.5</v>
      </c>
      <c r="G333" s="3466">
        <v>9.5</v>
      </c>
      <c r="H333" s="2796" t="s">
        <v>539</v>
      </c>
      <c r="I333" s="4190">
        <v>8.0000000000000004E-4</v>
      </c>
      <c r="J333" s="3530">
        <v>8.0000000000000004E-4</v>
      </c>
      <c r="K333" s="3519" t="s">
        <v>86</v>
      </c>
      <c r="L333" s="3510" t="s">
        <v>87</v>
      </c>
      <c r="M333" s="3511" t="s">
        <v>88</v>
      </c>
      <c r="O333" s="871" t="s">
        <v>314</v>
      </c>
      <c r="P333" s="866"/>
      <c r="Q333" s="1049"/>
      <c r="R333" s="4415"/>
      <c r="S333" s="1050"/>
      <c r="T333" s="876"/>
      <c r="U333" s="1049"/>
      <c r="V333" s="878">
        <f t="shared" si="309"/>
        <v>0</v>
      </c>
      <c r="W333" s="1046">
        <f t="shared" si="309"/>
        <v>0</v>
      </c>
      <c r="X333" s="860">
        <f>R333+T333</f>
        <v>0</v>
      </c>
      <c r="Y333" s="1046">
        <f t="shared" si="309"/>
        <v>0</v>
      </c>
      <c r="Z333" s="895">
        <f t="shared" si="331"/>
        <v>0</v>
      </c>
      <c r="AA333" s="903">
        <f t="shared" si="329"/>
        <v>0</v>
      </c>
      <c r="AC333" s="1064" t="s">
        <v>329</v>
      </c>
      <c r="AD333" s="3841"/>
      <c r="AE333" s="1069"/>
      <c r="AF333" s="990"/>
      <c r="AG333" s="1072"/>
      <c r="AH333" s="988"/>
      <c r="AI333" s="1069"/>
      <c r="AJ333" s="884">
        <f t="shared" si="332"/>
        <v>0</v>
      </c>
      <c r="AK333" s="2738">
        <f t="shared" si="332"/>
        <v>0</v>
      </c>
      <c r="AL333" s="884">
        <f t="shared" si="327"/>
        <v>0</v>
      </c>
      <c r="AM333" s="1074">
        <f t="shared" si="327"/>
        <v>0</v>
      </c>
      <c r="AN333" s="915">
        <f t="shared" si="307"/>
        <v>0</v>
      </c>
      <c r="AO333" s="922">
        <f t="shared" si="307"/>
        <v>0</v>
      </c>
    </row>
    <row r="334" spans="2:41" ht="12" customHeight="1" thickBot="1">
      <c r="B334" s="3136"/>
      <c r="C334" s="3668"/>
      <c r="D334" s="3132"/>
      <c r="E334" s="3842" t="s">
        <v>1102</v>
      </c>
      <c r="F334" s="3493"/>
      <c r="G334" s="3493"/>
      <c r="H334" s="3493" t="s">
        <v>1023</v>
      </c>
      <c r="I334" s="2029"/>
      <c r="J334" s="4178">
        <v>0.25600000000000001</v>
      </c>
      <c r="K334" s="2807" t="s">
        <v>81</v>
      </c>
      <c r="L334" s="2791">
        <v>2</v>
      </c>
      <c r="M334" s="2792">
        <v>2</v>
      </c>
      <c r="O334" s="871" t="s">
        <v>1024</v>
      </c>
      <c r="P334" s="866"/>
      <c r="Q334" s="1049"/>
      <c r="R334" s="866"/>
      <c r="S334" s="1050"/>
      <c r="T334" s="876"/>
      <c r="U334" s="1049"/>
      <c r="V334" s="878">
        <f t="shared" ref="V334:W334" si="333">P334+R334</f>
        <v>0</v>
      </c>
      <c r="W334" s="1046">
        <f t="shared" si="333"/>
        <v>0</v>
      </c>
      <c r="X334" s="860">
        <f>R334+T334</f>
        <v>0</v>
      </c>
      <c r="Y334" s="1046">
        <f t="shared" ref="Y334" si="334">S334+U334</f>
        <v>0</v>
      </c>
      <c r="Z334" s="895">
        <f t="shared" si="331"/>
        <v>0</v>
      </c>
      <c r="AA334" s="903">
        <f t="shared" si="329"/>
        <v>0</v>
      </c>
      <c r="AC334" s="1065" t="s">
        <v>297</v>
      </c>
      <c r="AD334" s="1078">
        <f t="shared" ref="AD334:AH334" si="335">SUM(AD331:AD333)</f>
        <v>0</v>
      </c>
      <c r="AE334" s="1013">
        <f t="shared" si="335"/>
        <v>0</v>
      </c>
      <c r="AF334" s="1066">
        <f t="shared" si="335"/>
        <v>14.28</v>
      </c>
      <c r="AG334" s="1011">
        <f t="shared" si="335"/>
        <v>14</v>
      </c>
      <c r="AH334" s="1078">
        <f t="shared" si="335"/>
        <v>0</v>
      </c>
      <c r="AI334" s="1013">
        <f>SUM(AI331:AI333)</f>
        <v>0</v>
      </c>
      <c r="AJ334" s="935">
        <f t="shared" si="332"/>
        <v>14.28</v>
      </c>
      <c r="AK334" s="1012">
        <f t="shared" si="332"/>
        <v>14</v>
      </c>
      <c r="AL334" s="935">
        <f t="shared" si="327"/>
        <v>14.28</v>
      </c>
      <c r="AM334" s="1013">
        <f t="shared" si="327"/>
        <v>14</v>
      </c>
      <c r="AN334" s="915">
        <f t="shared" si="307"/>
        <v>14.28</v>
      </c>
      <c r="AO334" s="922">
        <f t="shared" si="307"/>
        <v>14</v>
      </c>
    </row>
    <row r="335" spans="2:41">
      <c r="B335" s="3136"/>
      <c r="C335" s="3668"/>
      <c r="D335" s="3132"/>
      <c r="E335" s="2809" t="s">
        <v>130</v>
      </c>
      <c r="F335" s="2793">
        <v>7.99</v>
      </c>
      <c r="G335" s="3466">
        <v>6.68</v>
      </c>
      <c r="H335" s="3838" t="s">
        <v>1108</v>
      </c>
      <c r="I335" s="3493"/>
      <c r="J335" s="4179"/>
      <c r="K335" s="2764" t="s">
        <v>74</v>
      </c>
      <c r="L335" s="4287">
        <v>66</v>
      </c>
      <c r="M335" s="2797"/>
      <c r="O335" s="411" t="s">
        <v>85</v>
      </c>
      <c r="P335" s="3385"/>
      <c r="Q335" s="1038"/>
      <c r="R335" s="3385">
        <f>L315</f>
        <v>8</v>
      </c>
      <c r="S335" s="1041">
        <f>M315</f>
        <v>8</v>
      </c>
      <c r="T335" s="3843">
        <f>I329</f>
        <v>5.9</v>
      </c>
      <c r="U335" s="1029">
        <f>J329</f>
        <v>5.9</v>
      </c>
      <c r="V335" s="1180">
        <f>P335+R335</f>
        <v>8</v>
      </c>
      <c r="W335" s="1039">
        <f>Q335+S335</f>
        <v>8</v>
      </c>
      <c r="X335" s="1180">
        <f>R335+T335</f>
        <v>13.9</v>
      </c>
      <c r="Y335" s="1039">
        <f>S335+U335</f>
        <v>13.9</v>
      </c>
      <c r="Z335" s="895">
        <f>P335+R335+T335</f>
        <v>13.9</v>
      </c>
      <c r="AA335" s="903">
        <f>Q335+S335+U335</f>
        <v>13.9</v>
      </c>
      <c r="AC335" s="921" t="s">
        <v>290</v>
      </c>
      <c r="AD335" s="967">
        <f>F296</f>
        <v>45.109000000000002</v>
      </c>
      <c r="AE335" s="968">
        <f>G296</f>
        <v>39</v>
      </c>
      <c r="AF335" s="882"/>
      <c r="AG335" s="969"/>
      <c r="AH335" s="967">
        <f>F329</f>
        <v>18.356743000000002</v>
      </c>
      <c r="AI335" s="968">
        <f>G329</f>
        <v>15.6</v>
      </c>
      <c r="AJ335" s="884">
        <f t="shared" si="332"/>
        <v>45.109000000000002</v>
      </c>
      <c r="AK335" s="2740">
        <f t="shared" si="332"/>
        <v>39</v>
      </c>
      <c r="AL335" s="884">
        <f t="shared" si="327"/>
        <v>18.356743000000002</v>
      </c>
      <c r="AM335" s="973">
        <f t="shared" si="327"/>
        <v>15.6</v>
      </c>
      <c r="AN335" s="915">
        <f t="shared" si="307"/>
        <v>63.465743000000003</v>
      </c>
      <c r="AO335" s="922">
        <f t="shared" si="307"/>
        <v>54.6</v>
      </c>
    </row>
    <row r="336" spans="2:41" ht="13.5" customHeight="1" thickBot="1">
      <c r="B336" s="3136"/>
      <c r="C336" s="3668"/>
      <c r="D336" s="3132"/>
      <c r="E336" s="2809" t="s">
        <v>75</v>
      </c>
      <c r="F336" s="2763">
        <v>2.23</v>
      </c>
      <c r="G336" s="3468">
        <v>2.23</v>
      </c>
      <c r="H336" s="233" t="s">
        <v>1106</v>
      </c>
      <c r="I336" s="2793"/>
      <c r="J336" s="3482"/>
      <c r="K336" s="3837" t="s">
        <v>387</v>
      </c>
      <c r="L336" s="262"/>
      <c r="M336" s="2766"/>
      <c r="O336" s="68"/>
      <c r="P336" s="26"/>
      <c r="Q336" s="154"/>
      <c r="R336" s="132"/>
      <c r="S336" s="3845"/>
      <c r="T336" s="3846"/>
      <c r="V336" s="1143"/>
      <c r="W336" s="26"/>
      <c r="X336" s="288"/>
      <c r="Y336" s="3847"/>
      <c r="AC336" s="923" t="s">
        <v>291</v>
      </c>
      <c r="AD336" s="953"/>
      <c r="AE336" s="971"/>
      <c r="AF336" s="884"/>
      <c r="AG336" s="1197"/>
      <c r="AH336" s="953"/>
      <c r="AI336" s="971"/>
      <c r="AJ336" s="884">
        <f t="shared" si="332"/>
        <v>0</v>
      </c>
      <c r="AK336" s="2740">
        <f t="shared" si="332"/>
        <v>0</v>
      </c>
      <c r="AL336" s="884">
        <f t="shared" si="327"/>
        <v>0</v>
      </c>
      <c r="AM336" s="973">
        <f t="shared" si="327"/>
        <v>0</v>
      </c>
      <c r="AN336" s="915">
        <f t="shared" si="307"/>
        <v>0</v>
      </c>
      <c r="AO336" s="922">
        <f t="shared" si="307"/>
        <v>0</v>
      </c>
    </row>
    <row r="337" spans="2:49" ht="15.75" thickBot="1">
      <c r="B337" s="2188"/>
      <c r="C337" s="3669"/>
      <c r="D337" s="3132"/>
      <c r="E337" s="3842" t="s">
        <v>1104</v>
      </c>
      <c r="F337" s="3493"/>
      <c r="G337" s="3493"/>
      <c r="H337" s="233" t="s">
        <v>82</v>
      </c>
      <c r="I337" s="2763">
        <v>4.5</v>
      </c>
      <c r="J337" s="3482">
        <v>4.5</v>
      </c>
      <c r="K337" s="2026" t="s">
        <v>73</v>
      </c>
      <c r="L337" s="2793">
        <v>63.3</v>
      </c>
      <c r="M337" s="2797">
        <v>60</v>
      </c>
      <c r="R337" s="1021"/>
      <c r="S337" s="3848"/>
      <c r="V337" s="3849"/>
      <c r="W337" s="3850"/>
      <c r="X337" s="3851"/>
      <c r="Y337" s="3847"/>
      <c r="AC337" s="924" t="s">
        <v>287</v>
      </c>
      <c r="AD337" s="974">
        <f t="shared" ref="AD337:AI337" si="336">SUM(AD335:AD336)</f>
        <v>45.109000000000002</v>
      </c>
      <c r="AE337" s="975">
        <f t="shared" si="336"/>
        <v>39</v>
      </c>
      <c r="AF337" s="976">
        <f t="shared" si="336"/>
        <v>0</v>
      </c>
      <c r="AG337" s="926">
        <f t="shared" si="336"/>
        <v>0</v>
      </c>
      <c r="AH337" s="974">
        <f>SUM(AH335:AH336)</f>
        <v>18.356743000000002</v>
      </c>
      <c r="AI337" s="975">
        <f t="shared" si="336"/>
        <v>15.6</v>
      </c>
      <c r="AJ337" s="925">
        <f t="shared" si="332"/>
        <v>45.109000000000002</v>
      </c>
      <c r="AK337" s="977">
        <f t="shared" si="332"/>
        <v>39</v>
      </c>
      <c r="AL337" s="925">
        <f t="shared" si="327"/>
        <v>18.356743000000002</v>
      </c>
      <c r="AM337" s="978">
        <f t="shared" si="327"/>
        <v>15.6</v>
      </c>
      <c r="AN337" s="915">
        <f t="shared" si="307"/>
        <v>63.465743000000003</v>
      </c>
      <c r="AO337" s="922">
        <f t="shared" si="307"/>
        <v>54.6</v>
      </c>
    </row>
    <row r="338" spans="2:49" ht="13.5" customHeight="1">
      <c r="B338" s="2188"/>
      <c r="C338" s="600"/>
      <c r="D338" s="95"/>
      <c r="E338" s="3480" t="s">
        <v>336</v>
      </c>
      <c r="F338" s="2763">
        <v>0.61</v>
      </c>
      <c r="G338" s="3468">
        <v>0.61</v>
      </c>
      <c r="H338" s="233" t="s">
        <v>72</v>
      </c>
      <c r="I338" s="2763">
        <v>1.8</v>
      </c>
      <c r="J338" s="3482">
        <v>1.8</v>
      </c>
      <c r="K338" s="3840" t="s">
        <v>340</v>
      </c>
      <c r="L338" s="2801">
        <v>5</v>
      </c>
      <c r="M338" s="3864">
        <v>5</v>
      </c>
      <c r="R338" s="1021"/>
      <c r="S338" s="3848"/>
      <c r="V338" s="3849"/>
      <c r="Y338" s="1021"/>
      <c r="Z338" s="3848"/>
      <c r="AA338" s="3852"/>
      <c r="AC338" s="927" t="s">
        <v>201</v>
      </c>
      <c r="AD338" s="979"/>
      <c r="AE338" s="980"/>
      <c r="AF338" s="981"/>
      <c r="AG338" s="982"/>
      <c r="AH338" s="979"/>
      <c r="AI338" s="980"/>
      <c r="AJ338" s="883">
        <f t="shared" si="332"/>
        <v>0</v>
      </c>
      <c r="AK338" s="2741">
        <f t="shared" si="332"/>
        <v>0</v>
      </c>
      <c r="AL338" s="883">
        <f t="shared" si="327"/>
        <v>0</v>
      </c>
      <c r="AM338" s="987">
        <f>AG338+AI338</f>
        <v>0</v>
      </c>
      <c r="AN338" s="915">
        <f t="shared" si="307"/>
        <v>0</v>
      </c>
      <c r="AO338" s="922">
        <f t="shared" si="307"/>
        <v>0</v>
      </c>
    </row>
    <row r="339" spans="2:49" ht="15.75" thickBot="1">
      <c r="B339" s="2089" t="s">
        <v>270</v>
      </c>
      <c r="C339" s="3647"/>
      <c r="D339" s="4188">
        <f>SUM(D328:D334)</f>
        <v>354</v>
      </c>
      <c r="E339" s="2176" t="s">
        <v>72</v>
      </c>
      <c r="F339" s="1103">
        <v>0.1</v>
      </c>
      <c r="G339" s="4192">
        <v>0.1</v>
      </c>
      <c r="H339" s="3183" t="s">
        <v>74</v>
      </c>
      <c r="I339" s="3472">
        <v>23.8</v>
      </c>
      <c r="J339" s="3487">
        <v>23.8</v>
      </c>
      <c r="K339" s="3529" t="s">
        <v>74</v>
      </c>
      <c r="L339" s="3472">
        <v>90</v>
      </c>
      <c r="M339" s="3488">
        <v>90</v>
      </c>
      <c r="V339" s="3849"/>
      <c r="Y339" s="3853"/>
      <c r="Z339" s="148"/>
      <c r="AA339" s="908"/>
      <c r="AC339" s="928" t="s">
        <v>89</v>
      </c>
      <c r="AD339" s="983"/>
      <c r="AE339" s="984"/>
      <c r="AF339" s="985"/>
      <c r="AG339" s="986"/>
      <c r="AH339" s="983">
        <f>F330</f>
        <v>11.9825</v>
      </c>
      <c r="AI339" s="984">
        <f>G330</f>
        <v>10.6</v>
      </c>
      <c r="AJ339" s="883">
        <f t="shared" si="332"/>
        <v>0</v>
      </c>
      <c r="AK339" s="2741">
        <f t="shared" si="332"/>
        <v>0</v>
      </c>
      <c r="AL339" s="883">
        <f t="shared" si="327"/>
        <v>11.9825</v>
      </c>
      <c r="AM339" s="987">
        <f>AG339+AI339</f>
        <v>10.6</v>
      </c>
      <c r="AN339" s="915">
        <f t="shared" si="307"/>
        <v>11.9825</v>
      </c>
      <c r="AO339" s="922">
        <f t="shared" si="307"/>
        <v>10.6</v>
      </c>
    </row>
    <row r="340" spans="2:49" ht="15.75" thickBot="1">
      <c r="O340" s="343"/>
      <c r="V340" s="3849"/>
      <c r="Y340" s="80"/>
      <c r="Z340" s="148"/>
      <c r="AA340" s="908"/>
      <c r="AC340" s="929" t="s">
        <v>202</v>
      </c>
      <c r="AD340" s="988"/>
      <c r="AE340" s="3854"/>
      <c r="AF340" s="990">
        <f>L310</f>
        <v>34.247999999999998</v>
      </c>
      <c r="AG340" s="3855">
        <f>M310</f>
        <v>24.3</v>
      </c>
      <c r="AH340" s="988"/>
      <c r="AI340" s="989"/>
      <c r="AJ340" s="884">
        <f t="shared" si="332"/>
        <v>34.247999999999998</v>
      </c>
      <c r="AK340" s="2742">
        <f t="shared" si="332"/>
        <v>24.3</v>
      </c>
      <c r="AL340" s="884">
        <f t="shared" si="327"/>
        <v>34.247999999999998</v>
      </c>
      <c r="AM340" s="992">
        <f>AG340+AI340</f>
        <v>24.3</v>
      </c>
      <c r="AN340" s="915">
        <f t="shared" si="307"/>
        <v>34.247999999999998</v>
      </c>
      <c r="AO340" s="922">
        <f t="shared" si="307"/>
        <v>24.3</v>
      </c>
    </row>
    <row r="341" spans="2:49" ht="15.75" thickBot="1">
      <c r="C341" s="613"/>
      <c r="D341" s="200"/>
      <c r="E341" s="3144"/>
      <c r="F341" s="3144"/>
      <c r="G341" s="3144"/>
      <c r="H341" s="3144"/>
      <c r="I341" s="3144"/>
      <c r="J341" s="3144"/>
      <c r="K341" s="3144"/>
      <c r="L341" s="3144"/>
      <c r="M341" s="3144"/>
      <c r="O341" s="2417"/>
      <c r="V341" s="3849"/>
      <c r="Y341" s="80"/>
      <c r="Z341" s="148"/>
      <c r="AA341" s="908"/>
      <c r="AC341" s="1076" t="s">
        <v>288</v>
      </c>
      <c r="AD341" s="1077">
        <f t="shared" ref="AD341:AH341" si="337">SUM(AD338:AD340)</f>
        <v>0</v>
      </c>
      <c r="AE341" s="964">
        <f t="shared" si="337"/>
        <v>0</v>
      </c>
      <c r="AF341" s="1077">
        <f t="shared" si="337"/>
        <v>34.247999999999998</v>
      </c>
      <c r="AG341" s="964">
        <f t="shared" si="337"/>
        <v>24.3</v>
      </c>
      <c r="AH341" s="1077">
        <f t="shared" si="337"/>
        <v>11.9825</v>
      </c>
      <c r="AI341" s="964">
        <f>SUM(AI338:AI340)</f>
        <v>10.6</v>
      </c>
      <c r="AJ341" s="963">
        <f t="shared" si="332"/>
        <v>34.247999999999998</v>
      </c>
      <c r="AK341" s="965">
        <f t="shared" si="332"/>
        <v>24.3</v>
      </c>
      <c r="AL341" s="963">
        <f t="shared" si="332"/>
        <v>46.230499999999999</v>
      </c>
      <c r="AM341" s="966">
        <f>AG341+AI341</f>
        <v>34.9</v>
      </c>
      <c r="AN341" s="915">
        <f t="shared" si="307"/>
        <v>46.230499999999999</v>
      </c>
      <c r="AO341" s="922">
        <f t="shared" si="307"/>
        <v>34.9</v>
      </c>
    </row>
    <row r="342" spans="2:49">
      <c r="C342" s="613"/>
      <c r="D342" s="3142"/>
      <c r="E342" s="113"/>
      <c r="F342" s="3150"/>
      <c r="G342" s="468"/>
      <c r="H342" s="3140"/>
      <c r="I342" s="3149"/>
      <c r="J342" s="3144"/>
      <c r="K342" s="3144"/>
      <c r="L342" s="3144"/>
      <c r="M342" s="3144"/>
    </row>
    <row r="343" spans="2:49">
      <c r="D343" s="468"/>
      <c r="E343" s="3143"/>
      <c r="F343" s="3147"/>
      <c r="G343" s="468"/>
      <c r="H343" s="3140"/>
      <c r="I343" s="3149"/>
      <c r="J343" s="3144"/>
      <c r="K343" s="3141"/>
      <c r="L343" s="3143"/>
      <c r="M343" s="205"/>
      <c r="O343" s="6"/>
    </row>
    <row r="344" spans="2:49">
      <c r="D344" s="1625"/>
      <c r="E344" s="3140"/>
      <c r="F344" s="3149"/>
      <c r="G344" s="468"/>
      <c r="H344" s="3143"/>
      <c r="I344" s="3147"/>
      <c r="J344" s="3144"/>
      <c r="K344" s="3141"/>
      <c r="L344" s="3146"/>
      <c r="M344" s="3147"/>
      <c r="O344" s="6"/>
    </row>
    <row r="345" spans="2:49">
      <c r="B345" s="3141"/>
      <c r="C345" s="3140"/>
      <c r="D345" s="468"/>
      <c r="E345" s="3143"/>
      <c r="F345" s="3147"/>
      <c r="G345" s="468"/>
      <c r="H345" s="3143"/>
      <c r="I345" s="3149"/>
      <c r="J345" s="3149"/>
      <c r="K345" s="3144"/>
      <c r="L345" s="3144"/>
      <c r="M345" s="3144"/>
      <c r="N345" s="92"/>
      <c r="O345" s="6"/>
      <c r="R345" s="11"/>
      <c r="U345" s="11"/>
      <c r="V345" s="11"/>
      <c r="W345" s="11"/>
      <c r="X345" s="11"/>
      <c r="Z345" s="908"/>
      <c r="AA345" s="1021"/>
      <c r="AC345" t="s">
        <v>271</v>
      </c>
      <c r="AN345" s="106"/>
      <c r="AO345" s="11"/>
      <c r="AR345" s="137"/>
    </row>
    <row r="346" spans="2:49">
      <c r="B346" s="92"/>
      <c r="C346" s="1565" t="str">
        <f>C2</f>
        <v xml:space="preserve">               12 - ТИДНЕВНАЯ  М Е Н Ю  -  Р А С К Л А Д К А    ДЛЯ ПИТАНИЯ ДЕТЕЙ  ШКОЛЬНЫХ </v>
      </c>
      <c r="D346" s="92"/>
      <c r="E346" s="92"/>
      <c r="F346" s="92"/>
      <c r="G346" s="1566"/>
      <c r="H346" s="3141"/>
      <c r="I346" s="3140"/>
      <c r="J346" s="3130"/>
      <c r="K346" s="92"/>
      <c r="L346" s="1566"/>
      <c r="M346" s="92"/>
      <c r="N346" s="92"/>
      <c r="O346" s="1565"/>
      <c r="Z346" s="1022"/>
      <c r="AA346" s="80"/>
      <c r="AC346" s="99" t="str">
        <f>B352</f>
        <v>7- й   день</v>
      </c>
      <c r="AD346" s="2" t="str">
        <f>P348</f>
        <v>Возрастная категория:   12  лет и старше</v>
      </c>
      <c r="AI346" s="132" t="str">
        <f>U348</f>
        <v>2 - я   неделя</v>
      </c>
      <c r="AK346" s="297"/>
      <c r="AL346" s="68"/>
      <c r="AN346" s="3132"/>
      <c r="AO346" s="3132"/>
      <c r="AP346" s="3132"/>
      <c r="AR346" s="106"/>
      <c r="AV346" s="54"/>
      <c r="AW346" s="596"/>
    </row>
    <row r="347" spans="2:49" ht="15.75" thickBot="1">
      <c r="B347" s="92"/>
      <c r="C347" s="92"/>
      <c r="D347" s="1567" t="str">
        <f>D3</f>
        <v xml:space="preserve"> З А В Т Р А К О В   -   О Б Е Д О В  -  П О Л Д Н И К О В</v>
      </c>
      <c r="E347" s="92"/>
      <c r="F347" s="1568"/>
      <c r="G347" s="92"/>
      <c r="H347" s="3141"/>
      <c r="I347" s="3140"/>
      <c r="J347" s="3130"/>
      <c r="K347" s="92"/>
      <c r="L347" s="1569" t="s">
        <v>102</v>
      </c>
      <c r="M347" s="92"/>
      <c r="N347" s="92"/>
      <c r="O347" t="s">
        <v>271</v>
      </c>
      <c r="AC347" s="99" t="str">
        <f>O349</f>
        <v xml:space="preserve">               12- ТИДНЕВКА</v>
      </c>
      <c r="AF347" s="2555" t="str">
        <f>R349</f>
        <v xml:space="preserve">      Сезон:    ЗИМА  -  ВЕСНА  2025 -____г.г.</v>
      </c>
      <c r="AN347" s="37"/>
      <c r="AO347" s="37"/>
      <c r="AP347" s="3132"/>
      <c r="AR347" s="106"/>
      <c r="AV347" s="322"/>
      <c r="AW347" s="322"/>
    </row>
    <row r="348" spans="2:49" ht="15.75" thickBot="1">
      <c r="B348" s="1566" t="str">
        <f>B4</f>
        <v>Возрастная категория:   12  лет и старше</v>
      </c>
      <c r="C348" s="1566"/>
      <c r="D348" s="1570"/>
      <c r="E348" s="92"/>
      <c r="F348" s="1571" t="s">
        <v>121</v>
      </c>
      <c r="G348" s="92"/>
      <c r="H348" s="92"/>
      <c r="I348" s="2554" t="str">
        <f>I4</f>
        <v xml:space="preserve">      Сезон:    ЗИМА  -  ВЕСНА  2025 -____г.г.</v>
      </c>
      <c r="J348" s="2078"/>
      <c r="K348" s="1572"/>
      <c r="L348" s="92"/>
      <c r="M348" s="92"/>
      <c r="N348" s="92"/>
      <c r="O348" s="99" t="str">
        <f>B352</f>
        <v>7- й   день</v>
      </c>
      <c r="P348" s="2" t="str">
        <f>B348</f>
        <v>Возрастная категория:   12  лет и старше</v>
      </c>
      <c r="U348" s="132" t="str">
        <f>F348</f>
        <v>2 - я   неделя</v>
      </c>
      <c r="W348" s="297"/>
      <c r="X348" s="68"/>
      <c r="Y348" s="1023"/>
      <c r="AC348" s="839" t="s">
        <v>224</v>
      </c>
      <c r="AD348" s="840" t="s">
        <v>272</v>
      </c>
      <c r="AE348" s="841"/>
      <c r="AF348" s="840" t="s">
        <v>273</v>
      </c>
      <c r="AG348" s="841"/>
      <c r="AH348" s="840" t="s">
        <v>274</v>
      </c>
      <c r="AI348" s="841"/>
      <c r="AJ348" s="840" t="s">
        <v>277</v>
      </c>
      <c r="AK348" s="841"/>
      <c r="AL348" s="886" t="s">
        <v>278</v>
      </c>
      <c r="AM348" s="841"/>
      <c r="AN348" s="909" t="s">
        <v>279</v>
      </c>
      <c r="AO348" s="910"/>
      <c r="AR348" s="1668"/>
      <c r="AV348" s="322"/>
      <c r="AW348" s="322"/>
    </row>
    <row r="349" spans="2:49" ht="15.75" thickBot="1">
      <c r="B349" s="92"/>
      <c r="C349" s="1514"/>
      <c r="D349" s="92"/>
      <c r="E349" s="3203"/>
      <c r="F349" s="92"/>
      <c r="G349" s="92"/>
      <c r="H349" s="92"/>
      <c r="I349" s="92"/>
      <c r="J349" s="92"/>
      <c r="K349" s="92"/>
      <c r="L349" s="92"/>
      <c r="M349" s="92"/>
      <c r="N349" s="92"/>
      <c r="O349" s="99" t="str">
        <f>O6</f>
        <v xml:space="preserve">               12- ТИДНЕВКА</v>
      </c>
      <c r="R349" s="2720" t="str">
        <f>I348</f>
        <v xml:space="preserve">      Сезон:    ЗИМА  -  ВЕСНА  2025 -____г.г.</v>
      </c>
      <c r="AC349" s="1079" t="s">
        <v>300</v>
      </c>
      <c r="AD349" s="842" t="s">
        <v>87</v>
      </c>
      <c r="AE349" s="844" t="s">
        <v>88</v>
      </c>
      <c r="AF349" s="887" t="s">
        <v>87</v>
      </c>
      <c r="AG349" s="888" t="s">
        <v>88</v>
      </c>
      <c r="AH349" s="887" t="s">
        <v>87</v>
      </c>
      <c r="AI349" s="888" t="s">
        <v>88</v>
      </c>
      <c r="AJ349" s="842" t="s">
        <v>87</v>
      </c>
      <c r="AK349" s="843" t="s">
        <v>88</v>
      </c>
      <c r="AL349" s="889" t="s">
        <v>87</v>
      </c>
      <c r="AM349" s="843" t="s">
        <v>88</v>
      </c>
      <c r="AN349" s="1082" t="s">
        <v>87</v>
      </c>
      <c r="AO349" s="1083" t="s">
        <v>88</v>
      </c>
      <c r="AR349" s="106"/>
      <c r="AV349" s="14"/>
      <c r="AW349" s="14"/>
    </row>
    <row r="350" spans="2:49">
      <c r="B350" s="1573" t="s">
        <v>1</v>
      </c>
      <c r="C350" s="1574" t="s">
        <v>2</v>
      </c>
      <c r="D350" s="1575" t="s">
        <v>3</v>
      </c>
      <c r="E350" s="3180" t="s">
        <v>57</v>
      </c>
      <c r="F350" s="112"/>
      <c r="G350" s="112"/>
      <c r="H350" s="112"/>
      <c r="I350" s="112"/>
      <c r="J350" s="112"/>
      <c r="K350" s="112"/>
      <c r="L350" s="112"/>
      <c r="M350" s="3167"/>
      <c r="N350" s="92"/>
      <c r="O350" s="1094" t="s">
        <v>303</v>
      </c>
      <c r="P350" s="184"/>
      <c r="Q350" s="184"/>
      <c r="R350" s="184"/>
      <c r="S350" s="184"/>
      <c r="T350" s="184"/>
      <c r="U350" s="184"/>
      <c r="V350" s="184"/>
      <c r="W350" s="184"/>
      <c r="X350" s="184"/>
      <c r="Y350" s="837"/>
      <c r="AC350" s="932" t="s">
        <v>63</v>
      </c>
      <c r="AD350" s="967"/>
      <c r="AE350" s="993"/>
      <c r="AF350" s="967"/>
      <c r="AG350" s="994"/>
      <c r="AH350" s="967"/>
      <c r="AI350" s="995"/>
      <c r="AJ350" s="882">
        <f t="shared" ref="AJ350:AJ359" si="338">AD350+AF350</f>
        <v>0</v>
      </c>
      <c r="AK350" s="1397">
        <f t="shared" ref="AK350:AK359" si="339">AE350+AG350</f>
        <v>0</v>
      </c>
      <c r="AL350" s="882">
        <f t="shared" ref="AL350:AL359" si="340">AF350+AH350</f>
        <v>0</v>
      </c>
      <c r="AM350" s="996">
        <f t="shared" ref="AM350:AM359" si="341">AG350+AI350</f>
        <v>0</v>
      </c>
      <c r="AN350" s="915">
        <f t="shared" ref="AN350:AN358" si="342">AD350+AF350+AH350</f>
        <v>0</v>
      </c>
      <c r="AO350" s="922">
        <f t="shared" ref="AO350:AO358" si="343">AE350+AG350+AI350</f>
        <v>0</v>
      </c>
      <c r="AR350" s="101"/>
      <c r="AV350" s="14"/>
      <c r="AW350" s="14"/>
    </row>
    <row r="351" spans="2:49" ht="15.75" thickBot="1">
      <c r="B351" s="1577" t="s">
        <v>4</v>
      </c>
      <c r="C351" s="92"/>
      <c r="D351" s="1578" t="s">
        <v>58</v>
      </c>
      <c r="E351" s="3173"/>
      <c r="F351" s="3144"/>
      <c r="G351" s="3144"/>
      <c r="H351" s="3144"/>
      <c r="I351" s="3144"/>
      <c r="J351" s="3144"/>
      <c r="K351" s="92"/>
      <c r="L351" s="92"/>
      <c r="M351" s="3174"/>
      <c r="N351" s="92"/>
      <c r="O351" s="669"/>
      <c r="P351" s="17" t="s">
        <v>304</v>
      </c>
      <c r="Q351" s="17"/>
      <c r="R351" s="17"/>
      <c r="S351" s="17"/>
      <c r="T351" s="17"/>
      <c r="U351" s="17"/>
      <c r="V351" s="17"/>
      <c r="W351" s="17"/>
      <c r="X351" s="17"/>
      <c r="Y351" s="838"/>
      <c r="AC351" s="932" t="s">
        <v>393</v>
      </c>
      <c r="AD351" s="946"/>
      <c r="AE351" s="997"/>
      <c r="AF351" s="946"/>
      <c r="AG351" s="998"/>
      <c r="AH351" s="946"/>
      <c r="AI351" s="999"/>
      <c r="AJ351" s="883">
        <f t="shared" si="338"/>
        <v>0</v>
      </c>
      <c r="AK351" s="1018">
        <f t="shared" si="339"/>
        <v>0</v>
      </c>
      <c r="AL351" s="883">
        <f t="shared" si="340"/>
        <v>0</v>
      </c>
      <c r="AM351" s="938">
        <f t="shared" si="341"/>
        <v>0</v>
      </c>
      <c r="AN351" s="895">
        <f t="shared" si="342"/>
        <v>0</v>
      </c>
      <c r="AO351" s="917">
        <f t="shared" si="343"/>
        <v>0</v>
      </c>
      <c r="AR351" s="101"/>
      <c r="AV351" s="11"/>
      <c r="AW351" s="11"/>
    </row>
    <row r="352" spans="2:49" ht="16.5" thickBot="1">
      <c r="B352" s="1606" t="s">
        <v>457</v>
      </c>
      <c r="C352" s="112"/>
      <c r="D352" s="1539"/>
      <c r="E352" s="2864" t="s">
        <v>535</v>
      </c>
      <c r="F352" s="112"/>
      <c r="G352" s="112"/>
      <c r="H352" s="2203" t="s">
        <v>533</v>
      </c>
      <c r="I352" s="1205"/>
      <c r="J352" s="1205"/>
      <c r="K352" s="2650" t="s">
        <v>810</v>
      </c>
      <c r="L352" s="3257"/>
      <c r="M352" s="3258"/>
      <c r="N352" s="92"/>
      <c r="Z352" s="4394" t="s">
        <v>1133</v>
      </c>
      <c r="AA352" s="4395"/>
      <c r="AC352" s="932" t="s">
        <v>65</v>
      </c>
      <c r="AD352" s="1000"/>
      <c r="AE352" s="1055"/>
      <c r="AF352" s="1000"/>
      <c r="AG352" s="1002"/>
      <c r="AH352" s="1000"/>
      <c r="AI352" s="1003"/>
      <c r="AJ352" s="883">
        <f t="shared" si="338"/>
        <v>0</v>
      </c>
      <c r="AK352" s="1018">
        <f t="shared" si="339"/>
        <v>0</v>
      </c>
      <c r="AL352" s="883">
        <f t="shared" si="340"/>
        <v>0</v>
      </c>
      <c r="AM352" s="938">
        <f t="shared" si="341"/>
        <v>0</v>
      </c>
      <c r="AN352" s="895">
        <f t="shared" si="342"/>
        <v>0</v>
      </c>
      <c r="AO352" s="917">
        <f t="shared" si="343"/>
        <v>0</v>
      </c>
      <c r="AR352" s="101"/>
      <c r="AV352" s="11"/>
      <c r="AW352" s="11"/>
    </row>
    <row r="353" spans="2:56" ht="15.75" thickBot="1">
      <c r="B353" s="1589"/>
      <c r="C353" s="3179" t="s">
        <v>128</v>
      </c>
      <c r="D353" s="1356"/>
      <c r="E353" s="3256" t="s">
        <v>811</v>
      </c>
      <c r="F353" s="1227"/>
      <c r="G353" s="1227"/>
      <c r="H353" s="1194" t="s">
        <v>86</v>
      </c>
      <c r="I353" s="162" t="s">
        <v>87</v>
      </c>
      <c r="J353" s="1582" t="s">
        <v>88</v>
      </c>
      <c r="K353" s="3224" t="s">
        <v>809</v>
      </c>
      <c r="L353" s="3318"/>
      <c r="M353" s="3319"/>
      <c r="N353" s="92"/>
      <c r="O353" s="839" t="s">
        <v>224</v>
      </c>
      <c r="P353" s="840" t="s">
        <v>272</v>
      </c>
      <c r="Q353" s="841"/>
      <c r="R353" s="840" t="s">
        <v>273</v>
      </c>
      <c r="S353" s="841"/>
      <c r="T353" s="840" t="s">
        <v>274</v>
      </c>
      <c r="U353" s="841"/>
      <c r="V353" s="840" t="s">
        <v>275</v>
      </c>
      <c r="W353" s="841"/>
      <c r="X353" s="840" t="s">
        <v>278</v>
      </c>
      <c r="Y353" s="841"/>
      <c r="Z353" s="4396" t="s">
        <v>1134</v>
      </c>
      <c r="AA353" s="4397"/>
      <c r="AC353" s="932" t="s">
        <v>66</v>
      </c>
      <c r="AD353" s="946"/>
      <c r="AE353" s="1001"/>
      <c r="AF353" s="946"/>
      <c r="AG353" s="1002"/>
      <c r="AH353" s="946"/>
      <c r="AI353" s="1003"/>
      <c r="AJ353" s="883">
        <f t="shared" si="338"/>
        <v>0</v>
      </c>
      <c r="AK353" s="1018">
        <f t="shared" si="339"/>
        <v>0</v>
      </c>
      <c r="AL353" s="883">
        <f t="shared" si="340"/>
        <v>0</v>
      </c>
      <c r="AM353" s="938">
        <f t="shared" si="341"/>
        <v>0</v>
      </c>
      <c r="AN353" s="895">
        <f t="shared" si="342"/>
        <v>0</v>
      </c>
      <c r="AO353" s="917">
        <f t="shared" si="343"/>
        <v>0</v>
      </c>
      <c r="AR353" s="101"/>
      <c r="AV353" s="11"/>
      <c r="AW353" s="11"/>
    </row>
    <row r="354" spans="2:56" ht="15.75" thickBot="1">
      <c r="B354" s="1542" t="s">
        <v>453</v>
      </c>
      <c r="C354" s="1821" t="s">
        <v>535</v>
      </c>
      <c r="D354" s="3169">
        <v>150</v>
      </c>
      <c r="E354" s="1165" t="s">
        <v>86</v>
      </c>
      <c r="F354" s="162" t="s">
        <v>87</v>
      </c>
      <c r="G354" s="1582" t="s">
        <v>88</v>
      </c>
      <c r="H354" s="130" t="s">
        <v>81</v>
      </c>
      <c r="I354" s="129">
        <v>2</v>
      </c>
      <c r="J354" s="1166">
        <v>2</v>
      </c>
      <c r="K354" s="3340" t="s">
        <v>86</v>
      </c>
      <c r="L354" s="2593" t="s">
        <v>87</v>
      </c>
      <c r="M354" s="2594" t="s">
        <v>88</v>
      </c>
      <c r="N354" s="92"/>
      <c r="O354" s="677"/>
      <c r="P354" s="842" t="s">
        <v>87</v>
      </c>
      <c r="Q354" s="843" t="s">
        <v>88</v>
      </c>
      <c r="R354" s="842" t="s">
        <v>87</v>
      </c>
      <c r="S354" s="843" t="s">
        <v>88</v>
      </c>
      <c r="T354" s="842" t="s">
        <v>87</v>
      </c>
      <c r="U354" s="843" t="s">
        <v>88</v>
      </c>
      <c r="V354" s="842" t="s">
        <v>87</v>
      </c>
      <c r="W354" s="843" t="s">
        <v>88</v>
      </c>
      <c r="X354" s="842" t="s">
        <v>87</v>
      </c>
      <c r="Y354" s="844" t="s">
        <v>88</v>
      </c>
      <c r="Z354" s="890" t="s">
        <v>87</v>
      </c>
      <c r="AA354" s="891" t="s">
        <v>88</v>
      </c>
      <c r="AC354" s="932" t="s">
        <v>68</v>
      </c>
      <c r="AD354" s="946"/>
      <c r="AE354" s="997"/>
      <c r="AF354" s="946">
        <f>F379</f>
        <v>38.762</v>
      </c>
      <c r="AG354" s="998">
        <f>G379</f>
        <v>38.762</v>
      </c>
      <c r="AH354" s="946"/>
      <c r="AI354" s="999"/>
      <c r="AJ354" s="883">
        <f t="shared" si="338"/>
        <v>38.762</v>
      </c>
      <c r="AK354" s="1018">
        <f t="shared" si="339"/>
        <v>38.762</v>
      </c>
      <c r="AL354" s="883">
        <f t="shared" si="340"/>
        <v>38.762</v>
      </c>
      <c r="AM354" s="938">
        <f t="shared" si="341"/>
        <v>38.762</v>
      </c>
      <c r="AN354" s="895">
        <f t="shared" si="342"/>
        <v>38.762</v>
      </c>
      <c r="AO354" s="917">
        <f t="shared" si="343"/>
        <v>38.762</v>
      </c>
      <c r="AR354" s="101"/>
      <c r="AV354" s="11"/>
      <c r="AW354" s="11"/>
      <c r="AX354" s="11"/>
      <c r="AY354" s="11"/>
      <c r="AZ354" s="11"/>
      <c r="BA354" s="11"/>
      <c r="BB354" s="11"/>
      <c r="BC354" s="11"/>
      <c r="BD354" s="11"/>
    </row>
    <row r="355" spans="2:56">
      <c r="B355" s="1243" t="s">
        <v>454</v>
      </c>
      <c r="C355" s="2213" t="s">
        <v>536</v>
      </c>
      <c r="D355" s="3289">
        <v>50</v>
      </c>
      <c r="E355" s="130" t="s">
        <v>132</v>
      </c>
      <c r="F355" s="2658" t="s">
        <v>1075</v>
      </c>
      <c r="G355" s="2557">
        <v>100</v>
      </c>
      <c r="H355" s="1249" t="s">
        <v>335</v>
      </c>
      <c r="I355" s="241">
        <v>66</v>
      </c>
      <c r="J355" s="246">
        <v>66</v>
      </c>
      <c r="K355" s="3578" t="s">
        <v>467</v>
      </c>
      <c r="L355" s="129">
        <v>31.2</v>
      </c>
      <c r="M355" s="2557">
        <v>30</v>
      </c>
      <c r="N355" s="92"/>
      <c r="O355" s="1095" t="s">
        <v>115</v>
      </c>
      <c r="P355" s="858">
        <f>D359</f>
        <v>40</v>
      </c>
      <c r="Q355" s="1024">
        <f>D359</f>
        <v>40</v>
      </c>
      <c r="R355" s="872">
        <f>D371</f>
        <v>50</v>
      </c>
      <c r="S355" s="1016">
        <f>D371</f>
        <v>50</v>
      </c>
      <c r="T355" s="872"/>
      <c r="U355" s="1025"/>
      <c r="V355" s="872">
        <f>P355+R355</f>
        <v>90</v>
      </c>
      <c r="W355" s="1015">
        <f>Q355+S355</f>
        <v>90</v>
      </c>
      <c r="X355" s="872">
        <f>R355+T355</f>
        <v>50</v>
      </c>
      <c r="Y355" s="1016">
        <f>S355+U355</f>
        <v>50</v>
      </c>
      <c r="Z355" s="892">
        <f t="shared" ref="Z355:Z363" si="344">P355+R355+T355</f>
        <v>90</v>
      </c>
      <c r="AA355" s="893">
        <f t="shared" ref="AA355:AA363" si="345">Q355+S355+U355</f>
        <v>90</v>
      </c>
      <c r="AC355" s="932" t="s">
        <v>69</v>
      </c>
      <c r="AD355" s="946"/>
      <c r="AE355" s="1004"/>
      <c r="AF355" s="946"/>
      <c r="AG355" s="998"/>
      <c r="AH355" s="946"/>
      <c r="AI355" s="999"/>
      <c r="AJ355" s="883">
        <f t="shared" si="338"/>
        <v>0</v>
      </c>
      <c r="AK355" s="1018">
        <f t="shared" si="339"/>
        <v>0</v>
      </c>
      <c r="AL355" s="883">
        <f t="shared" si="340"/>
        <v>0</v>
      </c>
      <c r="AM355" s="938">
        <f t="shared" si="341"/>
        <v>0</v>
      </c>
      <c r="AN355" s="895">
        <f t="shared" si="342"/>
        <v>0</v>
      </c>
      <c r="AO355" s="917">
        <f t="shared" si="343"/>
        <v>0</v>
      </c>
      <c r="AR355" s="101"/>
      <c r="AX355" s="11"/>
      <c r="AY355" s="11"/>
      <c r="AZ355" s="11"/>
      <c r="BA355" s="11"/>
      <c r="BB355" s="11"/>
      <c r="BC355" s="11"/>
      <c r="BD355" s="11"/>
    </row>
    <row r="356" spans="2:56">
      <c r="B356" s="3286" t="s">
        <v>405</v>
      </c>
      <c r="C356" s="3166" t="s">
        <v>534</v>
      </c>
      <c r="D356" s="2506">
        <v>200</v>
      </c>
      <c r="E356" s="185" t="s">
        <v>73</v>
      </c>
      <c r="F356" s="227">
        <v>60</v>
      </c>
      <c r="G356" s="1233">
        <v>60</v>
      </c>
      <c r="H356" s="4168" t="s">
        <v>387</v>
      </c>
      <c r="I356" s="1580"/>
      <c r="J356" s="1581"/>
      <c r="K356" s="3144"/>
      <c r="L356" s="3144"/>
      <c r="M356" s="3174"/>
      <c r="N356" s="92"/>
      <c r="O356" s="894" t="s">
        <v>114</v>
      </c>
      <c r="P356" s="859">
        <f>D358</f>
        <v>50</v>
      </c>
      <c r="Q356" s="1026">
        <f>D358</f>
        <v>50</v>
      </c>
      <c r="R356" s="859">
        <f>L367+D370</f>
        <v>81.7</v>
      </c>
      <c r="S356" s="1027">
        <f>M367+D370</f>
        <v>81.7</v>
      </c>
      <c r="T356" s="859">
        <f>F388</f>
        <v>20</v>
      </c>
      <c r="U356" s="1026">
        <f>G388</f>
        <v>20</v>
      </c>
      <c r="V356" s="859">
        <f t="shared" ref="V356:V360" si="346">P356+R356</f>
        <v>131.69999999999999</v>
      </c>
      <c r="W356" s="1018">
        <f t="shared" ref="W356:W360" si="347">Q356+S356</f>
        <v>131.69999999999999</v>
      </c>
      <c r="X356" s="859">
        <f t="shared" ref="X356:X360" si="348">R356+T356</f>
        <v>101.7</v>
      </c>
      <c r="Y356" s="938">
        <f t="shared" ref="Y356:Y360" si="349">S356+U356</f>
        <v>101.7</v>
      </c>
      <c r="Z356" s="895">
        <f t="shared" si="344"/>
        <v>151.69999999999999</v>
      </c>
      <c r="AA356" s="896">
        <f t="shared" si="345"/>
        <v>151.69999999999999</v>
      </c>
      <c r="AC356" s="933" t="s">
        <v>302</v>
      </c>
      <c r="AD356" s="946"/>
      <c r="AE356" s="997"/>
      <c r="AF356" s="1105"/>
      <c r="AG356" s="1198"/>
      <c r="AH356" s="946"/>
      <c r="AI356" s="999"/>
      <c r="AJ356" s="883">
        <f t="shared" si="338"/>
        <v>0</v>
      </c>
      <c r="AK356" s="1018">
        <f t="shared" si="339"/>
        <v>0</v>
      </c>
      <c r="AL356" s="883">
        <f t="shared" si="340"/>
        <v>0</v>
      </c>
      <c r="AM356" s="938">
        <f t="shared" si="341"/>
        <v>0</v>
      </c>
      <c r="AN356" s="895">
        <f t="shared" si="342"/>
        <v>0</v>
      </c>
      <c r="AO356" s="917">
        <f t="shared" si="343"/>
        <v>0</v>
      </c>
      <c r="AR356" s="101"/>
      <c r="AX356" s="11"/>
      <c r="AY356" s="11"/>
      <c r="AZ356" s="11"/>
      <c r="BA356" s="11"/>
      <c r="BB356" s="11"/>
      <c r="BC356" s="11"/>
      <c r="BD356" s="11"/>
    </row>
    <row r="357" spans="2:56" ht="15.75" thickBot="1">
      <c r="B357" s="1597" t="s">
        <v>262</v>
      </c>
      <c r="C357" s="3170" t="s">
        <v>464</v>
      </c>
      <c r="D357" s="1231">
        <v>30</v>
      </c>
      <c r="E357" s="185" t="s">
        <v>75</v>
      </c>
      <c r="F357" s="1583">
        <v>4.9400000000000004</v>
      </c>
      <c r="G357" s="1233">
        <v>4.9400000000000004</v>
      </c>
      <c r="H357" s="2474" t="s">
        <v>56</v>
      </c>
      <c r="I357" s="1632">
        <v>158.25</v>
      </c>
      <c r="J357" s="2616">
        <v>150</v>
      </c>
      <c r="K357" s="3144"/>
      <c r="L357" s="3144"/>
      <c r="M357" s="3174"/>
      <c r="N357" s="92"/>
      <c r="O357" s="894" t="s">
        <v>72</v>
      </c>
      <c r="P357" s="859"/>
      <c r="Q357" s="1119"/>
      <c r="R357" s="1117">
        <f>L370+L375</f>
        <v>7.5</v>
      </c>
      <c r="S357" s="1018">
        <f>M370+M375</f>
        <v>7.5</v>
      </c>
      <c r="T357" s="859"/>
      <c r="U357" s="1029"/>
      <c r="V357" s="859">
        <f t="shared" si="346"/>
        <v>7.5</v>
      </c>
      <c r="W357" s="1018">
        <f t="shared" si="347"/>
        <v>7.5</v>
      </c>
      <c r="X357" s="859">
        <f t="shared" si="348"/>
        <v>7.5</v>
      </c>
      <c r="Y357" s="938">
        <f t="shared" si="349"/>
        <v>7.5</v>
      </c>
      <c r="Z357" s="895">
        <f t="shared" si="344"/>
        <v>7.5</v>
      </c>
      <c r="AA357" s="896">
        <f t="shared" si="345"/>
        <v>7.5</v>
      </c>
      <c r="AC357" s="1080" t="s">
        <v>301</v>
      </c>
      <c r="AD357" s="953"/>
      <c r="AE357" s="1005"/>
      <c r="AF357" s="953"/>
      <c r="AG357" s="1006"/>
      <c r="AH357" s="953"/>
      <c r="AI357" s="1007"/>
      <c r="AJ357" s="884">
        <f t="shared" si="338"/>
        <v>0</v>
      </c>
      <c r="AK357" s="1020">
        <f t="shared" si="339"/>
        <v>0</v>
      </c>
      <c r="AL357" s="884">
        <f t="shared" si="340"/>
        <v>0</v>
      </c>
      <c r="AM357" s="848">
        <f t="shared" si="341"/>
        <v>0</v>
      </c>
      <c r="AN357" s="904">
        <f t="shared" si="342"/>
        <v>0</v>
      </c>
      <c r="AO357" s="918">
        <f t="shared" si="343"/>
        <v>0</v>
      </c>
      <c r="AR357" s="101"/>
      <c r="AX357" s="11"/>
      <c r="AY357" s="104"/>
      <c r="AZ357" s="11"/>
      <c r="BA357" s="11"/>
      <c r="BB357" s="11"/>
      <c r="BC357" s="11"/>
      <c r="BD357" s="11"/>
    </row>
    <row r="358" spans="2:56" ht="15.75" thickBot="1">
      <c r="B358" s="3181" t="s">
        <v>8</v>
      </c>
      <c r="C358" s="3166" t="s">
        <v>9</v>
      </c>
      <c r="D358" s="2506">
        <v>50</v>
      </c>
      <c r="E358" s="185" t="s">
        <v>336</v>
      </c>
      <c r="F358" s="227">
        <v>0.75</v>
      </c>
      <c r="G358" s="1233">
        <v>0.75</v>
      </c>
      <c r="H358" s="1249" t="s">
        <v>340</v>
      </c>
      <c r="I358" s="1601">
        <v>7</v>
      </c>
      <c r="J358" s="1510">
        <v>7</v>
      </c>
      <c r="K358" s="2772" t="s">
        <v>695</v>
      </c>
      <c r="L358" s="1205"/>
      <c r="M358" s="1206"/>
      <c r="N358" s="92"/>
      <c r="O358" s="897" t="s">
        <v>280</v>
      </c>
      <c r="P358" s="860">
        <f t="shared" ref="P358:U358" si="350">AD358</f>
        <v>0</v>
      </c>
      <c r="Q358" s="1056">
        <f t="shared" si="350"/>
        <v>0</v>
      </c>
      <c r="R358" s="860">
        <f t="shared" si="350"/>
        <v>38.762</v>
      </c>
      <c r="S358" s="1030">
        <f t="shared" si="350"/>
        <v>38.762</v>
      </c>
      <c r="T358" s="860">
        <f t="shared" si="350"/>
        <v>0</v>
      </c>
      <c r="U358" s="1031">
        <f t="shared" si="350"/>
        <v>0</v>
      </c>
      <c r="V358" s="860">
        <f t="shared" si="346"/>
        <v>38.762</v>
      </c>
      <c r="W358" s="899">
        <f t="shared" si="347"/>
        <v>38.762</v>
      </c>
      <c r="X358" s="860">
        <f t="shared" si="348"/>
        <v>38.762</v>
      </c>
      <c r="Y358" s="1030">
        <f t="shared" si="349"/>
        <v>38.762</v>
      </c>
      <c r="Z358" s="898">
        <f t="shared" si="344"/>
        <v>38.762</v>
      </c>
      <c r="AA358" s="899">
        <f t="shared" si="345"/>
        <v>38.762</v>
      </c>
      <c r="AC358" s="934" t="s">
        <v>289</v>
      </c>
      <c r="AD358" s="1008">
        <f t="shared" ref="AD358:AH358" si="351">SUM(AD350:AD357)</f>
        <v>0</v>
      </c>
      <c r="AE358" s="1009">
        <f t="shared" si="351"/>
        <v>0</v>
      </c>
      <c r="AF358" s="1010">
        <f t="shared" si="351"/>
        <v>38.762</v>
      </c>
      <c r="AG358" s="936">
        <f t="shared" si="351"/>
        <v>38.762</v>
      </c>
      <c r="AH358" s="1008">
        <f t="shared" si="351"/>
        <v>0</v>
      </c>
      <c r="AI358" s="1011">
        <f>SUM(AI350:AI357)</f>
        <v>0</v>
      </c>
      <c r="AJ358" s="935">
        <f t="shared" si="338"/>
        <v>38.762</v>
      </c>
      <c r="AK358" s="1012">
        <f t="shared" si="339"/>
        <v>38.762</v>
      </c>
      <c r="AL358" s="935">
        <f t="shared" si="340"/>
        <v>38.762</v>
      </c>
      <c r="AM358" s="1013">
        <f t="shared" si="341"/>
        <v>38.762</v>
      </c>
      <c r="AN358" s="935">
        <f t="shared" si="342"/>
        <v>38.762</v>
      </c>
      <c r="AO358" s="936">
        <f t="shared" si="343"/>
        <v>38.762</v>
      </c>
      <c r="AR358" s="127"/>
      <c r="AX358" s="136"/>
      <c r="AY358" s="335"/>
      <c r="AZ358" s="83"/>
      <c r="BA358" s="136"/>
      <c r="BB358" s="11"/>
      <c r="BC358" s="11"/>
      <c r="BD358" s="11"/>
    </row>
    <row r="359" spans="2:56" ht="15.75" thickBot="1">
      <c r="B359" s="3181" t="s">
        <v>8</v>
      </c>
      <c r="C359" s="3166" t="s">
        <v>294</v>
      </c>
      <c r="D359" s="2506">
        <v>40</v>
      </c>
      <c r="E359" s="3210" t="s">
        <v>1076</v>
      </c>
      <c r="F359" s="2412"/>
      <c r="G359" s="2641"/>
      <c r="H359" s="4153"/>
      <c r="I359" s="3577"/>
      <c r="J359" s="3579"/>
      <c r="K359" s="1165" t="s">
        <v>86</v>
      </c>
      <c r="L359" s="162" t="s">
        <v>87</v>
      </c>
      <c r="M359" s="2461" t="s">
        <v>88</v>
      </c>
      <c r="N359" s="92"/>
      <c r="O359" s="894" t="s">
        <v>91</v>
      </c>
      <c r="P359" s="859"/>
      <c r="Q359" s="852"/>
      <c r="R359" s="859"/>
      <c r="S359" s="938"/>
      <c r="T359" s="859"/>
      <c r="U359" s="1032"/>
      <c r="V359" s="859">
        <f t="shared" si="346"/>
        <v>0</v>
      </c>
      <c r="W359" s="1018">
        <f t="shared" si="347"/>
        <v>0</v>
      </c>
      <c r="X359" s="859">
        <f t="shared" si="348"/>
        <v>0</v>
      </c>
      <c r="Y359" s="938">
        <f t="shared" si="349"/>
        <v>0</v>
      </c>
      <c r="Z359" s="895">
        <f t="shared" si="344"/>
        <v>0</v>
      </c>
      <c r="AA359" s="896">
        <f t="shared" si="345"/>
        <v>0</v>
      </c>
      <c r="AC359" s="1350" t="s">
        <v>373</v>
      </c>
      <c r="AD359" s="880"/>
      <c r="AE359" s="1106"/>
      <c r="AF359" s="882"/>
      <c r="AG359" s="1014"/>
      <c r="AH359" s="885"/>
      <c r="AI359" s="1114"/>
      <c r="AJ359" s="885">
        <f t="shared" si="338"/>
        <v>0</v>
      </c>
      <c r="AK359" s="1015">
        <f t="shared" si="339"/>
        <v>0</v>
      </c>
      <c r="AL359" s="885">
        <f t="shared" si="340"/>
        <v>0</v>
      </c>
      <c r="AM359" s="1016">
        <f t="shared" si="341"/>
        <v>0</v>
      </c>
      <c r="AN359" s="1081"/>
      <c r="AO359" s="1092">
        <f t="shared" ref="AO359:AO373" si="352">AE359+AG359+AI359</f>
        <v>0</v>
      </c>
      <c r="AR359" s="106"/>
      <c r="AX359" s="338"/>
      <c r="AY359" s="104"/>
      <c r="AZ359" s="100"/>
      <c r="BA359" s="131"/>
      <c r="BB359" s="11"/>
      <c r="BC359" s="11"/>
      <c r="BD359" s="11"/>
    </row>
    <row r="360" spans="2:56">
      <c r="B360" s="3287" t="s">
        <v>716</v>
      </c>
      <c r="C360" s="3166" t="s">
        <v>695</v>
      </c>
      <c r="D360" s="3290">
        <v>100</v>
      </c>
      <c r="E360" s="240" t="s">
        <v>456</v>
      </c>
      <c r="F360" s="2398">
        <v>77.5</v>
      </c>
      <c r="G360" s="2399">
        <v>50</v>
      </c>
      <c r="H360" s="209"/>
      <c r="I360" s="3144"/>
      <c r="J360" s="3174"/>
      <c r="K360" s="3365" t="s">
        <v>418</v>
      </c>
      <c r="L360" s="2615">
        <v>113.5</v>
      </c>
      <c r="M360" s="2803">
        <v>100</v>
      </c>
      <c r="N360" s="92"/>
      <c r="O360" s="411" t="s">
        <v>42</v>
      </c>
      <c r="P360" s="859"/>
      <c r="Q360" s="852"/>
      <c r="R360" s="1117">
        <f>F365</f>
        <v>21.4</v>
      </c>
      <c r="S360" s="1018">
        <f>G365</f>
        <v>16</v>
      </c>
      <c r="T360" s="859"/>
      <c r="U360" s="1032"/>
      <c r="V360" s="859">
        <f t="shared" si="346"/>
        <v>21.4</v>
      </c>
      <c r="W360" s="1018">
        <f t="shared" si="347"/>
        <v>16</v>
      </c>
      <c r="X360" s="859">
        <f t="shared" si="348"/>
        <v>21.4</v>
      </c>
      <c r="Y360" s="938">
        <f t="shared" si="349"/>
        <v>16</v>
      </c>
      <c r="Z360" s="895">
        <f t="shared" si="344"/>
        <v>21.4</v>
      </c>
      <c r="AA360" s="896">
        <f t="shared" si="345"/>
        <v>16</v>
      </c>
      <c r="AC360" s="912" t="s">
        <v>299</v>
      </c>
      <c r="AD360" s="740">
        <f>F360</f>
        <v>77.5</v>
      </c>
      <c r="AE360" s="1107">
        <f>G360</f>
        <v>50</v>
      </c>
      <c r="AF360" s="883"/>
      <c r="AG360" s="1017"/>
      <c r="AH360" s="883"/>
      <c r="AI360" s="1035"/>
      <c r="AJ360" s="883">
        <f t="shared" ref="AJ360:AM363" si="353">AD360+AF360</f>
        <v>77.5</v>
      </c>
      <c r="AK360" s="1018">
        <f t="shared" si="353"/>
        <v>50</v>
      </c>
      <c r="AL360" s="883">
        <f t="shared" si="353"/>
        <v>0</v>
      </c>
      <c r="AM360" s="938">
        <f t="shared" si="353"/>
        <v>0</v>
      </c>
      <c r="AN360" s="1081">
        <f t="shared" ref="AN360:AN373" si="354">AD360+AF360+AH360</f>
        <v>77.5</v>
      </c>
      <c r="AO360" s="1092">
        <f t="shared" si="352"/>
        <v>50</v>
      </c>
      <c r="AR360" s="111"/>
      <c r="AX360" s="338"/>
      <c r="AY360" s="101"/>
      <c r="AZ360" s="100"/>
      <c r="BA360" s="143"/>
      <c r="BB360" s="11"/>
      <c r="BC360" s="11"/>
      <c r="BD360" s="11"/>
    </row>
    <row r="361" spans="2:56" ht="15.75" thickBot="1">
      <c r="B361" s="1236" t="s">
        <v>268</v>
      </c>
      <c r="C361" s="3177"/>
      <c r="D361" s="3204">
        <f>SUM(D354:D360)</f>
        <v>620</v>
      </c>
      <c r="E361" s="4150"/>
      <c r="F361" s="4169"/>
      <c r="G361" s="4151"/>
      <c r="H361" s="4165"/>
      <c r="I361" s="1227"/>
      <c r="J361" s="2572"/>
      <c r="K361" s="2465"/>
      <c r="L361" s="2465"/>
      <c r="M361" s="2466"/>
      <c r="N361" s="92"/>
      <c r="O361" s="2715" t="s">
        <v>379</v>
      </c>
      <c r="P361" s="861">
        <f t="shared" ref="P361:U361" si="355">AD373</f>
        <v>77.5</v>
      </c>
      <c r="Q361" s="1033">
        <f t="shared" si="355"/>
        <v>50</v>
      </c>
      <c r="R361" s="1418">
        <f t="shared" si="355"/>
        <v>252.73</v>
      </c>
      <c r="S361" s="1419">
        <f t="shared" si="355"/>
        <v>205.89999999999998</v>
      </c>
      <c r="T361" s="861">
        <f t="shared" si="355"/>
        <v>0</v>
      </c>
      <c r="U361" s="1035">
        <f t="shared" si="355"/>
        <v>0</v>
      </c>
      <c r="V361" s="1418">
        <f t="shared" ref="V361:Y363" si="356">P361+R361</f>
        <v>330.23</v>
      </c>
      <c r="W361" s="901">
        <f t="shared" si="356"/>
        <v>255.89999999999998</v>
      </c>
      <c r="X361" s="1418">
        <f t="shared" si="356"/>
        <v>252.73</v>
      </c>
      <c r="Y361" s="1419">
        <f t="shared" si="356"/>
        <v>205.89999999999998</v>
      </c>
      <c r="Z361" s="1420">
        <f t="shared" si="344"/>
        <v>330.23</v>
      </c>
      <c r="AA361" s="901">
        <f t="shared" si="345"/>
        <v>255.89999999999998</v>
      </c>
      <c r="AC361" s="911" t="s">
        <v>212</v>
      </c>
      <c r="AD361" s="740"/>
      <c r="AE361" s="1108"/>
      <c r="AF361" s="883"/>
      <c r="AG361" s="1017"/>
      <c r="AH361" s="883"/>
      <c r="AI361" s="1035"/>
      <c r="AJ361" s="883">
        <f t="shared" si="353"/>
        <v>0</v>
      </c>
      <c r="AK361" s="1018">
        <f t="shared" si="353"/>
        <v>0</v>
      </c>
      <c r="AL361" s="883">
        <f t="shared" si="353"/>
        <v>0</v>
      </c>
      <c r="AM361" s="938">
        <f t="shared" si="353"/>
        <v>0</v>
      </c>
      <c r="AN361" s="1081">
        <f t="shared" si="354"/>
        <v>0</v>
      </c>
      <c r="AO361" s="1092">
        <f t="shared" si="352"/>
        <v>0</v>
      </c>
      <c r="AR361" s="111"/>
      <c r="AX361" s="338"/>
      <c r="AY361" s="101"/>
      <c r="AZ361" s="100"/>
      <c r="BA361" s="143"/>
      <c r="BB361" s="11"/>
      <c r="BC361" s="11"/>
      <c r="BD361" s="11"/>
    </row>
    <row r="362" spans="2:56" ht="15.75" thickBot="1">
      <c r="B362" s="601"/>
      <c r="C362" s="3178" t="s">
        <v>106</v>
      </c>
      <c r="D362" s="112"/>
      <c r="E362" s="4166" t="s">
        <v>865</v>
      </c>
      <c r="F362" s="3131"/>
      <c r="G362" s="4167"/>
      <c r="K362" s="2411" t="s">
        <v>422</v>
      </c>
      <c r="L362" s="2850"/>
      <c r="M362" s="2577"/>
      <c r="N362" s="92"/>
      <c r="O362" s="2716" t="s">
        <v>380</v>
      </c>
      <c r="P362" s="861">
        <f t="shared" ref="P362:U363" si="357">AD380</f>
        <v>0</v>
      </c>
      <c r="Q362" s="1033">
        <f t="shared" si="357"/>
        <v>0</v>
      </c>
      <c r="R362" s="861">
        <f t="shared" si="357"/>
        <v>0</v>
      </c>
      <c r="S362" s="1034">
        <f t="shared" si="357"/>
        <v>0</v>
      </c>
      <c r="T362" s="861">
        <f t="shared" si="357"/>
        <v>0</v>
      </c>
      <c r="U362" s="1035">
        <f t="shared" si="357"/>
        <v>0</v>
      </c>
      <c r="V362" s="861">
        <f t="shared" si="356"/>
        <v>0</v>
      </c>
      <c r="W362" s="901">
        <f t="shared" si="356"/>
        <v>0</v>
      </c>
      <c r="X362" s="861">
        <f t="shared" si="356"/>
        <v>0</v>
      </c>
      <c r="Y362" s="1034">
        <f t="shared" si="356"/>
        <v>0</v>
      </c>
      <c r="Z362" s="900">
        <f t="shared" si="344"/>
        <v>0</v>
      </c>
      <c r="AA362" s="901">
        <f t="shared" si="345"/>
        <v>0</v>
      </c>
      <c r="AC362" s="913" t="s">
        <v>328</v>
      </c>
      <c r="AD362" s="740"/>
      <c r="AE362" s="1109"/>
      <c r="AF362" s="883"/>
      <c r="AG362" s="1017"/>
      <c r="AH362" s="884"/>
      <c r="AI362" s="1115"/>
      <c r="AJ362" s="884">
        <f t="shared" si="353"/>
        <v>0</v>
      </c>
      <c r="AK362" s="1020">
        <f t="shared" si="353"/>
        <v>0</v>
      </c>
      <c r="AL362" s="884">
        <f t="shared" si="353"/>
        <v>0</v>
      </c>
      <c r="AM362" s="848">
        <f t="shared" si="353"/>
        <v>0</v>
      </c>
      <c r="AN362" s="1081">
        <f t="shared" si="354"/>
        <v>0</v>
      </c>
      <c r="AO362" s="1092">
        <f t="shared" si="352"/>
        <v>0</v>
      </c>
      <c r="AR362" s="208"/>
      <c r="AX362" s="642"/>
      <c r="AY362" s="101"/>
      <c r="AZ362" s="100"/>
      <c r="BA362" s="143"/>
      <c r="BB362" s="11"/>
      <c r="BC362" s="11"/>
      <c r="BD362" s="11"/>
    </row>
    <row r="363" spans="2:56" ht="15.75" thickBot="1">
      <c r="B363" s="3168" t="s">
        <v>435</v>
      </c>
      <c r="C363" s="3170" t="s">
        <v>699</v>
      </c>
      <c r="D363" s="3171">
        <v>100</v>
      </c>
      <c r="E363" s="1194" t="s">
        <v>86</v>
      </c>
      <c r="F363" s="162" t="s">
        <v>87</v>
      </c>
      <c r="G363" s="2461" t="s">
        <v>88</v>
      </c>
      <c r="H363" s="1194" t="s">
        <v>86</v>
      </c>
      <c r="I363" s="162" t="s">
        <v>87</v>
      </c>
      <c r="J363" s="1582" t="s">
        <v>88</v>
      </c>
      <c r="K363" s="2228" t="s">
        <v>424</v>
      </c>
      <c r="L363" s="3391"/>
      <c r="M363" s="3392"/>
      <c r="N363" s="92"/>
      <c r="O363" s="2717" t="s">
        <v>621</v>
      </c>
      <c r="P363" s="861">
        <f t="shared" si="357"/>
        <v>77.5</v>
      </c>
      <c r="Q363" s="1033">
        <f t="shared" si="357"/>
        <v>50</v>
      </c>
      <c r="R363" s="861">
        <f t="shared" si="357"/>
        <v>252.73</v>
      </c>
      <c r="S363" s="1034">
        <f t="shared" si="357"/>
        <v>205.89999999999998</v>
      </c>
      <c r="T363" s="861">
        <f t="shared" si="357"/>
        <v>0</v>
      </c>
      <c r="U363" s="1035">
        <f t="shared" si="357"/>
        <v>0</v>
      </c>
      <c r="V363" s="861">
        <f t="shared" si="356"/>
        <v>330.23</v>
      </c>
      <c r="W363" s="901">
        <f t="shared" si="356"/>
        <v>255.89999999999998</v>
      </c>
      <c r="X363" s="861">
        <f t="shared" si="356"/>
        <v>252.73</v>
      </c>
      <c r="Y363" s="1034">
        <f t="shared" si="356"/>
        <v>205.89999999999998</v>
      </c>
      <c r="Z363" s="900">
        <f t="shared" si="344"/>
        <v>330.23</v>
      </c>
      <c r="AA363" s="901">
        <f t="shared" si="345"/>
        <v>255.89999999999998</v>
      </c>
      <c r="AC363" s="2094" t="s">
        <v>419</v>
      </c>
      <c r="AD363" s="880"/>
      <c r="AE363" s="1106"/>
      <c r="AF363" s="882"/>
      <c r="AG363" s="1014"/>
      <c r="AH363" s="883"/>
      <c r="AI363" s="1035"/>
      <c r="AJ363" s="883">
        <f t="shared" si="353"/>
        <v>0</v>
      </c>
      <c r="AK363" s="1018">
        <f t="shared" si="353"/>
        <v>0</v>
      </c>
      <c r="AL363" s="883">
        <f t="shared" si="353"/>
        <v>0</v>
      </c>
      <c r="AM363" s="938">
        <f t="shared" si="353"/>
        <v>0</v>
      </c>
      <c r="AN363" s="1081">
        <f t="shared" si="354"/>
        <v>0</v>
      </c>
      <c r="AO363" s="1092">
        <f t="shared" si="352"/>
        <v>0</v>
      </c>
      <c r="AR363" s="208"/>
      <c r="AX363" s="642"/>
      <c r="AY363" s="86"/>
      <c r="AZ363" s="217"/>
      <c r="BA363" s="277"/>
      <c r="BB363" s="11"/>
      <c r="BC363" s="11"/>
      <c r="BD363" s="11"/>
    </row>
    <row r="364" spans="2:56" ht="15.75" thickBot="1">
      <c r="B364" s="1542" t="s">
        <v>628</v>
      </c>
      <c r="C364" s="1453" t="s">
        <v>627</v>
      </c>
      <c r="D364" s="3307">
        <v>250</v>
      </c>
      <c r="E364" s="2414" t="s">
        <v>67</v>
      </c>
      <c r="F364" s="2693">
        <v>50</v>
      </c>
      <c r="G364" s="3388">
        <v>40</v>
      </c>
      <c r="H364" s="1220" t="s">
        <v>490</v>
      </c>
      <c r="I364" s="2658">
        <v>3.25</v>
      </c>
      <c r="J364" s="1166">
        <v>2.5</v>
      </c>
      <c r="K364" s="2614" t="s">
        <v>86</v>
      </c>
      <c r="L364" s="2593" t="s">
        <v>87</v>
      </c>
      <c r="M364" s="2594" t="s">
        <v>88</v>
      </c>
      <c r="N364" s="92"/>
      <c r="O364" s="894" t="s">
        <v>64</v>
      </c>
      <c r="P364" s="1149">
        <f t="shared" ref="P364:T364" si="358">AD388</f>
        <v>113.5</v>
      </c>
      <c r="Q364" s="1038">
        <f t="shared" si="358"/>
        <v>100</v>
      </c>
      <c r="R364" s="862">
        <f t="shared" si="358"/>
        <v>0</v>
      </c>
      <c r="S364" s="938">
        <f t="shared" si="358"/>
        <v>0</v>
      </c>
      <c r="T364" s="862">
        <f t="shared" si="358"/>
        <v>113.5</v>
      </c>
      <c r="U364" s="1037">
        <f>AI388</f>
        <v>100</v>
      </c>
      <c r="V364" s="862">
        <f t="shared" ref="V364:Y364" si="359">P364+R364</f>
        <v>113.5</v>
      </c>
      <c r="W364" s="1018">
        <f t="shared" si="359"/>
        <v>100</v>
      </c>
      <c r="X364" s="862">
        <f t="shared" si="359"/>
        <v>113.5</v>
      </c>
      <c r="Y364" s="938">
        <f t="shared" si="359"/>
        <v>100</v>
      </c>
      <c r="Z364" s="895">
        <f t="shared" ref="Z364:Z392" si="360">P364+R364+T364</f>
        <v>227</v>
      </c>
      <c r="AA364" s="896">
        <f t="shared" ref="AA364:AA392" si="361">Q364+S364+U364</f>
        <v>200</v>
      </c>
      <c r="AC364" s="1188" t="s">
        <v>337</v>
      </c>
      <c r="AD364" s="740"/>
      <c r="AE364" s="1107"/>
      <c r="AF364" s="883">
        <f>I364</f>
        <v>3.25</v>
      </c>
      <c r="AG364" s="1017">
        <f>J364</f>
        <v>2.5</v>
      </c>
      <c r="AH364" s="883"/>
      <c r="AI364" s="1035"/>
      <c r="AJ364" s="883">
        <f t="shared" ref="AJ364:AJ365" si="362">AD364+AF364</f>
        <v>3.25</v>
      </c>
      <c r="AK364" s="1018">
        <f t="shared" ref="AK364:AK365" si="363">AE364+AG364</f>
        <v>2.5</v>
      </c>
      <c r="AL364" s="883">
        <f t="shared" ref="AL364:AL365" si="364">AF364+AH364</f>
        <v>3.25</v>
      </c>
      <c r="AM364" s="938">
        <f t="shared" ref="AM364:AM365" si="365">AG364+AI364</f>
        <v>2.5</v>
      </c>
      <c r="AN364" s="1081">
        <f t="shared" si="354"/>
        <v>3.25</v>
      </c>
      <c r="AO364" s="1092">
        <f t="shared" si="352"/>
        <v>2.5</v>
      </c>
      <c r="BC364" s="11"/>
      <c r="BD364" s="11"/>
    </row>
    <row r="365" spans="2:56">
      <c r="B365" s="3173"/>
      <c r="C365" s="1451" t="s">
        <v>679</v>
      </c>
      <c r="D365" s="540"/>
      <c r="E365" s="186" t="s">
        <v>42</v>
      </c>
      <c r="F365" s="227">
        <v>21.4</v>
      </c>
      <c r="G365" s="1219">
        <v>16</v>
      </c>
      <c r="H365" s="2588" t="s">
        <v>863</v>
      </c>
      <c r="I365" s="3132"/>
      <c r="J365" s="3137"/>
      <c r="K365" s="2556" t="s">
        <v>423</v>
      </c>
      <c r="L365" s="129">
        <v>38.9</v>
      </c>
      <c r="M365" s="2557">
        <v>35</v>
      </c>
      <c r="N365" s="92"/>
      <c r="O365" s="902" t="s">
        <v>90</v>
      </c>
      <c r="P365" s="862">
        <f t="shared" ref="P365:U365" si="366">AD392</f>
        <v>0</v>
      </c>
      <c r="Q365" s="852">
        <f t="shared" si="366"/>
        <v>0</v>
      </c>
      <c r="R365" s="862">
        <f t="shared" si="366"/>
        <v>0</v>
      </c>
      <c r="S365" s="1018">
        <f t="shared" si="366"/>
        <v>0</v>
      </c>
      <c r="T365" s="862">
        <f t="shared" si="366"/>
        <v>0</v>
      </c>
      <c r="U365" s="1032">
        <f t="shared" si="366"/>
        <v>0</v>
      </c>
      <c r="V365" s="859">
        <f t="shared" ref="V365:V386" si="367">P365+R365</f>
        <v>0</v>
      </c>
      <c r="W365" s="1018">
        <f t="shared" ref="W365:W392" si="368">Q365+S365</f>
        <v>0</v>
      </c>
      <c r="X365" s="859">
        <f t="shared" ref="X365:X390" si="369">R365+T365</f>
        <v>0</v>
      </c>
      <c r="Y365" s="938">
        <f t="shared" ref="Y365:Y392" si="370">S365+U365</f>
        <v>0</v>
      </c>
      <c r="Z365" s="895">
        <f t="shared" si="360"/>
        <v>0</v>
      </c>
      <c r="AA365" s="896">
        <f t="shared" si="361"/>
        <v>0</v>
      </c>
      <c r="AC365" s="912" t="s">
        <v>338</v>
      </c>
      <c r="AD365" s="740"/>
      <c r="AE365" s="1108"/>
      <c r="AF365" s="883">
        <f>I383</f>
        <v>1.3</v>
      </c>
      <c r="AG365" s="1017">
        <f>J383</f>
        <v>1</v>
      </c>
      <c r="AH365" s="883"/>
      <c r="AI365" s="1035"/>
      <c r="AJ365" s="883">
        <f t="shared" si="362"/>
        <v>1.3</v>
      </c>
      <c r="AK365" s="1018">
        <f t="shared" si="363"/>
        <v>1</v>
      </c>
      <c r="AL365" s="883">
        <f t="shared" si="364"/>
        <v>1.3</v>
      </c>
      <c r="AM365" s="938">
        <f t="shared" si="365"/>
        <v>1</v>
      </c>
      <c r="AN365" s="1081">
        <f t="shared" si="354"/>
        <v>1.3</v>
      </c>
      <c r="AO365" s="1092">
        <f t="shared" si="352"/>
        <v>1</v>
      </c>
      <c r="BC365" s="11"/>
      <c r="BD365" s="11"/>
    </row>
    <row r="366" spans="2:56">
      <c r="B366" s="1597" t="s">
        <v>421</v>
      </c>
      <c r="C366" s="2780" t="s">
        <v>422</v>
      </c>
      <c r="D366" s="3393">
        <v>100</v>
      </c>
      <c r="E366" s="185" t="s">
        <v>404</v>
      </c>
      <c r="F366" s="227">
        <v>31.25</v>
      </c>
      <c r="G366" s="1501">
        <v>25</v>
      </c>
      <c r="H366" s="3166" t="s">
        <v>480</v>
      </c>
      <c r="I366" s="1603">
        <v>7.4999999999999997E-2</v>
      </c>
      <c r="J366" s="229">
        <v>7.4999999999999997E-2</v>
      </c>
      <c r="K366" s="185" t="s">
        <v>130</v>
      </c>
      <c r="L366" s="227">
        <v>9.8800000000000008</v>
      </c>
      <c r="M366" s="1233">
        <v>8.3000000000000007</v>
      </c>
      <c r="N366" s="92"/>
      <c r="O366" s="2731" t="s">
        <v>522</v>
      </c>
      <c r="P366" s="859"/>
      <c r="Q366" s="852"/>
      <c r="R366" s="859">
        <f>D369</f>
        <v>200</v>
      </c>
      <c r="S366" s="938">
        <f>D369</f>
        <v>200</v>
      </c>
      <c r="T366" s="859"/>
      <c r="U366" s="1032"/>
      <c r="V366" s="859">
        <f t="shared" si="367"/>
        <v>200</v>
      </c>
      <c r="W366" s="1018">
        <f t="shared" si="368"/>
        <v>200</v>
      </c>
      <c r="X366" s="859">
        <f t="shared" si="369"/>
        <v>200</v>
      </c>
      <c r="Y366" s="938">
        <f t="shared" si="370"/>
        <v>200</v>
      </c>
      <c r="Z366" s="895">
        <f t="shared" si="360"/>
        <v>200</v>
      </c>
      <c r="AA366" s="896">
        <f t="shared" si="361"/>
        <v>200</v>
      </c>
      <c r="AC366" s="913" t="s">
        <v>107</v>
      </c>
      <c r="AD366" s="740"/>
      <c r="AE366" s="1108"/>
      <c r="AF366" s="883">
        <f>F366</f>
        <v>31.25</v>
      </c>
      <c r="AG366" s="1017">
        <f>G366</f>
        <v>25</v>
      </c>
      <c r="AH366" s="883"/>
      <c r="AI366" s="2227"/>
      <c r="AJ366" s="883">
        <f t="shared" ref="AJ366:AM373" si="371">AD366+AF366</f>
        <v>31.25</v>
      </c>
      <c r="AK366" s="1018">
        <f t="shared" si="371"/>
        <v>25</v>
      </c>
      <c r="AL366" s="883">
        <f t="shared" si="371"/>
        <v>31.25</v>
      </c>
      <c r="AM366" s="938">
        <f t="shared" si="371"/>
        <v>25</v>
      </c>
      <c r="AN366" s="1081">
        <f t="shared" si="354"/>
        <v>31.25</v>
      </c>
      <c r="AO366" s="1092">
        <f t="shared" si="352"/>
        <v>25</v>
      </c>
      <c r="BC366" s="11"/>
      <c r="BD366" s="11"/>
    </row>
    <row r="367" spans="2:56">
      <c r="B367" s="3292"/>
      <c r="C367" s="2845" t="s">
        <v>424</v>
      </c>
      <c r="D367" s="3394"/>
      <c r="E367" s="185" t="s">
        <v>426</v>
      </c>
      <c r="F367" s="227">
        <v>15.75</v>
      </c>
      <c r="G367" s="1501">
        <v>12.6</v>
      </c>
      <c r="H367" s="757" t="s">
        <v>74</v>
      </c>
      <c r="I367" s="1603">
        <v>3.68</v>
      </c>
      <c r="J367" s="229">
        <v>3.68</v>
      </c>
      <c r="K367" s="185" t="s">
        <v>9</v>
      </c>
      <c r="L367" s="227">
        <v>11.7</v>
      </c>
      <c r="M367" s="1233">
        <v>11.7</v>
      </c>
      <c r="N367" s="92"/>
      <c r="O367" s="411" t="s">
        <v>292</v>
      </c>
      <c r="P367" s="859">
        <f t="shared" ref="P367:U367" si="372">AD395</f>
        <v>0</v>
      </c>
      <c r="Q367" s="852">
        <f t="shared" si="372"/>
        <v>0</v>
      </c>
      <c r="R367" s="859">
        <f t="shared" si="372"/>
        <v>38.9</v>
      </c>
      <c r="S367" s="938">
        <f t="shared" si="372"/>
        <v>35</v>
      </c>
      <c r="T367" s="859">
        <f t="shared" si="372"/>
        <v>0</v>
      </c>
      <c r="U367" s="1032">
        <f t="shared" si="372"/>
        <v>0</v>
      </c>
      <c r="V367" s="859">
        <f t="shared" si="367"/>
        <v>38.9</v>
      </c>
      <c r="W367" s="1018">
        <f t="shared" si="368"/>
        <v>35</v>
      </c>
      <c r="X367" s="859">
        <f t="shared" si="369"/>
        <v>38.9</v>
      </c>
      <c r="Y367" s="938">
        <f t="shared" si="370"/>
        <v>35</v>
      </c>
      <c r="Z367" s="895">
        <f t="shared" si="360"/>
        <v>38.9</v>
      </c>
      <c r="AA367" s="896">
        <f t="shared" si="361"/>
        <v>35</v>
      </c>
      <c r="AC367" s="913" t="s">
        <v>77</v>
      </c>
      <c r="AD367" s="740"/>
      <c r="AE367" s="1110"/>
      <c r="AF367" s="883">
        <f>F369+L366+L377+I378</f>
        <v>36.18</v>
      </c>
      <c r="AG367" s="1187">
        <f>G369+M366+M377+J378</f>
        <v>30.3</v>
      </c>
      <c r="AH367" s="883"/>
      <c r="AI367" s="1035"/>
      <c r="AJ367" s="883">
        <f t="shared" si="371"/>
        <v>36.18</v>
      </c>
      <c r="AK367" s="1018">
        <f t="shared" si="371"/>
        <v>30.3</v>
      </c>
      <c r="AL367" s="883">
        <f t="shared" si="371"/>
        <v>36.18</v>
      </c>
      <c r="AM367" s="938">
        <f t="shared" si="371"/>
        <v>30.3</v>
      </c>
      <c r="AN367" s="1081">
        <f t="shared" si="354"/>
        <v>36.18</v>
      </c>
      <c r="AO367" s="1092">
        <f t="shared" si="352"/>
        <v>30.3</v>
      </c>
      <c r="BC367" s="11"/>
      <c r="BD367" s="11"/>
    </row>
    <row r="368" spans="2:56">
      <c r="B368" s="1542" t="s">
        <v>671</v>
      </c>
      <c r="C368" s="3170" t="s">
        <v>888</v>
      </c>
      <c r="D368" s="1231">
        <v>180</v>
      </c>
      <c r="E368" s="2569" t="s">
        <v>862</v>
      </c>
      <c r="F368" s="3132"/>
      <c r="G368" s="3132"/>
      <c r="H368" s="3389" t="s">
        <v>866</v>
      </c>
      <c r="I368" s="3132"/>
      <c r="J368" s="3137"/>
      <c r="K368" s="185" t="s">
        <v>73</v>
      </c>
      <c r="L368" s="227">
        <v>10</v>
      </c>
      <c r="M368" s="1233">
        <v>10</v>
      </c>
      <c r="N368" s="92"/>
      <c r="O368" s="894" t="s">
        <v>293</v>
      </c>
      <c r="P368" s="859">
        <f t="shared" ref="P368:U368" si="373">AD399</f>
        <v>0</v>
      </c>
      <c r="Q368" s="1036">
        <f t="shared" si="373"/>
        <v>0</v>
      </c>
      <c r="R368" s="859">
        <f t="shared" si="373"/>
        <v>0</v>
      </c>
      <c r="S368" s="1018">
        <f>AG399</f>
        <v>0</v>
      </c>
      <c r="T368" s="859">
        <f t="shared" si="373"/>
        <v>0</v>
      </c>
      <c r="U368" s="1037">
        <f t="shared" si="373"/>
        <v>0</v>
      </c>
      <c r="V368" s="859">
        <f t="shared" si="367"/>
        <v>0</v>
      </c>
      <c r="W368" s="1018">
        <f t="shared" si="368"/>
        <v>0</v>
      </c>
      <c r="X368" s="859">
        <f t="shared" si="369"/>
        <v>0</v>
      </c>
      <c r="Y368" s="938">
        <f t="shared" si="370"/>
        <v>0</v>
      </c>
      <c r="Z368" s="895">
        <f t="shared" si="360"/>
        <v>0</v>
      </c>
      <c r="AA368" s="896">
        <f t="shared" si="361"/>
        <v>0</v>
      </c>
      <c r="AC368" s="913" t="s">
        <v>62</v>
      </c>
      <c r="AD368" s="740"/>
      <c r="AE368" s="1110"/>
      <c r="AF368" s="883">
        <f>F367+I377+L376</f>
        <v>118.25</v>
      </c>
      <c r="AG368" s="1017">
        <f>G367+J377+M376</f>
        <v>94.6</v>
      </c>
      <c r="AH368" s="883"/>
      <c r="AI368" s="1035"/>
      <c r="AJ368" s="883">
        <f t="shared" si="371"/>
        <v>118.25</v>
      </c>
      <c r="AK368" s="1018">
        <f t="shared" si="371"/>
        <v>94.6</v>
      </c>
      <c r="AL368" s="883">
        <f t="shared" si="371"/>
        <v>118.25</v>
      </c>
      <c r="AM368" s="938">
        <f t="shared" si="371"/>
        <v>94.6</v>
      </c>
      <c r="AN368" s="1081">
        <f t="shared" si="354"/>
        <v>118.25</v>
      </c>
      <c r="AO368" s="1092">
        <f t="shared" si="352"/>
        <v>94.6</v>
      </c>
      <c r="BC368" s="11"/>
      <c r="BD368" s="11"/>
    </row>
    <row r="369" spans="2:56">
      <c r="B369" s="3172" t="s">
        <v>333</v>
      </c>
      <c r="C369" s="1160" t="s">
        <v>225</v>
      </c>
      <c r="D369" s="2506">
        <v>200</v>
      </c>
      <c r="E369" s="185" t="s">
        <v>130</v>
      </c>
      <c r="F369" s="227">
        <v>12</v>
      </c>
      <c r="G369" s="1501">
        <v>10</v>
      </c>
      <c r="H369" s="1235" t="s">
        <v>47</v>
      </c>
      <c r="I369" s="227">
        <v>2.5</v>
      </c>
      <c r="J369" s="1233">
        <v>2.5</v>
      </c>
      <c r="K369" s="185" t="s">
        <v>336</v>
      </c>
      <c r="L369" s="2567">
        <v>0.2</v>
      </c>
      <c r="M369" s="2568">
        <v>0.2</v>
      </c>
      <c r="N369" s="92"/>
      <c r="O369" s="894" t="s">
        <v>104</v>
      </c>
      <c r="P369" s="859"/>
      <c r="Q369" s="852"/>
      <c r="R369" s="862"/>
      <c r="S369" s="938"/>
      <c r="T369" s="859"/>
      <c r="U369" s="1032"/>
      <c r="V369" s="859">
        <f t="shared" si="367"/>
        <v>0</v>
      </c>
      <c r="W369" s="1018">
        <f t="shared" si="368"/>
        <v>0</v>
      </c>
      <c r="X369" s="859">
        <f t="shared" si="369"/>
        <v>0</v>
      </c>
      <c r="Y369" s="938">
        <f t="shared" si="370"/>
        <v>0</v>
      </c>
      <c r="Z369" s="895">
        <f t="shared" si="360"/>
        <v>0</v>
      </c>
      <c r="AA369" s="896">
        <f t="shared" si="361"/>
        <v>0</v>
      </c>
      <c r="AC369" s="913" t="s">
        <v>67</v>
      </c>
      <c r="AD369" s="740"/>
      <c r="AE369" s="1108"/>
      <c r="AF369" s="883">
        <f>F364</f>
        <v>50</v>
      </c>
      <c r="AG369" s="1017">
        <f>G364</f>
        <v>40</v>
      </c>
      <c r="AH369" s="883"/>
      <c r="AI369" s="1035"/>
      <c r="AJ369" s="883">
        <f t="shared" si="371"/>
        <v>50</v>
      </c>
      <c r="AK369" s="1018">
        <f t="shared" si="371"/>
        <v>40</v>
      </c>
      <c r="AL369" s="883">
        <f t="shared" si="371"/>
        <v>50</v>
      </c>
      <c r="AM369" s="938">
        <f t="shared" si="371"/>
        <v>40</v>
      </c>
      <c r="AN369" s="1081">
        <f t="shared" si="354"/>
        <v>50</v>
      </c>
      <c r="AO369" s="1092">
        <f t="shared" si="352"/>
        <v>40</v>
      </c>
      <c r="BC369" s="11"/>
      <c r="BD369" s="11"/>
    </row>
    <row r="370" spans="2:56">
      <c r="B370" s="3181" t="s">
        <v>8</v>
      </c>
      <c r="C370" s="2022" t="s">
        <v>9</v>
      </c>
      <c r="D370" s="2506">
        <v>70</v>
      </c>
      <c r="E370" s="2569" t="s">
        <v>858</v>
      </c>
      <c r="F370" s="3132"/>
      <c r="G370" s="3132"/>
      <c r="H370" s="3390" t="s">
        <v>336</v>
      </c>
      <c r="I370" s="227">
        <v>1</v>
      </c>
      <c r="J370" s="229">
        <v>1</v>
      </c>
      <c r="K370" s="185" t="s">
        <v>327</v>
      </c>
      <c r="L370" s="2567">
        <v>2.5</v>
      </c>
      <c r="M370" s="2568">
        <v>2.5</v>
      </c>
      <c r="N370" s="92"/>
      <c r="O370" s="894" t="s">
        <v>60</v>
      </c>
      <c r="P370" s="859"/>
      <c r="Q370" s="852"/>
      <c r="R370" s="859"/>
      <c r="S370" s="938"/>
      <c r="T370" s="859"/>
      <c r="U370" s="1032"/>
      <c r="V370" s="859">
        <f t="shared" si="367"/>
        <v>0</v>
      </c>
      <c r="W370" s="1018">
        <f t="shared" si="368"/>
        <v>0</v>
      </c>
      <c r="X370" s="859">
        <f t="shared" si="369"/>
        <v>0</v>
      </c>
      <c r="Y370" s="938">
        <f t="shared" si="370"/>
        <v>0</v>
      </c>
      <c r="Z370" s="895">
        <f t="shared" si="360"/>
        <v>0</v>
      </c>
      <c r="AA370" s="896">
        <f t="shared" si="361"/>
        <v>0</v>
      </c>
      <c r="AC370" s="913" t="s">
        <v>111</v>
      </c>
      <c r="AD370" s="740"/>
      <c r="AE370" s="1111"/>
      <c r="AF370" s="883"/>
      <c r="AG370" s="1017"/>
      <c r="AH370" s="883"/>
      <c r="AI370" s="1035"/>
      <c r="AJ370" s="883">
        <f t="shared" si="371"/>
        <v>0</v>
      </c>
      <c r="AK370" s="1018">
        <f t="shared" si="371"/>
        <v>0</v>
      </c>
      <c r="AL370" s="883">
        <f t="shared" si="371"/>
        <v>0</v>
      </c>
      <c r="AM370" s="938">
        <f t="shared" si="371"/>
        <v>0</v>
      </c>
      <c r="AN370" s="1081">
        <f t="shared" si="354"/>
        <v>0</v>
      </c>
      <c r="AO370" s="1092">
        <f t="shared" si="352"/>
        <v>0</v>
      </c>
      <c r="BC370" s="11"/>
      <c r="BD370" s="11"/>
    </row>
    <row r="371" spans="2:56">
      <c r="B371" s="3184" t="s">
        <v>8</v>
      </c>
      <c r="C371" s="2022" t="s">
        <v>294</v>
      </c>
      <c r="D371" s="2506">
        <v>50</v>
      </c>
      <c r="E371" s="185" t="s">
        <v>629</v>
      </c>
      <c r="F371" s="227">
        <v>7.5</v>
      </c>
      <c r="G371" s="1501">
        <v>7.5</v>
      </c>
      <c r="H371" s="1235" t="s">
        <v>131</v>
      </c>
      <c r="I371" s="2567">
        <v>0.01</v>
      </c>
      <c r="J371" s="2568">
        <v>0.01</v>
      </c>
      <c r="K371" s="2595" t="s">
        <v>427</v>
      </c>
      <c r="L371" s="3144"/>
      <c r="M371" s="3174"/>
      <c r="N371" s="92"/>
      <c r="O371" s="894" t="s">
        <v>56</v>
      </c>
      <c r="P371" s="862">
        <f>F356+I357</f>
        <v>218.25</v>
      </c>
      <c r="Q371" s="1036">
        <f>G356+J357</f>
        <v>210</v>
      </c>
      <c r="R371" s="862">
        <f>L368</f>
        <v>10</v>
      </c>
      <c r="S371" s="1209">
        <f>M368</f>
        <v>10</v>
      </c>
      <c r="T371" s="859"/>
      <c r="U371" s="1040"/>
      <c r="V371" s="859">
        <f t="shared" si="367"/>
        <v>228.25</v>
      </c>
      <c r="W371" s="1018">
        <f t="shared" si="368"/>
        <v>220</v>
      </c>
      <c r="X371" s="859">
        <f t="shared" si="369"/>
        <v>10</v>
      </c>
      <c r="Y371" s="938">
        <f t="shared" si="370"/>
        <v>10</v>
      </c>
      <c r="Z371" s="895">
        <f t="shared" si="360"/>
        <v>228.25</v>
      </c>
      <c r="AA371" s="896">
        <f t="shared" si="361"/>
        <v>220</v>
      </c>
      <c r="AC371" s="913" t="s">
        <v>109</v>
      </c>
      <c r="AD371" s="740"/>
      <c r="AE371" s="1112"/>
      <c r="AF371" s="883"/>
      <c r="AG371" s="1017"/>
      <c r="AH371" s="883"/>
      <c r="AI371" s="1035"/>
      <c r="AJ371" s="883">
        <f t="shared" si="371"/>
        <v>0</v>
      </c>
      <c r="AK371" s="1018">
        <f t="shared" si="371"/>
        <v>0</v>
      </c>
      <c r="AL371" s="883">
        <f t="shared" si="371"/>
        <v>0</v>
      </c>
      <c r="AM371" s="938">
        <f t="shared" si="371"/>
        <v>0</v>
      </c>
      <c r="AN371" s="1081">
        <f t="shared" si="354"/>
        <v>0</v>
      </c>
      <c r="AO371" s="1092">
        <f t="shared" si="352"/>
        <v>0</v>
      </c>
      <c r="BC371" s="11"/>
      <c r="BD371" s="11"/>
    </row>
    <row r="372" spans="2:56" ht="15.75" thickBot="1">
      <c r="B372" s="3173"/>
      <c r="C372" s="2390"/>
      <c r="D372" s="3144"/>
      <c r="E372" s="2640" t="s">
        <v>851</v>
      </c>
      <c r="F372" s="2412"/>
      <c r="G372" s="2584"/>
      <c r="H372" s="3166" t="s">
        <v>452</v>
      </c>
      <c r="I372" s="1616"/>
      <c r="J372" s="1222">
        <v>0.5</v>
      </c>
      <c r="K372" s="185" t="s">
        <v>79</v>
      </c>
      <c r="L372" s="228">
        <v>2</v>
      </c>
      <c r="M372" s="1233">
        <v>2</v>
      </c>
      <c r="N372" s="92"/>
      <c r="O372" s="894" t="s">
        <v>119</v>
      </c>
      <c r="P372" s="859"/>
      <c r="Q372" s="852"/>
      <c r="R372" s="859"/>
      <c r="S372" s="938"/>
      <c r="T372" s="859"/>
      <c r="U372" s="1032"/>
      <c r="V372" s="859">
        <f t="shared" si="367"/>
        <v>0</v>
      </c>
      <c r="W372" s="1018">
        <f t="shared" si="368"/>
        <v>0</v>
      </c>
      <c r="X372" s="859">
        <f t="shared" si="369"/>
        <v>0</v>
      </c>
      <c r="Y372" s="938">
        <f t="shared" si="370"/>
        <v>0</v>
      </c>
      <c r="Z372" s="895">
        <f t="shared" si="360"/>
        <v>0</v>
      </c>
      <c r="AA372" s="903">
        <f t="shared" si="361"/>
        <v>0</v>
      </c>
      <c r="AC372" s="2094" t="s">
        <v>83</v>
      </c>
      <c r="AD372" s="881"/>
      <c r="AE372" s="1113"/>
      <c r="AF372" s="1374">
        <f>F371+L379</f>
        <v>12.5</v>
      </c>
      <c r="AG372" s="1019">
        <f>G371+M379</f>
        <v>12.5</v>
      </c>
      <c r="AH372" s="884"/>
      <c r="AI372" s="1115"/>
      <c r="AJ372" s="884">
        <f t="shared" si="371"/>
        <v>12.5</v>
      </c>
      <c r="AK372" s="1020">
        <f t="shared" si="371"/>
        <v>12.5</v>
      </c>
      <c r="AL372" s="884">
        <f t="shared" si="371"/>
        <v>12.5</v>
      </c>
      <c r="AM372" s="848">
        <f t="shared" si="371"/>
        <v>12.5</v>
      </c>
      <c r="AN372" s="1393">
        <f t="shared" si="354"/>
        <v>12.5</v>
      </c>
      <c r="AO372" s="1379">
        <f t="shared" si="352"/>
        <v>12.5</v>
      </c>
      <c r="BC372" s="11"/>
      <c r="BD372" s="11"/>
    </row>
    <row r="373" spans="2:56" ht="15.75" thickBot="1">
      <c r="B373" s="3173"/>
      <c r="C373" s="2390"/>
      <c r="D373" s="3144"/>
      <c r="E373" s="240" t="s">
        <v>79</v>
      </c>
      <c r="F373" s="1601">
        <v>2.8</v>
      </c>
      <c r="G373" s="2413">
        <v>2.8</v>
      </c>
      <c r="H373" s="3166" t="s">
        <v>74</v>
      </c>
      <c r="I373" s="241">
        <v>200</v>
      </c>
      <c r="J373" s="246">
        <v>200</v>
      </c>
      <c r="K373" s="3271" t="s">
        <v>430</v>
      </c>
      <c r="L373" s="2412"/>
      <c r="M373" s="2641"/>
      <c r="N373" s="92"/>
      <c r="O373" s="894" t="s">
        <v>59</v>
      </c>
      <c r="P373" s="859"/>
      <c r="Q373" s="852"/>
      <c r="R373" s="859"/>
      <c r="S373" s="938"/>
      <c r="T373" s="859"/>
      <c r="U373" s="1032"/>
      <c r="V373" s="859">
        <f t="shared" si="367"/>
        <v>0</v>
      </c>
      <c r="W373" s="1018">
        <f t="shared" si="368"/>
        <v>0</v>
      </c>
      <c r="X373" s="859">
        <f t="shared" si="369"/>
        <v>0</v>
      </c>
      <c r="Y373" s="938">
        <f t="shared" si="370"/>
        <v>0</v>
      </c>
      <c r="Z373" s="895">
        <f t="shared" si="360"/>
        <v>0</v>
      </c>
      <c r="AA373" s="903">
        <f t="shared" si="361"/>
        <v>0</v>
      </c>
      <c r="AC373" s="1372" t="s">
        <v>374</v>
      </c>
      <c r="AD373" s="1398">
        <f t="shared" ref="AD373:AG373" si="374">SUM(AD360:AD372)</f>
        <v>77.5</v>
      </c>
      <c r="AE373" s="1399">
        <f t="shared" si="374"/>
        <v>50</v>
      </c>
      <c r="AF373" s="1400">
        <f t="shared" si="374"/>
        <v>252.73</v>
      </c>
      <c r="AG373" s="1401">
        <f t="shared" si="374"/>
        <v>205.89999999999998</v>
      </c>
      <c r="AH373" s="1402">
        <f>SUM(AH360:AH372)</f>
        <v>0</v>
      </c>
      <c r="AI373" s="1375">
        <f>SUM(AI360:AI372)</f>
        <v>0</v>
      </c>
      <c r="AJ373" s="1391">
        <f t="shared" si="371"/>
        <v>330.23</v>
      </c>
      <c r="AK373" s="2095">
        <f t="shared" si="371"/>
        <v>255.89999999999998</v>
      </c>
      <c r="AL373" s="1391">
        <f t="shared" si="371"/>
        <v>252.73</v>
      </c>
      <c r="AM373" s="2096">
        <f t="shared" si="371"/>
        <v>205.89999999999998</v>
      </c>
      <c r="AN373" s="1406">
        <f t="shared" si="354"/>
        <v>330.23</v>
      </c>
      <c r="AO373" s="1093">
        <f t="shared" si="352"/>
        <v>255.89999999999998</v>
      </c>
    </row>
    <row r="374" spans="2:56" ht="15.75" thickBot="1">
      <c r="B374" s="3173"/>
      <c r="C374" s="2390"/>
      <c r="D374" s="3144"/>
      <c r="E374" s="2576" t="s">
        <v>75</v>
      </c>
      <c r="F374" s="2611">
        <v>2.2000000000000002</v>
      </c>
      <c r="G374" s="2690">
        <v>2.2000000000000002</v>
      </c>
      <c r="H374" s="3229" t="s">
        <v>82</v>
      </c>
      <c r="I374" s="3472">
        <v>6</v>
      </c>
      <c r="J374" s="3488">
        <v>6</v>
      </c>
      <c r="K374" s="2457" t="s">
        <v>864</v>
      </c>
      <c r="L374" s="2671">
        <v>45</v>
      </c>
      <c r="M374" s="1233">
        <v>45</v>
      </c>
      <c r="N374" s="92"/>
      <c r="O374" s="894" t="s">
        <v>309</v>
      </c>
      <c r="P374" s="859">
        <f>L355</f>
        <v>31.2</v>
      </c>
      <c r="Q374" s="852">
        <f>M355</f>
        <v>30</v>
      </c>
      <c r="R374" s="859"/>
      <c r="S374" s="938"/>
      <c r="T374" s="859">
        <f>F386</f>
        <v>15.6</v>
      </c>
      <c r="U374" s="1032">
        <f>G386</f>
        <v>15</v>
      </c>
      <c r="V374" s="859">
        <f t="shared" si="367"/>
        <v>31.2</v>
      </c>
      <c r="W374" s="1018">
        <f t="shared" si="368"/>
        <v>30</v>
      </c>
      <c r="X374" s="859">
        <f t="shared" si="369"/>
        <v>15.6</v>
      </c>
      <c r="Y374" s="938">
        <f t="shared" si="370"/>
        <v>15</v>
      </c>
      <c r="Z374" s="895">
        <f t="shared" si="360"/>
        <v>46.8</v>
      </c>
      <c r="AA374" s="903">
        <f t="shared" si="361"/>
        <v>45</v>
      </c>
      <c r="AC374" s="1350" t="s">
        <v>386</v>
      </c>
      <c r="AD374" s="1347"/>
      <c r="AE374" s="1351"/>
      <c r="AF374" s="1352"/>
      <c r="AG374" s="1353"/>
      <c r="AH374" s="1352"/>
      <c r="AI374" s="1354"/>
    </row>
    <row r="375" spans="2:56" ht="15.75" thickBot="1">
      <c r="B375" s="3173"/>
      <c r="C375" s="2390"/>
      <c r="D375" s="3144"/>
      <c r="E375" s="84"/>
      <c r="F375" s="73"/>
      <c r="G375" s="3135"/>
      <c r="H375" s="3218" t="s">
        <v>436</v>
      </c>
      <c r="I375" s="3422"/>
      <c r="J375" s="3319"/>
      <c r="K375" s="185" t="s">
        <v>327</v>
      </c>
      <c r="L375" s="2567">
        <v>5</v>
      </c>
      <c r="M375" s="2568">
        <v>5</v>
      </c>
      <c r="N375" s="92"/>
      <c r="O375" s="894" t="s">
        <v>61</v>
      </c>
      <c r="P375" s="859"/>
      <c r="Q375" s="852"/>
      <c r="R375" s="859">
        <f>I374</f>
        <v>6</v>
      </c>
      <c r="S375" s="938">
        <f>J374</f>
        <v>6</v>
      </c>
      <c r="T375" s="859"/>
      <c r="U375" s="1032"/>
      <c r="V375" s="859">
        <f t="shared" si="367"/>
        <v>6</v>
      </c>
      <c r="W375" s="1018">
        <f t="shared" si="368"/>
        <v>6</v>
      </c>
      <c r="X375" s="859">
        <f t="shared" si="369"/>
        <v>6</v>
      </c>
      <c r="Y375" s="938">
        <f t="shared" si="370"/>
        <v>6</v>
      </c>
      <c r="Z375" s="895">
        <f t="shared" si="360"/>
        <v>6</v>
      </c>
      <c r="AA375" s="903">
        <f t="shared" si="361"/>
        <v>6</v>
      </c>
      <c r="AC375" s="913" t="s">
        <v>112</v>
      </c>
      <c r="AD375" s="740"/>
      <c r="AE375" s="1108"/>
      <c r="AF375" s="883"/>
      <c r="AG375" s="1017"/>
      <c r="AH375" s="883"/>
      <c r="AI375" s="1035"/>
      <c r="AJ375" s="883">
        <f t="shared" ref="AJ375:AM380" si="375">AD375+AF375</f>
        <v>0</v>
      </c>
      <c r="AK375" s="1018">
        <f t="shared" si="375"/>
        <v>0</v>
      </c>
      <c r="AL375" s="883">
        <f t="shared" si="375"/>
        <v>0</v>
      </c>
      <c r="AM375" s="938">
        <f t="shared" si="375"/>
        <v>0</v>
      </c>
      <c r="AN375" s="1081">
        <f t="shared" ref="AN375:AO383" si="376">AD375+AF375+AH375</f>
        <v>0</v>
      </c>
      <c r="AO375" s="1092">
        <f t="shared" si="376"/>
        <v>0</v>
      </c>
    </row>
    <row r="376" spans="2:56" ht="15.75" thickBot="1">
      <c r="B376" s="3173"/>
      <c r="C376" s="2390"/>
      <c r="D376" s="3144"/>
      <c r="E376" s="63"/>
      <c r="F376" s="37"/>
      <c r="G376" s="78"/>
      <c r="H376" s="2462" t="s">
        <v>86</v>
      </c>
      <c r="I376" s="2463" t="s">
        <v>87</v>
      </c>
      <c r="J376" s="2622" t="s">
        <v>88</v>
      </c>
      <c r="K376" s="185" t="s">
        <v>426</v>
      </c>
      <c r="L376" s="227">
        <v>2.5</v>
      </c>
      <c r="M376" s="229">
        <v>2</v>
      </c>
      <c r="N376" s="1062"/>
      <c r="O376" s="894" t="s">
        <v>75</v>
      </c>
      <c r="P376" s="1117">
        <f>F357</f>
        <v>4.9400000000000004</v>
      </c>
      <c r="Q376" s="1036">
        <f>G357</f>
        <v>4.9400000000000004</v>
      </c>
      <c r="R376" s="1117">
        <f>F382+L378+F374</f>
        <v>10.5</v>
      </c>
      <c r="S376" s="1018">
        <f>G382+M378+G374</f>
        <v>10.5</v>
      </c>
      <c r="T376" s="859">
        <f>F387</f>
        <v>5</v>
      </c>
      <c r="U376" s="1037">
        <f>G387</f>
        <v>5</v>
      </c>
      <c r="V376" s="859">
        <f t="shared" si="367"/>
        <v>15.440000000000001</v>
      </c>
      <c r="W376" s="1018">
        <f t="shared" si="368"/>
        <v>15.440000000000001</v>
      </c>
      <c r="X376" s="859">
        <f t="shared" si="369"/>
        <v>15.5</v>
      </c>
      <c r="Y376" s="938">
        <f t="shared" si="370"/>
        <v>15.5</v>
      </c>
      <c r="Z376" s="895">
        <f t="shared" si="360"/>
        <v>20.440000000000001</v>
      </c>
      <c r="AA376" s="903">
        <f t="shared" si="361"/>
        <v>20.440000000000001</v>
      </c>
      <c r="AC376" s="913" t="s">
        <v>110</v>
      </c>
      <c r="AD376" s="740"/>
      <c r="AE376" s="1108"/>
      <c r="AF376" s="883"/>
      <c r="AG376" s="1017"/>
      <c r="AH376" s="883"/>
      <c r="AI376" s="1035"/>
      <c r="AJ376" s="883">
        <f t="shared" si="375"/>
        <v>0</v>
      </c>
      <c r="AK376" s="1018">
        <f t="shared" si="375"/>
        <v>0</v>
      </c>
      <c r="AL376" s="883">
        <f t="shared" si="375"/>
        <v>0</v>
      </c>
      <c r="AM376" s="938">
        <f t="shared" si="375"/>
        <v>0</v>
      </c>
      <c r="AN376" s="1081">
        <f t="shared" si="376"/>
        <v>0</v>
      </c>
      <c r="AO376" s="1092">
        <f t="shared" si="376"/>
        <v>0</v>
      </c>
    </row>
    <row r="377" spans="2:56" ht="15.75" thickBot="1">
      <c r="B377" s="3173"/>
      <c r="C377" s="2392"/>
      <c r="D377" s="3144"/>
      <c r="E377" s="2203" t="s">
        <v>888</v>
      </c>
      <c r="F377" s="1205"/>
      <c r="G377" s="1206"/>
      <c r="H377" s="130" t="s">
        <v>438</v>
      </c>
      <c r="I377" s="129">
        <v>100</v>
      </c>
      <c r="J377" s="1166">
        <v>80</v>
      </c>
      <c r="K377" s="185" t="s">
        <v>130</v>
      </c>
      <c r="L377" s="227">
        <v>2.4</v>
      </c>
      <c r="M377" s="1233">
        <v>2</v>
      </c>
      <c r="N377" s="92"/>
      <c r="O377" s="894" t="s">
        <v>79</v>
      </c>
      <c r="P377" s="1117"/>
      <c r="Q377" s="852"/>
      <c r="R377" s="1117">
        <f>F373+L372+I379</f>
        <v>11.8</v>
      </c>
      <c r="S377" s="1018">
        <f>G373+M372+J379</f>
        <v>11.8</v>
      </c>
      <c r="T377" s="859"/>
      <c r="U377" s="1032"/>
      <c r="V377" s="859">
        <f t="shared" si="367"/>
        <v>11.8</v>
      </c>
      <c r="W377" s="1018">
        <f t="shared" si="368"/>
        <v>11.8</v>
      </c>
      <c r="X377" s="859">
        <f t="shared" si="369"/>
        <v>11.8</v>
      </c>
      <c r="Y377" s="938">
        <f t="shared" si="370"/>
        <v>11.8</v>
      </c>
      <c r="Z377" s="895">
        <f t="shared" si="360"/>
        <v>11.8</v>
      </c>
      <c r="AA377" s="903">
        <f t="shared" si="361"/>
        <v>11.8</v>
      </c>
      <c r="AC377" s="913" t="s">
        <v>108</v>
      </c>
      <c r="AD377" s="740"/>
      <c r="AE377" s="1111"/>
      <c r="AF377" s="883"/>
      <c r="AG377" s="1017"/>
      <c r="AH377" s="883"/>
      <c r="AI377" s="1035"/>
      <c r="AJ377" s="883">
        <f t="shared" si="375"/>
        <v>0</v>
      </c>
      <c r="AK377" s="1018">
        <f t="shared" si="375"/>
        <v>0</v>
      </c>
      <c r="AL377" s="883">
        <f t="shared" si="375"/>
        <v>0</v>
      </c>
      <c r="AM377" s="938">
        <f t="shared" si="375"/>
        <v>0</v>
      </c>
      <c r="AN377" s="1081">
        <f t="shared" si="376"/>
        <v>0</v>
      </c>
      <c r="AO377" s="1092">
        <f t="shared" si="376"/>
        <v>0</v>
      </c>
    </row>
    <row r="378" spans="2:56" ht="16.5" customHeight="1" thickBot="1">
      <c r="B378" s="3173"/>
      <c r="C378" s="2392"/>
      <c r="D378" s="3144"/>
      <c r="E378" s="1194" t="s">
        <v>86</v>
      </c>
      <c r="F378" s="162" t="s">
        <v>87</v>
      </c>
      <c r="G378" s="2461" t="s">
        <v>88</v>
      </c>
      <c r="H378" s="185" t="s">
        <v>134</v>
      </c>
      <c r="I378" s="227">
        <v>11.9</v>
      </c>
      <c r="J378" s="229">
        <v>10</v>
      </c>
      <c r="K378" s="186" t="s">
        <v>75</v>
      </c>
      <c r="L378" s="228">
        <v>2</v>
      </c>
      <c r="M378" s="1233">
        <v>2</v>
      </c>
      <c r="N378" s="92"/>
      <c r="O378" s="2732" t="s">
        <v>123</v>
      </c>
      <c r="P378" s="1149">
        <v>2.5</v>
      </c>
      <c r="Q378" s="1182">
        <f>G355</f>
        <v>100</v>
      </c>
      <c r="R378" s="1181"/>
      <c r="S378" s="1018"/>
      <c r="T378" s="1181"/>
      <c r="U378" s="1037"/>
      <c r="V378" s="859">
        <f t="shared" si="367"/>
        <v>2.5</v>
      </c>
      <c r="W378" s="1018">
        <f t="shared" si="368"/>
        <v>100</v>
      </c>
      <c r="X378" s="859">
        <f t="shared" si="369"/>
        <v>0</v>
      </c>
      <c r="Y378" s="938">
        <f t="shared" si="370"/>
        <v>0</v>
      </c>
      <c r="Z378" s="895">
        <f t="shared" si="360"/>
        <v>2.5</v>
      </c>
      <c r="AA378" s="903">
        <f t="shared" si="361"/>
        <v>100</v>
      </c>
      <c r="AC378" s="913" t="s">
        <v>298</v>
      </c>
      <c r="AD378" s="740"/>
      <c r="AE378" s="1112"/>
      <c r="AF378" s="883"/>
      <c r="AG378" s="1017"/>
      <c r="AH378" s="883"/>
      <c r="AI378" s="1035"/>
      <c r="AJ378" s="883">
        <f t="shared" si="375"/>
        <v>0</v>
      </c>
      <c r="AK378" s="1018">
        <f t="shared" si="375"/>
        <v>0</v>
      </c>
      <c r="AL378" s="883">
        <f t="shared" si="375"/>
        <v>0</v>
      </c>
      <c r="AM378" s="938">
        <f t="shared" si="375"/>
        <v>0</v>
      </c>
      <c r="AN378" s="1081">
        <f t="shared" si="376"/>
        <v>0</v>
      </c>
      <c r="AO378" s="1092">
        <f t="shared" si="376"/>
        <v>0</v>
      </c>
    </row>
    <row r="379" spans="2:56" ht="15.75" thickBot="1">
      <c r="B379" s="3173"/>
      <c r="C379" s="2390"/>
      <c r="D379" s="3144"/>
      <c r="E379" s="130" t="s">
        <v>889</v>
      </c>
      <c r="F379" s="1503">
        <v>38.762</v>
      </c>
      <c r="G379" s="2191">
        <v>38.762</v>
      </c>
      <c r="H379" s="186" t="s">
        <v>79</v>
      </c>
      <c r="I379" s="2567">
        <v>7</v>
      </c>
      <c r="J379" s="2568">
        <v>7</v>
      </c>
      <c r="K379" s="185" t="s">
        <v>356</v>
      </c>
      <c r="L379" s="227">
        <v>5</v>
      </c>
      <c r="M379" s="1222">
        <v>5</v>
      </c>
      <c r="N379" s="92"/>
      <c r="O379" s="894" t="s">
        <v>47</v>
      </c>
      <c r="P379" s="859">
        <f>I358</f>
        <v>7</v>
      </c>
      <c r="Q379" s="1038">
        <f>J358</f>
        <v>7</v>
      </c>
      <c r="R379" s="859">
        <f>I369+L380+I380</f>
        <v>4.5</v>
      </c>
      <c r="S379" s="1209">
        <f>J369+M380+J380</f>
        <v>4.5</v>
      </c>
      <c r="T379" s="859">
        <f>L389</f>
        <v>7</v>
      </c>
      <c r="U379" s="1037">
        <f>M389</f>
        <v>7</v>
      </c>
      <c r="V379" s="859">
        <f t="shared" si="367"/>
        <v>11.5</v>
      </c>
      <c r="W379" s="1018">
        <f t="shared" si="368"/>
        <v>11.5</v>
      </c>
      <c r="X379" s="859">
        <f t="shared" si="369"/>
        <v>11.5</v>
      </c>
      <c r="Y379" s="938">
        <f t="shared" si="370"/>
        <v>11.5</v>
      </c>
      <c r="Z379" s="895">
        <f t="shared" si="360"/>
        <v>18.5</v>
      </c>
      <c r="AA379" s="903">
        <f t="shared" si="361"/>
        <v>18.5</v>
      </c>
      <c r="AC379" s="2094"/>
      <c r="AD379" s="881"/>
      <c r="AE379" s="1373"/>
      <c r="AF379" s="1374"/>
      <c r="AG379" s="1019"/>
      <c r="AH379" s="884"/>
      <c r="AI379" s="1115"/>
      <c r="AJ379" s="884">
        <f t="shared" si="375"/>
        <v>0</v>
      </c>
      <c r="AK379" s="1020">
        <f t="shared" si="375"/>
        <v>0</v>
      </c>
      <c r="AL379" s="884">
        <f t="shared" si="375"/>
        <v>0</v>
      </c>
      <c r="AM379" s="848">
        <f t="shared" si="375"/>
        <v>0</v>
      </c>
      <c r="AN379" s="1393">
        <f t="shared" si="376"/>
        <v>0</v>
      </c>
      <c r="AO379" s="1379">
        <f t="shared" si="376"/>
        <v>0</v>
      </c>
    </row>
    <row r="380" spans="2:56" ht="15.75" thickBot="1">
      <c r="B380" s="3173"/>
      <c r="C380" s="2390"/>
      <c r="D380" s="3144"/>
      <c r="E380" s="185" t="s">
        <v>74</v>
      </c>
      <c r="F380" s="2861">
        <v>143.16999999999999</v>
      </c>
      <c r="G380" s="2862">
        <v>143.16999999999999</v>
      </c>
      <c r="H380" s="185" t="s">
        <v>340</v>
      </c>
      <c r="I380" s="2567">
        <v>1</v>
      </c>
      <c r="J380" s="2568">
        <v>1</v>
      </c>
      <c r="K380" s="185" t="s">
        <v>340</v>
      </c>
      <c r="L380" s="227">
        <v>1</v>
      </c>
      <c r="M380" s="1222">
        <v>1</v>
      </c>
      <c r="N380" s="92"/>
      <c r="O380" s="894" t="s">
        <v>599</v>
      </c>
      <c r="P380" s="859"/>
      <c r="Q380" s="852"/>
      <c r="R380" s="859"/>
      <c r="S380" s="938"/>
      <c r="T380" s="859">
        <f>D388</f>
        <v>18</v>
      </c>
      <c r="U380" s="1032">
        <f>D388</f>
        <v>18</v>
      </c>
      <c r="V380" s="859">
        <f t="shared" si="367"/>
        <v>0</v>
      </c>
      <c r="W380" s="1018">
        <f t="shared" si="368"/>
        <v>0</v>
      </c>
      <c r="X380" s="859">
        <f t="shared" si="369"/>
        <v>18</v>
      </c>
      <c r="Y380" s="938">
        <f t="shared" si="370"/>
        <v>18</v>
      </c>
      <c r="Z380" s="895">
        <f t="shared" si="360"/>
        <v>18</v>
      </c>
      <c r="AA380" s="903">
        <f t="shared" si="361"/>
        <v>18</v>
      </c>
      <c r="AC380" s="1372" t="s">
        <v>375</v>
      </c>
      <c r="AD380" s="2097">
        <f t="shared" ref="AD380:AI380" si="377">SUM(AD375:AD379)</f>
        <v>0</v>
      </c>
      <c r="AE380" s="1375">
        <f t="shared" si="377"/>
        <v>0</v>
      </c>
      <c r="AF380" s="1398">
        <f t="shared" si="377"/>
        <v>0</v>
      </c>
      <c r="AG380" s="1375">
        <f t="shared" si="377"/>
        <v>0</v>
      </c>
      <c r="AH380" s="1398">
        <f>SUM(AH375:AH379)</f>
        <v>0</v>
      </c>
      <c r="AI380" s="1375">
        <f t="shared" si="377"/>
        <v>0</v>
      </c>
      <c r="AJ380" s="1391">
        <f t="shared" si="375"/>
        <v>0</v>
      </c>
      <c r="AK380" s="2095">
        <f t="shared" si="375"/>
        <v>0</v>
      </c>
      <c r="AL380" s="1391">
        <f t="shared" si="375"/>
        <v>0</v>
      </c>
      <c r="AM380" s="2096">
        <f t="shared" si="375"/>
        <v>0</v>
      </c>
      <c r="AN380" s="1406">
        <f t="shared" si="376"/>
        <v>0</v>
      </c>
      <c r="AO380" s="1093">
        <f t="shared" si="376"/>
        <v>0</v>
      </c>
    </row>
    <row r="381" spans="2:56" ht="15.75" thickBot="1">
      <c r="B381" s="3173"/>
      <c r="C381" s="2392"/>
      <c r="D381" s="3144"/>
      <c r="E381" s="3423" t="s">
        <v>336</v>
      </c>
      <c r="F381" s="227">
        <v>0.44</v>
      </c>
      <c r="G381" s="229">
        <v>0.44</v>
      </c>
      <c r="H381" s="2458" t="s">
        <v>336</v>
      </c>
      <c r="I381" s="2567">
        <v>0.16</v>
      </c>
      <c r="J381" s="2568">
        <v>0.16</v>
      </c>
      <c r="K381" s="2458" t="s">
        <v>131</v>
      </c>
      <c r="L381" s="2567">
        <v>1.4E-3</v>
      </c>
      <c r="M381" s="3437">
        <v>1.4E-3</v>
      </c>
      <c r="N381" s="92"/>
      <c r="O381" s="894" t="s">
        <v>306</v>
      </c>
      <c r="P381" s="859">
        <f>I354</f>
        <v>2</v>
      </c>
      <c r="Q381" s="852">
        <f>J354</f>
        <v>2</v>
      </c>
      <c r="R381" s="859"/>
      <c r="S381" s="938"/>
      <c r="T381" s="859">
        <f>L386</f>
        <v>2</v>
      </c>
      <c r="U381" s="1032">
        <f>M386</f>
        <v>2</v>
      </c>
      <c r="V381" s="859">
        <f t="shared" si="367"/>
        <v>2</v>
      </c>
      <c r="W381" s="1018">
        <f t="shared" si="368"/>
        <v>2</v>
      </c>
      <c r="X381" s="859">
        <f t="shared" si="369"/>
        <v>2</v>
      </c>
      <c r="Y381" s="938">
        <f t="shared" si="370"/>
        <v>2</v>
      </c>
      <c r="Z381" s="895">
        <f t="shared" si="360"/>
        <v>4</v>
      </c>
      <c r="AA381" s="903">
        <f t="shared" si="361"/>
        <v>4</v>
      </c>
      <c r="AC381" s="2100" t="s">
        <v>376</v>
      </c>
      <c r="AD381" s="2101">
        <f>AD373+AD380</f>
        <v>77.5</v>
      </c>
      <c r="AE381" s="2102">
        <f t="shared" ref="AE381:AH381" si="378">AE373+AE380</f>
        <v>50</v>
      </c>
      <c r="AF381" s="2139">
        <f t="shared" si="378"/>
        <v>252.73</v>
      </c>
      <c r="AG381" s="2103">
        <f t="shared" si="378"/>
        <v>205.89999999999998</v>
      </c>
      <c r="AH381" s="2101">
        <f t="shared" si="378"/>
        <v>0</v>
      </c>
      <c r="AI381" s="2104">
        <f>AI373+AI380</f>
        <v>0</v>
      </c>
      <c r="AJ381" s="2140">
        <f>AD381+AF381</f>
        <v>330.23</v>
      </c>
      <c r="AK381" s="2106">
        <f>AE381+AG381</f>
        <v>255.89999999999998</v>
      </c>
      <c r="AL381" s="2105">
        <f t="shared" ref="AL381:AL383" si="379">AF381+AH381</f>
        <v>252.73</v>
      </c>
      <c r="AM381" s="2107">
        <f t="shared" ref="AM381" si="380">AG381+AI381</f>
        <v>205.89999999999998</v>
      </c>
      <c r="AN381" s="2140">
        <f t="shared" si="376"/>
        <v>330.23</v>
      </c>
      <c r="AO381" s="2143">
        <f t="shared" si="376"/>
        <v>255.89999999999998</v>
      </c>
    </row>
    <row r="382" spans="2:56" ht="15.75" thickBot="1">
      <c r="B382" s="3173"/>
      <c r="C382" s="2390"/>
      <c r="D382" s="3144"/>
      <c r="E382" s="185" t="s">
        <v>75</v>
      </c>
      <c r="F382" s="227">
        <v>6.3</v>
      </c>
      <c r="G382" s="229">
        <v>6.3</v>
      </c>
      <c r="H382" s="185" t="s">
        <v>116</v>
      </c>
      <c r="I382" s="3426">
        <v>1</v>
      </c>
      <c r="J382" s="3427">
        <v>1</v>
      </c>
      <c r="K382" s="240" t="s">
        <v>336</v>
      </c>
      <c r="L382" s="241">
        <v>0.15</v>
      </c>
      <c r="M382" s="1167">
        <v>0.15</v>
      </c>
      <c r="N382" s="92"/>
      <c r="O382" s="894" t="s">
        <v>118</v>
      </c>
      <c r="P382" s="859"/>
      <c r="Q382" s="852"/>
      <c r="R382" s="859"/>
      <c r="S382" s="938"/>
      <c r="T382" s="859"/>
      <c r="U382" s="1032"/>
      <c r="V382" s="859">
        <f t="shared" si="367"/>
        <v>0</v>
      </c>
      <c r="W382" s="1018">
        <f t="shared" si="368"/>
        <v>0</v>
      </c>
      <c r="X382" s="859">
        <f t="shared" si="369"/>
        <v>0</v>
      </c>
      <c r="Y382" s="938">
        <f t="shared" si="370"/>
        <v>0</v>
      </c>
      <c r="Z382" s="895">
        <f t="shared" si="360"/>
        <v>0</v>
      </c>
      <c r="AA382" s="903">
        <f t="shared" si="361"/>
        <v>0</v>
      </c>
      <c r="AC382" s="2117" t="s">
        <v>331</v>
      </c>
      <c r="AD382" s="2024"/>
      <c r="AE382" s="2118"/>
      <c r="AF382" s="2119"/>
      <c r="AG382" s="2130"/>
      <c r="AH382" s="2131"/>
      <c r="AI382" s="2132"/>
      <c r="AJ382" s="2133">
        <f>AD382+AF382</f>
        <v>0</v>
      </c>
      <c r="AK382" s="2721">
        <f>AE382+AG382</f>
        <v>0</v>
      </c>
      <c r="AL382" s="2122">
        <f t="shared" si="379"/>
        <v>0</v>
      </c>
      <c r="AM382" s="966">
        <f>AG382+AI382</f>
        <v>0</v>
      </c>
      <c r="AN382" s="2116">
        <f t="shared" si="376"/>
        <v>0</v>
      </c>
      <c r="AO382" s="922">
        <f t="shared" si="376"/>
        <v>0</v>
      </c>
    </row>
    <row r="383" spans="2:56" ht="15.75" thickBot="1">
      <c r="B383" s="1236" t="s">
        <v>269</v>
      </c>
      <c r="C383" s="2393"/>
      <c r="D383" s="3312">
        <f>SUM(D363:D372)</f>
        <v>950</v>
      </c>
      <c r="E383" s="63"/>
      <c r="F383" s="37"/>
      <c r="G383" s="78"/>
      <c r="H383" s="1238" t="s">
        <v>439</v>
      </c>
      <c r="I383" s="1228">
        <v>1.3</v>
      </c>
      <c r="J383" s="2596">
        <v>1</v>
      </c>
      <c r="K383" s="230"/>
      <c r="L383" s="3377"/>
      <c r="M383" s="3377"/>
      <c r="N383" s="92"/>
      <c r="O383" s="894" t="s">
        <v>117</v>
      </c>
      <c r="P383" s="859"/>
      <c r="Q383" s="852"/>
      <c r="R383" s="859"/>
      <c r="S383" s="938"/>
      <c r="T383" s="859"/>
      <c r="U383" s="1032"/>
      <c r="V383" s="859">
        <f t="shared" si="367"/>
        <v>0</v>
      </c>
      <c r="W383" s="1018">
        <f t="shared" si="368"/>
        <v>0</v>
      </c>
      <c r="X383" s="859">
        <f t="shared" si="369"/>
        <v>0</v>
      </c>
      <c r="Y383" s="938">
        <f t="shared" si="370"/>
        <v>0</v>
      </c>
      <c r="Z383" s="895">
        <f t="shared" si="360"/>
        <v>0</v>
      </c>
      <c r="AA383" s="903">
        <f t="shared" si="361"/>
        <v>0</v>
      </c>
      <c r="AC383" s="1345" t="s">
        <v>281</v>
      </c>
      <c r="AD383" s="2159"/>
      <c r="AE383" s="2144"/>
      <c r="AF383" s="2160"/>
      <c r="AG383" s="2145"/>
      <c r="AH383" s="2160"/>
      <c r="AI383" s="2146"/>
      <c r="AJ383" s="2129">
        <f>AD383+AF383</f>
        <v>0</v>
      </c>
      <c r="AK383" s="2722">
        <f t="shared" ref="AK383" si="381">AE383+AG383</f>
        <v>0</v>
      </c>
      <c r="AL383" s="882">
        <f t="shared" si="379"/>
        <v>0</v>
      </c>
      <c r="AM383" s="2115">
        <f t="shared" ref="AM383" si="382">AG383+AI383</f>
        <v>0</v>
      </c>
      <c r="AN383" s="2116">
        <f t="shared" si="376"/>
        <v>0</v>
      </c>
      <c r="AO383" s="922">
        <f t="shared" si="376"/>
        <v>0</v>
      </c>
    </row>
    <row r="384" spans="2:56" ht="15.75" thickBot="1">
      <c r="B384" s="601"/>
      <c r="C384" s="3178" t="s">
        <v>192</v>
      </c>
      <c r="D384" s="667"/>
      <c r="E384" s="2662" t="s">
        <v>199</v>
      </c>
      <c r="F384" s="112"/>
      <c r="G384" s="3167"/>
      <c r="H384" s="2663" t="s">
        <v>704</v>
      </c>
      <c r="I384" s="1218"/>
      <c r="J384" s="1585"/>
      <c r="K384" s="4185" t="s">
        <v>468</v>
      </c>
      <c r="L384" s="2590"/>
      <c r="M384" s="2625"/>
      <c r="N384" s="92"/>
      <c r="O384" s="894" t="s">
        <v>70</v>
      </c>
      <c r="P384" s="859"/>
      <c r="Q384" s="852"/>
      <c r="R384" s="859"/>
      <c r="S384" s="938"/>
      <c r="T384" s="859"/>
      <c r="U384" s="1032"/>
      <c r="V384" s="859">
        <f t="shared" si="367"/>
        <v>0</v>
      </c>
      <c r="W384" s="1018">
        <f t="shared" si="368"/>
        <v>0</v>
      </c>
      <c r="X384" s="859">
        <f t="shared" si="369"/>
        <v>0</v>
      </c>
      <c r="Y384" s="938">
        <f t="shared" si="370"/>
        <v>0</v>
      </c>
      <c r="Z384" s="895">
        <f t="shared" si="360"/>
        <v>0</v>
      </c>
      <c r="AA384" s="903">
        <f t="shared" si="361"/>
        <v>0</v>
      </c>
      <c r="AC384" s="939" t="s">
        <v>282</v>
      </c>
      <c r="AD384" s="1000">
        <f>L360</f>
        <v>113.5</v>
      </c>
      <c r="AE384" s="2161">
        <f>M360</f>
        <v>100</v>
      </c>
      <c r="AF384" s="2162"/>
      <c r="AG384" s="2147"/>
      <c r="AH384" s="1207">
        <f>I386</f>
        <v>113.5</v>
      </c>
      <c r="AI384" s="2148">
        <f>J386</f>
        <v>100</v>
      </c>
      <c r="AJ384" s="883">
        <f t="shared" ref="AJ384:AM387" si="383">AD384+AF384</f>
        <v>113.5</v>
      </c>
      <c r="AK384" s="2723">
        <f t="shared" si="383"/>
        <v>100</v>
      </c>
      <c r="AL384" s="883">
        <f t="shared" si="383"/>
        <v>113.5</v>
      </c>
      <c r="AM384" s="944">
        <f t="shared" si="383"/>
        <v>100</v>
      </c>
      <c r="AN384" s="916">
        <f t="shared" ref="AN384:AN399" si="384">AD384+AF384+AH384</f>
        <v>227</v>
      </c>
      <c r="AO384" s="917">
        <f t="shared" ref="AO384:AO399" si="385">AE384+AG384+AI384</f>
        <v>200</v>
      </c>
      <c r="AR384" s="104"/>
    </row>
    <row r="385" spans="2:49" ht="15.75" thickBot="1">
      <c r="B385" s="3653" t="s">
        <v>648</v>
      </c>
      <c r="C385" s="3166" t="s">
        <v>468</v>
      </c>
      <c r="D385" s="3163">
        <v>200</v>
      </c>
      <c r="E385" s="2625" t="s">
        <v>86</v>
      </c>
      <c r="F385" s="162" t="s">
        <v>87</v>
      </c>
      <c r="G385" s="1582" t="s">
        <v>88</v>
      </c>
      <c r="H385" s="2565" t="s">
        <v>86</v>
      </c>
      <c r="I385" s="162" t="s">
        <v>87</v>
      </c>
      <c r="J385" s="2461" t="s">
        <v>88</v>
      </c>
      <c r="K385" s="2565" t="s">
        <v>86</v>
      </c>
      <c r="L385" s="162" t="s">
        <v>87</v>
      </c>
      <c r="M385" s="2461" t="s">
        <v>88</v>
      </c>
      <c r="N385" s="92"/>
      <c r="O385" s="411" t="s">
        <v>307</v>
      </c>
      <c r="P385" s="859">
        <f>F358</f>
        <v>0.75</v>
      </c>
      <c r="Q385" s="852">
        <f>G358</f>
        <v>0.75</v>
      </c>
      <c r="R385" s="1117">
        <f>I370+L369+F381+L382+I381</f>
        <v>1.9499999999999997</v>
      </c>
      <c r="S385" s="1018">
        <f>J370+M369+G381+M382+J381</f>
        <v>1.9499999999999997</v>
      </c>
      <c r="T385" s="859"/>
      <c r="U385" s="1032"/>
      <c r="V385" s="859">
        <f t="shared" si="367"/>
        <v>2.6999999999999997</v>
      </c>
      <c r="W385" s="1018">
        <f t="shared" si="368"/>
        <v>2.6999999999999997</v>
      </c>
      <c r="X385" s="859">
        <f t="shared" si="369"/>
        <v>1.9499999999999997</v>
      </c>
      <c r="Y385" s="938">
        <f t="shared" si="370"/>
        <v>1.9499999999999997</v>
      </c>
      <c r="Z385" s="895">
        <f t="shared" si="360"/>
        <v>2.6999999999999997</v>
      </c>
      <c r="AA385" s="903">
        <f t="shared" si="361"/>
        <v>2.6999999999999997</v>
      </c>
      <c r="AC385" s="945" t="s">
        <v>283</v>
      </c>
      <c r="AD385" s="1170"/>
      <c r="AE385" s="2163"/>
      <c r="AF385" s="2162"/>
      <c r="AG385" s="2149"/>
      <c r="AH385" s="1207"/>
      <c r="AI385" s="2150"/>
      <c r="AJ385" s="883">
        <f t="shared" si="383"/>
        <v>0</v>
      </c>
      <c r="AK385" s="2723">
        <f t="shared" si="383"/>
        <v>0</v>
      </c>
      <c r="AL385" s="883">
        <f t="shared" si="383"/>
        <v>0</v>
      </c>
      <c r="AM385" s="944">
        <f t="shared" si="383"/>
        <v>0</v>
      </c>
      <c r="AN385" s="895">
        <f t="shared" si="384"/>
        <v>0</v>
      </c>
      <c r="AO385" s="917">
        <f t="shared" si="385"/>
        <v>0</v>
      </c>
      <c r="AR385" s="104"/>
    </row>
    <row r="386" spans="2:49">
      <c r="B386" s="3294" t="s">
        <v>681</v>
      </c>
      <c r="C386" s="3170" t="s">
        <v>586</v>
      </c>
      <c r="D386" s="3169">
        <v>15</v>
      </c>
      <c r="E386" s="3505" t="s">
        <v>570</v>
      </c>
      <c r="F386" s="2791">
        <v>15.6</v>
      </c>
      <c r="G386" s="3479">
        <v>15</v>
      </c>
      <c r="H386" s="2666" t="s">
        <v>762</v>
      </c>
      <c r="I386" s="2415">
        <v>113.5</v>
      </c>
      <c r="J386" s="2667">
        <v>100</v>
      </c>
      <c r="K386" s="2821" t="s">
        <v>49</v>
      </c>
      <c r="L386" s="3478">
        <v>2</v>
      </c>
      <c r="M386" s="2822">
        <v>2</v>
      </c>
      <c r="N386" s="92"/>
      <c r="O386" s="894" t="s">
        <v>308</v>
      </c>
      <c r="P386" s="859"/>
      <c r="Q386" s="852"/>
      <c r="R386" s="859"/>
      <c r="S386" s="938"/>
      <c r="T386" s="859"/>
      <c r="U386" s="1032"/>
      <c r="V386" s="859">
        <f t="shared" si="367"/>
        <v>0</v>
      </c>
      <c r="W386" s="1018">
        <f t="shared" si="368"/>
        <v>0</v>
      </c>
      <c r="X386" s="859">
        <f t="shared" si="369"/>
        <v>0</v>
      </c>
      <c r="Y386" s="938">
        <f t="shared" si="370"/>
        <v>0</v>
      </c>
      <c r="Z386" s="895">
        <f t="shared" si="360"/>
        <v>0</v>
      </c>
      <c r="AA386" s="903">
        <f t="shared" si="361"/>
        <v>0</v>
      </c>
      <c r="AC386" s="951" t="s">
        <v>284</v>
      </c>
      <c r="AD386" s="1170"/>
      <c r="AE386" s="2163"/>
      <c r="AF386" s="2162"/>
      <c r="AG386" s="2149"/>
      <c r="AH386" s="1207"/>
      <c r="AI386" s="2150"/>
      <c r="AJ386" s="883">
        <f t="shared" si="383"/>
        <v>0</v>
      </c>
      <c r="AK386" s="2723">
        <f t="shared" si="383"/>
        <v>0</v>
      </c>
      <c r="AL386" s="883">
        <f t="shared" si="383"/>
        <v>0</v>
      </c>
      <c r="AM386" s="944">
        <f t="shared" si="383"/>
        <v>0</v>
      </c>
      <c r="AN386" s="895">
        <f t="shared" si="384"/>
        <v>0</v>
      </c>
      <c r="AO386" s="917">
        <f t="shared" si="385"/>
        <v>0</v>
      </c>
      <c r="AR386" s="104"/>
    </row>
    <row r="387" spans="2:49" ht="15.75" thickBot="1">
      <c r="B387" s="552"/>
      <c r="C387" s="2472" t="s">
        <v>682</v>
      </c>
      <c r="D387" s="3295" t="s">
        <v>924</v>
      </c>
      <c r="E387" s="1608" t="s">
        <v>75</v>
      </c>
      <c r="F387" s="228">
        <v>5</v>
      </c>
      <c r="G387" s="1233">
        <v>5</v>
      </c>
      <c r="H387" s="2464"/>
      <c r="I387" s="2465"/>
      <c r="J387" s="2466"/>
      <c r="K387" s="2026" t="s">
        <v>335</v>
      </c>
      <c r="L387" s="2793">
        <v>66</v>
      </c>
      <c r="M387" s="2795"/>
      <c r="N387" s="92"/>
      <c r="O387" s="868" t="s">
        <v>133</v>
      </c>
      <c r="P387" s="863">
        <f t="shared" ref="P387:U387" si="386">P388+P389+P390+P391</f>
        <v>0</v>
      </c>
      <c r="Q387" s="1042">
        <f>Q388+Q389+Q390+Q391</f>
        <v>0</v>
      </c>
      <c r="R387" s="863">
        <f>R388+R389+R390+R391</f>
        <v>1.5863999999999998</v>
      </c>
      <c r="S387" s="1043">
        <f>S388+S389+S390+S391</f>
        <v>1.5863999999999998</v>
      </c>
      <c r="T387" s="873">
        <f t="shared" si="386"/>
        <v>0</v>
      </c>
      <c r="U387" s="1044">
        <f t="shared" si="386"/>
        <v>0</v>
      </c>
      <c r="V387" s="1121">
        <f t="shared" ref="V387:V392" si="387">P387+R387</f>
        <v>1.5863999999999998</v>
      </c>
      <c r="W387" s="1018">
        <f t="shared" si="368"/>
        <v>1.5863999999999998</v>
      </c>
      <c r="X387" s="859">
        <f t="shared" si="369"/>
        <v>1.5863999999999998</v>
      </c>
      <c r="Y387" s="938">
        <f t="shared" si="370"/>
        <v>1.5863999999999998</v>
      </c>
      <c r="Z387" s="895">
        <f t="shared" si="360"/>
        <v>1.5863999999999998</v>
      </c>
      <c r="AA387" s="903">
        <f t="shared" si="361"/>
        <v>1.5863999999999998</v>
      </c>
      <c r="AC387" s="952" t="s">
        <v>285</v>
      </c>
      <c r="AD387" s="2151"/>
      <c r="AE387" s="2164"/>
      <c r="AF387" s="2165"/>
      <c r="AG387" s="2152"/>
      <c r="AH387" s="1374"/>
      <c r="AI387" s="2153"/>
      <c r="AJ387" s="884">
        <f>AD387+AF387</f>
        <v>0</v>
      </c>
      <c r="AK387" s="2723">
        <f t="shared" si="383"/>
        <v>0</v>
      </c>
      <c r="AL387" s="884">
        <f t="shared" ref="AL387:AL399" si="388">AF387+AH387</f>
        <v>0</v>
      </c>
      <c r="AM387" s="944">
        <f t="shared" si="383"/>
        <v>0</v>
      </c>
      <c r="AN387" s="904">
        <f t="shared" si="384"/>
        <v>0</v>
      </c>
      <c r="AO387" s="918">
        <f t="shared" si="385"/>
        <v>0</v>
      </c>
      <c r="AR387" s="106"/>
    </row>
    <row r="388" spans="2:49" ht="15.75" thickBot="1">
      <c r="B388" s="2231" t="s">
        <v>8</v>
      </c>
      <c r="C388" s="4297" t="s">
        <v>417</v>
      </c>
      <c r="D388" s="1544">
        <v>18</v>
      </c>
      <c r="E388" s="2474" t="s">
        <v>9</v>
      </c>
      <c r="F388" s="2668">
        <v>20</v>
      </c>
      <c r="G388" s="1501">
        <v>20</v>
      </c>
      <c r="H388" s="2203" t="s">
        <v>417</v>
      </c>
      <c r="I388" s="1205"/>
      <c r="J388" s="1206"/>
      <c r="K388" s="3465" t="s">
        <v>387</v>
      </c>
      <c r="L388" s="2029"/>
      <c r="M388" s="3395"/>
      <c r="N388" s="92"/>
      <c r="O388" s="869" t="s">
        <v>131</v>
      </c>
      <c r="P388" s="864"/>
      <c r="Q388" s="1045"/>
      <c r="R388" s="4420">
        <f>I371+L381</f>
        <v>1.14E-2</v>
      </c>
      <c r="S388" s="1046">
        <f>J371+M381</f>
        <v>1.14E-2</v>
      </c>
      <c r="T388" s="874"/>
      <c r="U388" s="1045"/>
      <c r="V388" s="878">
        <f t="shared" si="387"/>
        <v>1.14E-2</v>
      </c>
      <c r="W388" s="1046">
        <f t="shared" si="368"/>
        <v>1.14E-2</v>
      </c>
      <c r="X388" s="860">
        <f t="shared" si="369"/>
        <v>1.14E-2</v>
      </c>
      <c r="Y388" s="1046">
        <f t="shared" si="370"/>
        <v>1.14E-2</v>
      </c>
      <c r="Z388" s="895">
        <f t="shared" si="360"/>
        <v>1.14E-2</v>
      </c>
      <c r="AA388" s="903">
        <f t="shared" si="361"/>
        <v>1.14E-2</v>
      </c>
      <c r="AC388" s="958" t="s">
        <v>286</v>
      </c>
      <c r="AD388" s="2154">
        <f t="shared" ref="AD388:AI388" si="389">SUM(AD383:AD387)</f>
        <v>113.5</v>
      </c>
      <c r="AE388" s="2155">
        <f t="shared" si="389"/>
        <v>100</v>
      </c>
      <c r="AF388" s="2166">
        <f t="shared" si="389"/>
        <v>0</v>
      </c>
      <c r="AG388" s="2156">
        <f t="shared" si="389"/>
        <v>0</v>
      </c>
      <c r="AH388" s="2157">
        <f t="shared" si="389"/>
        <v>113.5</v>
      </c>
      <c r="AI388" s="2158">
        <f t="shared" si="389"/>
        <v>100</v>
      </c>
      <c r="AJ388" s="963">
        <f>AD388+AF388</f>
        <v>113.5</v>
      </c>
      <c r="AK388" s="965">
        <f>AE388+AG388</f>
        <v>100</v>
      </c>
      <c r="AL388" s="963">
        <f t="shared" si="388"/>
        <v>113.5</v>
      </c>
      <c r="AM388" s="966">
        <f>AG388+AI388</f>
        <v>100</v>
      </c>
      <c r="AN388" s="919">
        <f t="shared" si="384"/>
        <v>227</v>
      </c>
      <c r="AO388" s="920">
        <f t="shared" si="385"/>
        <v>200</v>
      </c>
      <c r="AR388" s="193"/>
      <c r="AV388" s="11"/>
      <c r="AW388" s="11"/>
    </row>
    <row r="389" spans="2:49" ht="15.75" thickBot="1">
      <c r="B389" s="1598"/>
      <c r="C389" s="2473" t="s">
        <v>724</v>
      </c>
      <c r="D389" s="1592"/>
      <c r="E389" s="209"/>
      <c r="F389" s="92"/>
      <c r="G389" s="3174"/>
      <c r="H389" s="2565" t="s">
        <v>86</v>
      </c>
      <c r="I389" s="162" t="s">
        <v>87</v>
      </c>
      <c r="J389" s="2461" t="s">
        <v>88</v>
      </c>
      <c r="K389" s="3503" t="s">
        <v>340</v>
      </c>
      <c r="L389" s="2802">
        <v>7</v>
      </c>
      <c r="M389" s="3504">
        <v>7</v>
      </c>
      <c r="N389" s="92"/>
      <c r="O389" s="870" t="s">
        <v>276</v>
      </c>
      <c r="P389" s="865"/>
      <c r="Q389" s="1047"/>
      <c r="R389" s="4421">
        <f>J372</f>
        <v>0.5</v>
      </c>
      <c r="S389" s="1048">
        <f>J372</f>
        <v>0.5</v>
      </c>
      <c r="T389" s="875"/>
      <c r="U389" s="1047"/>
      <c r="V389" s="878">
        <f t="shared" si="387"/>
        <v>0.5</v>
      </c>
      <c r="W389" s="1046">
        <f t="shared" si="368"/>
        <v>0.5</v>
      </c>
      <c r="X389" s="860">
        <f t="shared" si="369"/>
        <v>0.5</v>
      </c>
      <c r="Y389" s="1046">
        <f t="shared" si="370"/>
        <v>0.5</v>
      </c>
      <c r="Z389" s="895">
        <f t="shared" si="360"/>
        <v>0.5</v>
      </c>
      <c r="AA389" s="903">
        <f t="shared" si="361"/>
        <v>0.5</v>
      </c>
      <c r="AC389" s="1075" t="s">
        <v>295</v>
      </c>
      <c r="AD389" s="979"/>
      <c r="AE389" s="1067"/>
      <c r="AF389" s="981"/>
      <c r="AG389" s="1070"/>
      <c r="AH389" s="979"/>
      <c r="AI389" s="1067"/>
      <c r="AJ389" s="883">
        <f t="shared" ref="AJ389" si="390">AD389+AF389</f>
        <v>0</v>
      </c>
      <c r="AK389" s="899">
        <f t="shared" ref="AK389" si="391">AE389+AG389</f>
        <v>0</v>
      </c>
      <c r="AL389" s="883">
        <f t="shared" si="388"/>
        <v>0</v>
      </c>
      <c r="AM389" s="1030">
        <f t="shared" ref="AM389" si="392">AG389+AI389</f>
        <v>0</v>
      </c>
      <c r="AN389" s="915">
        <f t="shared" si="384"/>
        <v>0</v>
      </c>
      <c r="AO389" s="922">
        <f t="shared" si="385"/>
        <v>0</v>
      </c>
      <c r="AR389" s="1670"/>
      <c r="AV389" s="11"/>
      <c r="AW389" s="11"/>
    </row>
    <row r="390" spans="2:49">
      <c r="B390" s="3287" t="s">
        <v>717</v>
      </c>
      <c r="C390" s="3166" t="s">
        <v>690</v>
      </c>
      <c r="D390" s="3175">
        <v>100</v>
      </c>
      <c r="E390" s="3144"/>
      <c r="F390" s="92"/>
      <c r="G390" s="3174"/>
      <c r="H390" s="2473" t="s">
        <v>724</v>
      </c>
      <c r="I390" s="2791">
        <v>18</v>
      </c>
      <c r="J390" s="3479">
        <v>18</v>
      </c>
      <c r="K390" s="2027" t="s">
        <v>335</v>
      </c>
      <c r="L390" s="2802">
        <v>150</v>
      </c>
      <c r="M390" s="3504">
        <v>150</v>
      </c>
      <c r="N390" s="92"/>
      <c r="O390" s="871" t="s">
        <v>116</v>
      </c>
      <c r="P390" s="866"/>
      <c r="Q390" s="1049"/>
      <c r="R390" s="4427">
        <f>I382+I366</f>
        <v>1.075</v>
      </c>
      <c r="S390" s="3428">
        <f>J382+J366</f>
        <v>1.075</v>
      </c>
      <c r="T390" s="876"/>
      <c r="U390" s="1049"/>
      <c r="V390" s="878">
        <f t="shared" si="387"/>
        <v>1.075</v>
      </c>
      <c r="W390" s="1046">
        <f t="shared" si="368"/>
        <v>1.075</v>
      </c>
      <c r="X390" s="860">
        <f t="shared" si="369"/>
        <v>1.075</v>
      </c>
      <c r="Y390" s="1046">
        <f t="shared" si="370"/>
        <v>1.075</v>
      </c>
      <c r="Z390" s="904">
        <f t="shared" si="360"/>
        <v>1.075</v>
      </c>
      <c r="AA390" s="905">
        <f t="shared" si="361"/>
        <v>1.075</v>
      </c>
      <c r="AC390" s="1063" t="s">
        <v>402</v>
      </c>
      <c r="AD390" s="983"/>
      <c r="AE390" s="1068"/>
      <c r="AF390" s="985"/>
      <c r="AG390" s="1071"/>
      <c r="AH390" s="983"/>
      <c r="AI390" s="1068"/>
      <c r="AJ390" s="883">
        <f t="shared" ref="AJ390:AK392" si="393">AD390+AF390</f>
        <v>0</v>
      </c>
      <c r="AK390" s="899">
        <f t="shared" si="393"/>
        <v>0</v>
      </c>
      <c r="AL390" s="883">
        <f t="shared" si="388"/>
        <v>0</v>
      </c>
      <c r="AM390" s="1030">
        <f t="shared" ref="AM390:AM395" si="394">AG390+AI390</f>
        <v>0</v>
      </c>
      <c r="AN390" s="895">
        <f t="shared" si="384"/>
        <v>0</v>
      </c>
      <c r="AO390" s="917">
        <f t="shared" si="385"/>
        <v>0</v>
      </c>
      <c r="AR390" s="104"/>
      <c r="AV390" s="11"/>
      <c r="AW390" s="11"/>
    </row>
    <row r="391" spans="2:49" ht="15.75" thickBot="1">
      <c r="B391" s="1236" t="s">
        <v>270</v>
      </c>
      <c r="C391" s="3177"/>
      <c r="D391" s="3293">
        <f>D385+D386+D388+D390+5+20</f>
        <v>358</v>
      </c>
      <c r="E391" s="1227"/>
      <c r="F391" s="1227"/>
      <c r="G391" s="2572"/>
      <c r="H391" s="1225"/>
      <c r="I391" s="1227"/>
      <c r="J391" s="2572"/>
      <c r="K391" s="230"/>
      <c r="L391" s="3377"/>
      <c r="M391" s="2786"/>
      <c r="N391" s="92"/>
      <c r="O391" s="871" t="s">
        <v>314</v>
      </c>
      <c r="P391" s="866"/>
      <c r="Q391" s="1049"/>
      <c r="R391" s="4422"/>
      <c r="S391" s="1050"/>
      <c r="T391" s="876"/>
      <c r="U391" s="1049"/>
      <c r="V391" s="878">
        <f t="shared" si="387"/>
        <v>0</v>
      </c>
      <c r="W391" s="1046">
        <f t="shared" si="368"/>
        <v>0</v>
      </c>
      <c r="X391" s="860">
        <f>R391+T391</f>
        <v>0</v>
      </c>
      <c r="Y391" s="1046">
        <f t="shared" si="370"/>
        <v>0</v>
      </c>
      <c r="Z391" s="904">
        <f t="shared" si="360"/>
        <v>0</v>
      </c>
      <c r="AA391" s="905">
        <f t="shared" si="361"/>
        <v>0</v>
      </c>
      <c r="AC391" s="1064" t="s">
        <v>329</v>
      </c>
      <c r="AD391" s="988"/>
      <c r="AE391" s="1069"/>
      <c r="AF391" s="990"/>
      <c r="AG391" s="1072"/>
      <c r="AH391" s="988"/>
      <c r="AI391" s="1069"/>
      <c r="AJ391" s="884">
        <f t="shared" si="393"/>
        <v>0</v>
      </c>
      <c r="AK391" s="2724">
        <f t="shared" si="393"/>
        <v>0</v>
      </c>
      <c r="AL391" s="884">
        <f t="shared" si="388"/>
        <v>0</v>
      </c>
      <c r="AM391" s="1074">
        <f t="shared" si="394"/>
        <v>0</v>
      </c>
      <c r="AN391" s="904">
        <f t="shared" si="384"/>
        <v>0</v>
      </c>
      <c r="AO391" s="918">
        <f t="shared" si="385"/>
        <v>0</v>
      </c>
      <c r="AR391" s="104"/>
      <c r="AU391" s="605"/>
      <c r="AV391" s="11"/>
      <c r="AW391" s="11"/>
    </row>
    <row r="392" spans="2:49" ht="15.75" thickBot="1">
      <c r="N392" s="92"/>
      <c r="O392" s="416" t="s">
        <v>85</v>
      </c>
      <c r="P392" s="867"/>
      <c r="Q392" s="1051"/>
      <c r="R392" s="867"/>
      <c r="S392" s="1052"/>
      <c r="T392" s="877"/>
      <c r="U392" s="1053"/>
      <c r="V392" s="879">
        <f t="shared" si="387"/>
        <v>0</v>
      </c>
      <c r="W392" s="1054">
        <f t="shared" si="368"/>
        <v>0</v>
      </c>
      <c r="X392" s="879">
        <f>R392+T392</f>
        <v>0</v>
      </c>
      <c r="Y392" s="1054">
        <f t="shared" si="370"/>
        <v>0</v>
      </c>
      <c r="Z392" s="906">
        <f t="shared" si="360"/>
        <v>0</v>
      </c>
      <c r="AA392" s="907">
        <f t="shared" si="361"/>
        <v>0</v>
      </c>
      <c r="AC392" s="1065" t="s">
        <v>297</v>
      </c>
      <c r="AD392" s="1078">
        <f t="shared" ref="AD392:AI392" si="395">SUM(AD389:AD391)</f>
        <v>0</v>
      </c>
      <c r="AE392" s="1013">
        <f t="shared" si="395"/>
        <v>0</v>
      </c>
      <c r="AF392" s="1066">
        <f t="shared" si="395"/>
        <v>0</v>
      </c>
      <c r="AG392" s="1011">
        <f t="shared" si="395"/>
        <v>0</v>
      </c>
      <c r="AH392" s="1078">
        <f t="shared" si="395"/>
        <v>0</v>
      </c>
      <c r="AI392" s="1013">
        <f t="shared" si="395"/>
        <v>0</v>
      </c>
      <c r="AJ392" s="935">
        <f t="shared" si="393"/>
        <v>0</v>
      </c>
      <c r="AK392" s="1012">
        <f t="shared" si="393"/>
        <v>0</v>
      </c>
      <c r="AL392" s="935">
        <f t="shared" si="388"/>
        <v>0</v>
      </c>
      <c r="AM392" s="1013">
        <f t="shared" si="394"/>
        <v>0</v>
      </c>
      <c r="AN392" s="935">
        <f t="shared" si="384"/>
        <v>0</v>
      </c>
      <c r="AO392" s="936">
        <f t="shared" si="385"/>
        <v>0</v>
      </c>
      <c r="AR392" s="193"/>
      <c r="AU392" s="605"/>
      <c r="AV392" s="11"/>
      <c r="AW392" s="11"/>
    </row>
    <row r="393" spans="2:49">
      <c r="N393" s="92"/>
      <c r="AC393" s="921" t="s">
        <v>290</v>
      </c>
      <c r="AD393" s="967"/>
      <c r="AE393" s="968"/>
      <c r="AF393" s="882">
        <f>L365</f>
        <v>38.9</v>
      </c>
      <c r="AG393" s="969">
        <f>M365</f>
        <v>35</v>
      </c>
      <c r="AH393" s="967"/>
      <c r="AI393" s="968"/>
      <c r="AJ393" s="884">
        <f t="shared" ref="AJ393:AK395" si="396">AD393+AF393</f>
        <v>38.9</v>
      </c>
      <c r="AK393" s="2725">
        <f t="shared" si="396"/>
        <v>35</v>
      </c>
      <c r="AL393" s="882">
        <f t="shared" si="388"/>
        <v>38.9</v>
      </c>
      <c r="AM393" s="970">
        <f t="shared" si="394"/>
        <v>35</v>
      </c>
      <c r="AN393" s="915">
        <f t="shared" si="384"/>
        <v>38.9</v>
      </c>
      <c r="AO393" s="922">
        <f t="shared" si="385"/>
        <v>35</v>
      </c>
      <c r="AR393" s="104"/>
      <c r="AU393" s="605"/>
      <c r="AV393" s="11"/>
      <c r="AW393" s="11"/>
    </row>
    <row r="394" spans="2:49" ht="15.75" thickBot="1">
      <c r="B394" s="3144"/>
      <c r="C394" s="3145"/>
      <c r="D394" s="3144"/>
      <c r="E394" s="3144"/>
      <c r="F394" s="3144"/>
      <c r="G394" s="3144"/>
      <c r="H394" s="3144"/>
      <c r="I394" s="3144"/>
      <c r="J394" s="3144"/>
      <c r="K394" s="3141"/>
      <c r="L394" s="3140"/>
      <c r="M394" s="3130"/>
      <c r="N394" s="92"/>
      <c r="U394" s="106"/>
      <c r="V394" s="1671"/>
      <c r="W394" s="106"/>
      <c r="AC394" s="923" t="s">
        <v>291</v>
      </c>
      <c r="AD394" s="953"/>
      <c r="AE394" s="971"/>
      <c r="AF394" s="884"/>
      <c r="AG394" s="1197"/>
      <c r="AH394" s="953"/>
      <c r="AI394" s="971"/>
      <c r="AJ394" s="884">
        <f t="shared" si="396"/>
        <v>0</v>
      </c>
      <c r="AK394" s="2726">
        <f t="shared" si="396"/>
        <v>0</v>
      </c>
      <c r="AL394" s="884">
        <f t="shared" si="388"/>
        <v>0</v>
      </c>
      <c r="AM394" s="973">
        <f t="shared" si="394"/>
        <v>0</v>
      </c>
      <c r="AN394" s="904">
        <f t="shared" si="384"/>
        <v>0</v>
      </c>
      <c r="AO394" s="918">
        <f t="shared" si="385"/>
        <v>0</v>
      </c>
      <c r="AR394" s="104"/>
      <c r="AU394" s="106"/>
      <c r="AV394" s="11"/>
      <c r="AW394" s="11"/>
    </row>
    <row r="395" spans="2:49" ht="15.75" thickBot="1">
      <c r="B395" s="3144"/>
      <c r="C395" s="3145"/>
      <c r="D395" s="3144"/>
      <c r="E395" s="3144"/>
      <c r="F395" s="3144"/>
      <c r="G395" s="3141"/>
      <c r="H395" s="3140"/>
      <c r="I395" s="3149"/>
      <c r="J395" s="3144"/>
      <c r="N395" s="92"/>
      <c r="U395" s="159"/>
      <c r="V395" s="209"/>
      <c r="W395" s="106"/>
      <c r="Y395" s="849"/>
      <c r="AC395" s="924" t="s">
        <v>287</v>
      </c>
      <c r="AD395" s="974">
        <f t="shared" ref="AD395:AI395" si="397">SUM(AD393:AD394)</f>
        <v>0</v>
      </c>
      <c r="AE395" s="975">
        <f t="shared" si="397"/>
        <v>0</v>
      </c>
      <c r="AF395" s="976">
        <f>SUM(AF393:AF394)</f>
        <v>38.9</v>
      </c>
      <c r="AG395" s="926">
        <f t="shared" si="397"/>
        <v>35</v>
      </c>
      <c r="AH395" s="974">
        <f t="shared" si="397"/>
        <v>0</v>
      </c>
      <c r="AI395" s="975">
        <f t="shared" si="397"/>
        <v>0</v>
      </c>
      <c r="AJ395" s="925">
        <f t="shared" si="396"/>
        <v>38.9</v>
      </c>
      <c r="AK395" s="977">
        <f t="shared" si="396"/>
        <v>35</v>
      </c>
      <c r="AL395" s="925">
        <f t="shared" si="388"/>
        <v>38.9</v>
      </c>
      <c r="AM395" s="978">
        <f t="shared" si="394"/>
        <v>35</v>
      </c>
      <c r="AN395" s="925">
        <f t="shared" si="384"/>
        <v>38.9</v>
      </c>
      <c r="AO395" s="926">
        <f t="shared" si="385"/>
        <v>35</v>
      </c>
      <c r="AR395" s="193"/>
      <c r="AU395" s="106"/>
      <c r="AV395" s="11"/>
      <c r="AW395" s="11"/>
    </row>
    <row r="396" spans="2:49">
      <c r="B396" s="3144"/>
      <c r="C396" s="3141"/>
      <c r="D396" s="266"/>
      <c r="E396" s="276"/>
      <c r="F396" s="3144"/>
      <c r="G396" s="3142"/>
      <c r="H396" s="3146"/>
      <c r="I396" s="3149"/>
      <c r="J396" s="3144"/>
      <c r="N396" s="92"/>
      <c r="U396" s="209"/>
      <c r="V396" s="106"/>
      <c r="W396" s="106"/>
      <c r="Y396" s="849"/>
      <c r="AC396" s="927" t="s">
        <v>201</v>
      </c>
      <c r="AD396" s="979"/>
      <c r="AE396" s="980"/>
      <c r="AF396" s="981"/>
      <c r="AG396" s="982"/>
      <c r="AH396" s="979"/>
      <c r="AI396" s="980"/>
      <c r="AJ396" s="883">
        <f t="shared" ref="AJ396" si="398">AD396+AF396</f>
        <v>0</v>
      </c>
      <c r="AK396" s="2727">
        <f t="shared" ref="AK396" si="399">AE396+AG396</f>
        <v>0</v>
      </c>
      <c r="AL396" s="883">
        <f t="shared" si="388"/>
        <v>0</v>
      </c>
      <c r="AM396" s="987">
        <f>AG396+AI396</f>
        <v>0</v>
      </c>
      <c r="AN396" s="915">
        <f t="shared" si="384"/>
        <v>0</v>
      </c>
      <c r="AO396" s="922">
        <f t="shared" si="385"/>
        <v>0</v>
      </c>
      <c r="AR396" s="98"/>
      <c r="AU396" s="106"/>
      <c r="AV396" s="11"/>
      <c r="AW396" s="11"/>
    </row>
    <row r="397" spans="2:49">
      <c r="B397" s="3144"/>
      <c r="C397" s="189"/>
      <c r="D397" s="3132"/>
      <c r="E397" s="4381"/>
      <c r="F397" s="3144"/>
      <c r="G397" s="3144"/>
      <c r="H397" s="3144"/>
      <c r="I397" s="3144"/>
      <c r="J397" s="3144"/>
      <c r="N397" s="92"/>
      <c r="U397" s="209"/>
      <c r="V397" s="106"/>
      <c r="W397" s="106"/>
      <c r="Y397" s="271"/>
      <c r="AC397" s="928" t="s">
        <v>89</v>
      </c>
      <c r="AD397" s="983"/>
      <c r="AE397" s="984"/>
      <c r="AF397" s="985"/>
      <c r="AG397" s="986"/>
      <c r="AH397" s="983"/>
      <c r="AI397" s="984"/>
      <c r="AJ397" s="883">
        <f t="shared" ref="AJ397:AK399" si="400">AD397+AF397</f>
        <v>0</v>
      </c>
      <c r="AK397" s="2727">
        <f t="shared" si="400"/>
        <v>0</v>
      </c>
      <c r="AL397" s="883">
        <f t="shared" si="388"/>
        <v>0</v>
      </c>
      <c r="AM397" s="987">
        <f>AG397+AI397</f>
        <v>0</v>
      </c>
      <c r="AN397" s="895">
        <f t="shared" si="384"/>
        <v>0</v>
      </c>
      <c r="AO397" s="917">
        <f t="shared" si="385"/>
        <v>0</v>
      </c>
      <c r="AR397" s="104"/>
      <c r="AU397" s="106"/>
      <c r="AV397" s="11"/>
      <c r="AW397" s="11"/>
    </row>
    <row r="398" spans="2:49" ht="15.75" thickBot="1">
      <c r="B398" s="2083"/>
      <c r="C398" s="2436"/>
      <c r="D398" s="3139"/>
      <c r="E398" s="3141"/>
      <c r="F398" s="3140"/>
      <c r="G398" s="3132"/>
      <c r="H398" s="3132"/>
      <c r="I398" s="3132"/>
      <c r="J398" s="3144"/>
      <c r="N398" s="92"/>
      <c r="U398" s="106"/>
      <c r="V398" s="106"/>
      <c r="W398" s="106"/>
      <c r="Y398" s="845"/>
      <c r="AC398" s="929" t="s">
        <v>202</v>
      </c>
      <c r="AD398" s="988"/>
      <c r="AE398" s="989"/>
      <c r="AF398" s="990"/>
      <c r="AG398" s="991"/>
      <c r="AH398" s="988"/>
      <c r="AI398" s="989"/>
      <c r="AJ398" s="884">
        <f t="shared" si="400"/>
        <v>0</v>
      </c>
      <c r="AK398" s="2728">
        <f t="shared" si="400"/>
        <v>0</v>
      </c>
      <c r="AL398" s="884">
        <f t="shared" si="388"/>
        <v>0</v>
      </c>
      <c r="AM398" s="992">
        <f>AG398+AI398</f>
        <v>0</v>
      </c>
      <c r="AN398" s="904">
        <f t="shared" si="384"/>
        <v>0</v>
      </c>
      <c r="AO398" s="918">
        <f t="shared" si="385"/>
        <v>0</v>
      </c>
      <c r="AR398" s="104"/>
      <c r="AU398" s="106"/>
      <c r="AV398" s="11"/>
      <c r="AW398" s="11"/>
    </row>
    <row r="399" spans="2:49" ht="15.75" thickBot="1">
      <c r="B399" s="2083"/>
      <c r="C399" s="2436"/>
      <c r="D399" s="3139"/>
      <c r="E399" s="3132"/>
      <c r="F399" s="3144"/>
      <c r="G399" s="3132"/>
      <c r="H399" s="3132"/>
      <c r="I399" s="3132"/>
      <c r="J399" s="3144"/>
      <c r="N399" s="92"/>
      <c r="U399" s="104"/>
      <c r="V399" s="100"/>
      <c r="W399" s="143"/>
      <c r="Y399" s="845"/>
      <c r="AC399" s="1076" t="s">
        <v>288</v>
      </c>
      <c r="AD399" s="1077">
        <f t="shared" ref="AD399:AI399" si="401">SUM(AD396:AD398)</f>
        <v>0</v>
      </c>
      <c r="AE399" s="964">
        <f t="shared" si="401"/>
        <v>0</v>
      </c>
      <c r="AF399" s="1077">
        <f t="shared" si="401"/>
        <v>0</v>
      </c>
      <c r="AG399" s="964">
        <f t="shared" si="401"/>
        <v>0</v>
      </c>
      <c r="AH399" s="1077">
        <f t="shared" si="401"/>
        <v>0</v>
      </c>
      <c r="AI399" s="964">
        <f t="shared" si="401"/>
        <v>0</v>
      </c>
      <c r="AJ399" s="963">
        <f t="shared" si="400"/>
        <v>0</v>
      </c>
      <c r="AK399" s="965">
        <f t="shared" si="400"/>
        <v>0</v>
      </c>
      <c r="AL399" s="963">
        <f t="shared" si="388"/>
        <v>0</v>
      </c>
      <c r="AM399" s="966">
        <f>AG399+AI399</f>
        <v>0</v>
      </c>
      <c r="AN399" s="930">
        <f t="shared" si="384"/>
        <v>0</v>
      </c>
      <c r="AO399" s="931">
        <f t="shared" si="385"/>
        <v>0</v>
      </c>
      <c r="AR399" s="193"/>
      <c r="AU399" s="106"/>
      <c r="AV399" s="11"/>
      <c r="AW399" s="11"/>
    </row>
    <row r="400" spans="2:49">
      <c r="B400" s="92"/>
      <c r="C400" s="1514"/>
      <c r="D400" s="92"/>
      <c r="E400" s="92"/>
      <c r="F400" s="92"/>
      <c r="G400" s="92"/>
      <c r="H400" s="92"/>
      <c r="I400" s="92"/>
      <c r="J400" s="92"/>
      <c r="N400" s="92"/>
      <c r="U400" s="106"/>
      <c r="V400" s="106"/>
      <c r="W400" s="106"/>
      <c r="Y400" s="850"/>
      <c r="Z400" s="908"/>
      <c r="AA400" s="286"/>
      <c r="AC400" s="1565" t="str">
        <f>O405</f>
        <v xml:space="preserve">               12- ТИДНЕВКА</v>
      </c>
      <c r="AE400" s="2733"/>
      <c r="AF400" s="2483"/>
      <c r="AG400" s="2734" t="str">
        <f>S405</f>
        <v xml:space="preserve">      Сезон:    ЗИМА  -  ВЕСНА  2025 -____г.г.</v>
      </c>
      <c r="AI400" s="14"/>
      <c r="AK400" s="338"/>
      <c r="AM400" s="854"/>
      <c r="AN400" s="11"/>
      <c r="AR400" s="106"/>
      <c r="AU400" s="11"/>
    </row>
    <row r="401" spans="2:49">
      <c r="B401" s="92"/>
      <c r="C401" s="1514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101"/>
      <c r="P401" s="100"/>
      <c r="Q401" s="137"/>
      <c r="Z401" s="908"/>
      <c r="AA401" s="1021"/>
      <c r="AC401" t="s">
        <v>271</v>
      </c>
      <c r="AN401" s="106"/>
      <c r="AO401" s="11"/>
      <c r="AR401" s="137"/>
    </row>
    <row r="402" spans="2:49" ht="15.75" thickBot="1">
      <c r="B402" s="92"/>
      <c r="C402" s="1565" t="str">
        <f>C2</f>
        <v xml:space="preserve">               12 - ТИДНЕВНАЯ  М Е Н Ю  -  Р А С К Л А Д К А    ДЛЯ ПИТАНИЯ ДЕТЕЙ  ШКОЛЬНЫХ </v>
      </c>
      <c r="D402" s="92"/>
      <c r="E402" s="92"/>
      <c r="F402" s="92"/>
      <c r="G402" s="1566"/>
      <c r="H402" s="1566"/>
      <c r="I402" s="1566"/>
      <c r="J402" s="92"/>
      <c r="K402" s="92"/>
      <c r="L402" s="1566"/>
      <c r="M402" s="92"/>
      <c r="N402" s="92"/>
      <c r="O402" s="1565"/>
      <c r="Z402" s="1022"/>
      <c r="AA402" s="80"/>
      <c r="AC402" s="99" t="str">
        <f>O404</f>
        <v>8- й   день</v>
      </c>
      <c r="AD402" s="2" t="str">
        <f>P404</f>
        <v>Возрастная категория:   12  лет и старше</v>
      </c>
      <c r="AI402" s="132" t="str">
        <f>F404</f>
        <v>2 - я   неделя</v>
      </c>
      <c r="AK402" s="297"/>
      <c r="AL402" s="68"/>
      <c r="AR402" s="106"/>
      <c r="AV402" s="54"/>
      <c r="AW402" s="596"/>
    </row>
    <row r="403" spans="2:49" ht="16.5" thickBot="1">
      <c r="B403" s="92"/>
      <c r="C403" s="1514"/>
      <c r="D403" s="1515" t="str">
        <f>D3</f>
        <v xml:space="preserve"> З А В Т Р А К О В   -   О Б Е Д О В  -  П О Л Д Н И К О В</v>
      </c>
      <c r="E403" s="92"/>
      <c r="F403" s="92"/>
      <c r="G403" s="92"/>
      <c r="H403" s="92"/>
      <c r="I403" s="92"/>
      <c r="J403" s="92"/>
      <c r="K403" s="92"/>
      <c r="L403" s="1622" t="str">
        <f>L3</f>
        <v>СанПиН  2.3 /2.4. 3590 - 20</v>
      </c>
      <c r="M403" s="92"/>
      <c r="N403" s="92"/>
      <c r="O403" t="s">
        <v>271</v>
      </c>
      <c r="AC403" s="839" t="s">
        <v>224</v>
      </c>
      <c r="AD403" s="840" t="s">
        <v>272</v>
      </c>
      <c r="AE403" s="841"/>
      <c r="AF403" s="840" t="s">
        <v>273</v>
      </c>
      <c r="AG403" s="841"/>
      <c r="AH403" s="840" t="s">
        <v>274</v>
      </c>
      <c r="AI403" s="841"/>
      <c r="AJ403" s="840" t="s">
        <v>277</v>
      </c>
      <c r="AK403" s="841"/>
      <c r="AL403" s="886" t="s">
        <v>278</v>
      </c>
      <c r="AM403" s="841"/>
      <c r="AN403" s="909" t="s">
        <v>279</v>
      </c>
      <c r="AO403" s="910"/>
      <c r="AR403" s="1668"/>
      <c r="AV403" s="322"/>
      <c r="AW403" s="322"/>
    </row>
    <row r="404" spans="2:49" ht="15.75" thickBot="1">
      <c r="B404" s="1566" t="str">
        <f>B4</f>
        <v>Возрастная категория:   12  лет и старше</v>
      </c>
      <c r="C404" s="1566"/>
      <c r="D404" s="1570"/>
      <c r="E404" s="92"/>
      <c r="F404" s="1571" t="str">
        <f>F348</f>
        <v>2 - я   неделя</v>
      </c>
      <c r="G404" s="92"/>
      <c r="H404" s="92"/>
      <c r="I404" s="2718" t="str">
        <f>I4</f>
        <v xml:space="preserve">      Сезон:    ЗИМА  -  ВЕСНА  2025 -____г.г.</v>
      </c>
      <c r="J404" s="2078"/>
      <c r="K404" s="1572"/>
      <c r="L404" s="92"/>
      <c r="M404" s="92"/>
      <c r="N404" s="92"/>
      <c r="O404" s="99" t="str">
        <f>B407</f>
        <v>8- й   день</v>
      </c>
      <c r="P404" s="2" t="str">
        <f>B404</f>
        <v>Возрастная категория:   12  лет и старше</v>
      </c>
      <c r="U404" s="132" t="str">
        <f>F404</f>
        <v>2 - я   неделя</v>
      </c>
      <c r="W404" s="297"/>
      <c r="X404" s="68"/>
      <c r="Y404" s="1023"/>
      <c r="AC404" s="1079" t="s">
        <v>300</v>
      </c>
      <c r="AD404" s="842" t="s">
        <v>87</v>
      </c>
      <c r="AE404" s="844" t="s">
        <v>88</v>
      </c>
      <c r="AF404" s="887" t="s">
        <v>87</v>
      </c>
      <c r="AG404" s="888" t="s">
        <v>88</v>
      </c>
      <c r="AH404" s="887" t="s">
        <v>87</v>
      </c>
      <c r="AI404" s="888" t="s">
        <v>88</v>
      </c>
      <c r="AJ404" s="842" t="s">
        <v>87</v>
      </c>
      <c r="AK404" s="843" t="s">
        <v>88</v>
      </c>
      <c r="AL404" s="889" t="s">
        <v>87</v>
      </c>
      <c r="AM404" s="843" t="s">
        <v>88</v>
      </c>
      <c r="AN404" s="1082" t="s">
        <v>87</v>
      </c>
      <c r="AO404" s="1083" t="s">
        <v>88</v>
      </c>
      <c r="AR404" s="106"/>
      <c r="AV404" s="322"/>
      <c r="AW404" s="322"/>
    </row>
    <row r="405" spans="2:49">
      <c r="B405" s="1573" t="s">
        <v>1</v>
      </c>
      <c r="C405" s="1574" t="s">
        <v>2</v>
      </c>
      <c r="D405" s="1575" t="s">
        <v>3</v>
      </c>
      <c r="E405" s="3180" t="s">
        <v>57</v>
      </c>
      <c r="F405" s="112"/>
      <c r="G405" s="112"/>
      <c r="H405" s="112"/>
      <c r="I405" s="112"/>
      <c r="J405" s="112"/>
      <c r="K405" s="112"/>
      <c r="L405" s="112"/>
      <c r="M405" s="3167"/>
      <c r="N405" s="92"/>
      <c r="O405" s="99" t="str">
        <f>O6</f>
        <v xml:space="preserve">               12- ТИДНЕВКА</v>
      </c>
      <c r="S405" s="2555" t="str">
        <f>I404</f>
        <v xml:space="preserve">      Сезон:    ЗИМА  -  ВЕСНА  2025 -____г.г.</v>
      </c>
      <c r="AC405" s="932" t="s">
        <v>63</v>
      </c>
      <c r="AD405" s="967"/>
      <c r="AE405" s="993"/>
      <c r="AF405" s="967"/>
      <c r="AG405" s="994"/>
      <c r="AH405" s="967"/>
      <c r="AI405" s="995"/>
      <c r="AJ405" s="882">
        <f t="shared" ref="AJ405:AJ434" si="402">AD405+AF405</f>
        <v>0</v>
      </c>
      <c r="AK405" s="1397">
        <f t="shared" ref="AK405:AK434" si="403">AE405+AG405</f>
        <v>0</v>
      </c>
      <c r="AL405" s="882">
        <f t="shared" ref="AL405:AL434" si="404">AF405+AH405</f>
        <v>0</v>
      </c>
      <c r="AM405" s="996">
        <f t="shared" ref="AM405:AM434" si="405">AG405+AI405</f>
        <v>0</v>
      </c>
      <c r="AN405" s="915">
        <f t="shared" ref="AN405:AN413" si="406">AD405+AF405+AH405</f>
        <v>0</v>
      </c>
      <c r="AO405" s="922">
        <f t="shared" ref="AO405:AO413" si="407">AE405+AG405+AI405</f>
        <v>0</v>
      </c>
      <c r="AR405" s="101"/>
      <c r="AV405" s="14"/>
      <c r="AW405" s="14"/>
    </row>
    <row r="406" spans="2:49" ht="15.75" thickBot="1">
      <c r="B406" s="1577" t="s">
        <v>4</v>
      </c>
      <c r="C406" s="92"/>
      <c r="D406" s="1578" t="s">
        <v>58</v>
      </c>
      <c r="E406" s="3173"/>
      <c r="F406" s="3144"/>
      <c r="G406" s="3144"/>
      <c r="H406" s="604"/>
      <c r="I406" s="3144"/>
      <c r="J406" s="3144"/>
      <c r="K406" s="92"/>
      <c r="L406" s="92"/>
      <c r="M406" s="3174"/>
      <c r="N406" s="92"/>
      <c r="O406" s="1094" t="s">
        <v>303</v>
      </c>
      <c r="P406" s="184"/>
      <c r="Q406" s="184"/>
      <c r="R406" s="184"/>
      <c r="S406" s="184"/>
      <c r="T406" s="184"/>
      <c r="U406" s="184"/>
      <c r="V406" s="184"/>
      <c r="W406" s="184"/>
      <c r="X406" s="184"/>
      <c r="Y406" s="837"/>
      <c r="AC406" s="932" t="s">
        <v>393</v>
      </c>
      <c r="AD406" s="946"/>
      <c r="AE406" s="997"/>
      <c r="AF406" s="946"/>
      <c r="AG406" s="998"/>
      <c r="AH406" s="946"/>
      <c r="AI406" s="999"/>
      <c r="AJ406" s="883">
        <f t="shared" si="402"/>
        <v>0</v>
      </c>
      <c r="AK406" s="1018">
        <f t="shared" si="403"/>
        <v>0</v>
      </c>
      <c r="AL406" s="883">
        <f t="shared" si="404"/>
        <v>0</v>
      </c>
      <c r="AM406" s="938">
        <f t="shared" si="405"/>
        <v>0</v>
      </c>
      <c r="AN406" s="895">
        <f t="shared" si="406"/>
        <v>0</v>
      </c>
      <c r="AO406" s="917">
        <f t="shared" si="407"/>
        <v>0</v>
      </c>
      <c r="AR406" s="101"/>
      <c r="AV406" s="14"/>
      <c r="AW406" s="14"/>
    </row>
    <row r="407" spans="2:49" ht="16.5" thickBot="1">
      <c r="B407" s="1606" t="s">
        <v>351</v>
      </c>
      <c r="C407" s="1626"/>
      <c r="D407" s="1540"/>
      <c r="E407" s="2590" t="s">
        <v>1154</v>
      </c>
      <c r="F407" s="1165"/>
      <c r="G407" s="2625"/>
      <c r="H407" s="1205"/>
      <c r="I407" s="1205"/>
      <c r="J407" s="1206"/>
      <c r="K407" s="2573" t="s">
        <v>458</v>
      </c>
      <c r="L407" s="2669"/>
      <c r="M407" s="1206"/>
      <c r="N407" s="92"/>
      <c r="O407" s="669"/>
      <c r="P407" s="17" t="s">
        <v>304</v>
      </c>
      <c r="Q407" s="17"/>
      <c r="R407" s="17"/>
      <c r="S407" s="17"/>
      <c r="T407" s="17"/>
      <c r="U407" s="17"/>
      <c r="V407" s="17"/>
      <c r="W407" s="17"/>
      <c r="X407" s="17"/>
      <c r="Y407" s="838"/>
      <c r="AC407" s="932" t="s">
        <v>65</v>
      </c>
      <c r="AD407" s="1000"/>
      <c r="AE407" s="1055"/>
      <c r="AF407" s="1000"/>
      <c r="AG407" s="1002"/>
      <c r="AH407" s="1000"/>
      <c r="AI407" s="1003"/>
      <c r="AJ407" s="883">
        <f t="shared" si="402"/>
        <v>0</v>
      </c>
      <c r="AK407" s="1018">
        <f t="shared" si="403"/>
        <v>0</v>
      </c>
      <c r="AL407" s="883">
        <f t="shared" si="404"/>
        <v>0</v>
      </c>
      <c r="AM407" s="938">
        <f t="shared" si="405"/>
        <v>0</v>
      </c>
      <c r="AN407" s="895">
        <f t="shared" si="406"/>
        <v>0</v>
      </c>
      <c r="AO407" s="917">
        <f t="shared" si="407"/>
        <v>0</v>
      </c>
      <c r="AR407" s="101"/>
      <c r="AV407" s="11"/>
      <c r="AW407" s="11"/>
    </row>
    <row r="408" spans="2:49" ht="15.75" thickBot="1">
      <c r="B408" s="2464"/>
      <c r="C408" s="3186" t="s">
        <v>128</v>
      </c>
      <c r="D408" s="2466"/>
      <c r="E408" s="1229" t="s">
        <v>86</v>
      </c>
      <c r="F408" s="664" t="s">
        <v>87</v>
      </c>
      <c r="G408" s="1230" t="s">
        <v>88</v>
      </c>
      <c r="H408" s="1229" t="s">
        <v>86</v>
      </c>
      <c r="I408" s="664" t="s">
        <v>87</v>
      </c>
      <c r="J408" s="1230" t="s">
        <v>88</v>
      </c>
      <c r="K408" s="1165" t="s">
        <v>86</v>
      </c>
      <c r="L408" s="162" t="s">
        <v>87</v>
      </c>
      <c r="M408" s="2461" t="s">
        <v>88</v>
      </c>
      <c r="N408" s="92"/>
      <c r="Z408" s="4394" t="s">
        <v>1133</v>
      </c>
      <c r="AA408" s="4395"/>
      <c r="AC408" s="932" t="s">
        <v>66</v>
      </c>
      <c r="AD408" s="946"/>
      <c r="AE408" s="1001"/>
      <c r="AF408" s="946"/>
      <c r="AG408" s="1002"/>
      <c r="AH408" s="946"/>
      <c r="AI408" s="1003"/>
      <c r="AJ408" s="883">
        <f t="shared" si="402"/>
        <v>0</v>
      </c>
      <c r="AK408" s="1018">
        <f t="shared" si="403"/>
        <v>0</v>
      </c>
      <c r="AL408" s="883">
        <f t="shared" si="404"/>
        <v>0</v>
      </c>
      <c r="AM408" s="938">
        <f t="shared" si="405"/>
        <v>0</v>
      </c>
      <c r="AN408" s="895">
        <f t="shared" si="406"/>
        <v>0</v>
      </c>
      <c r="AO408" s="917">
        <f t="shared" si="407"/>
        <v>0</v>
      </c>
      <c r="AR408" s="101"/>
      <c r="AV408" s="11"/>
      <c r="AW408" s="11"/>
    </row>
    <row r="409" spans="2:49" ht="15.75" thickBot="1">
      <c r="B409" s="1579" t="s">
        <v>833</v>
      </c>
      <c r="C409" s="3170" t="s">
        <v>770</v>
      </c>
      <c r="D409" s="1231">
        <v>120</v>
      </c>
      <c r="E409" s="130" t="s">
        <v>814</v>
      </c>
      <c r="F409" s="3120">
        <v>151.32400000000001</v>
      </c>
      <c r="G409" s="4145">
        <v>105.6</v>
      </c>
      <c r="H409" s="1220" t="s">
        <v>79</v>
      </c>
      <c r="I409" s="2658">
        <v>1.28</v>
      </c>
      <c r="J409" s="2566">
        <v>1.28</v>
      </c>
      <c r="K409" s="130" t="s">
        <v>42</v>
      </c>
      <c r="L409" s="1503">
        <v>205.2</v>
      </c>
      <c r="M409" s="2557">
        <v>153.9</v>
      </c>
      <c r="N409" s="559"/>
      <c r="O409" s="839" t="s">
        <v>224</v>
      </c>
      <c r="P409" s="840" t="s">
        <v>272</v>
      </c>
      <c r="Q409" s="841"/>
      <c r="R409" s="840" t="s">
        <v>273</v>
      </c>
      <c r="S409" s="841"/>
      <c r="T409" s="840" t="s">
        <v>274</v>
      </c>
      <c r="U409" s="841"/>
      <c r="V409" s="840" t="s">
        <v>275</v>
      </c>
      <c r="W409" s="841"/>
      <c r="X409" s="840" t="s">
        <v>278</v>
      </c>
      <c r="Y409" s="841"/>
      <c r="Z409" s="4396" t="s">
        <v>1134</v>
      </c>
      <c r="AA409" s="4397"/>
      <c r="AC409" s="932" t="s">
        <v>68</v>
      </c>
      <c r="AD409" s="946"/>
      <c r="AE409" s="997"/>
      <c r="AF409" s="946"/>
      <c r="AG409" s="998"/>
      <c r="AH409" s="946"/>
      <c r="AI409" s="999"/>
      <c r="AJ409" s="883">
        <f t="shared" si="402"/>
        <v>0</v>
      </c>
      <c r="AK409" s="1018">
        <f t="shared" si="403"/>
        <v>0</v>
      </c>
      <c r="AL409" s="883">
        <f t="shared" si="404"/>
        <v>0</v>
      </c>
      <c r="AM409" s="938">
        <f t="shared" si="405"/>
        <v>0</v>
      </c>
      <c r="AN409" s="895">
        <f t="shared" si="406"/>
        <v>0</v>
      </c>
      <c r="AO409" s="917">
        <f t="shared" si="407"/>
        <v>0</v>
      </c>
      <c r="AR409" s="101"/>
      <c r="AV409" s="11"/>
      <c r="AW409" s="11"/>
    </row>
    <row r="410" spans="2:49" ht="15.75" thickBot="1">
      <c r="B410" s="552"/>
      <c r="C410" s="3176" t="s">
        <v>1149</v>
      </c>
      <c r="D410" s="1354"/>
      <c r="E410" s="4146" t="s">
        <v>831</v>
      </c>
      <c r="F410" s="1616"/>
      <c r="G410" s="1616"/>
      <c r="H410" s="3166" t="s">
        <v>79</v>
      </c>
      <c r="I410" s="1603">
        <v>1.29</v>
      </c>
      <c r="J410" s="1501">
        <v>1.29</v>
      </c>
      <c r="K410" s="2397" t="s">
        <v>73</v>
      </c>
      <c r="L410" s="228">
        <v>28.44</v>
      </c>
      <c r="M410" s="1233">
        <v>27</v>
      </c>
      <c r="N410" s="92"/>
      <c r="O410" s="677"/>
      <c r="P410" s="842" t="s">
        <v>87</v>
      </c>
      <c r="Q410" s="843" t="s">
        <v>88</v>
      </c>
      <c r="R410" s="842" t="s">
        <v>87</v>
      </c>
      <c r="S410" s="843" t="s">
        <v>88</v>
      </c>
      <c r="T410" s="842" t="s">
        <v>87</v>
      </c>
      <c r="U410" s="843" t="s">
        <v>88</v>
      </c>
      <c r="V410" s="842" t="s">
        <v>87</v>
      </c>
      <c r="W410" s="843" t="s">
        <v>88</v>
      </c>
      <c r="X410" s="842" t="s">
        <v>87</v>
      </c>
      <c r="Y410" s="844" t="s">
        <v>88</v>
      </c>
      <c r="Z410" s="890" t="s">
        <v>87</v>
      </c>
      <c r="AA410" s="891" t="s">
        <v>88</v>
      </c>
      <c r="AC410" s="932" t="s">
        <v>69</v>
      </c>
      <c r="AD410" s="946"/>
      <c r="AE410" s="1004"/>
      <c r="AF410" s="946"/>
      <c r="AG410" s="998"/>
      <c r="AH410" s="946"/>
      <c r="AI410" s="999"/>
      <c r="AJ410" s="883">
        <f t="shared" si="402"/>
        <v>0</v>
      </c>
      <c r="AK410" s="1018">
        <f t="shared" si="403"/>
        <v>0</v>
      </c>
      <c r="AL410" s="883">
        <f t="shared" si="404"/>
        <v>0</v>
      </c>
      <c r="AM410" s="938">
        <f t="shared" si="405"/>
        <v>0</v>
      </c>
      <c r="AN410" s="895">
        <f t="shared" si="406"/>
        <v>0</v>
      </c>
      <c r="AO410" s="917">
        <f t="shared" si="407"/>
        <v>0</v>
      </c>
      <c r="AR410" s="101"/>
      <c r="AV410" s="11"/>
      <c r="AW410" s="11"/>
    </row>
    <row r="411" spans="2:49">
      <c r="B411" s="3168" t="s">
        <v>459</v>
      </c>
      <c r="C411" s="3170" t="s">
        <v>458</v>
      </c>
      <c r="D411" s="2774">
        <v>180</v>
      </c>
      <c r="E411" s="185" t="s">
        <v>426</v>
      </c>
      <c r="F411" s="2647">
        <v>21.857500000000002</v>
      </c>
      <c r="G411" s="1221">
        <v>17.486000000000001</v>
      </c>
      <c r="H411" s="3166" t="s">
        <v>336</v>
      </c>
      <c r="I411" s="1603">
        <v>0.84</v>
      </c>
      <c r="J411" s="1501">
        <v>0.84</v>
      </c>
      <c r="K411" s="186" t="s">
        <v>75</v>
      </c>
      <c r="L411" s="228">
        <v>6.3</v>
      </c>
      <c r="M411" s="1233">
        <v>6.3</v>
      </c>
      <c r="N411" s="92"/>
      <c r="O411" s="1095" t="s">
        <v>115</v>
      </c>
      <c r="P411" s="858">
        <f>D414</f>
        <v>40</v>
      </c>
      <c r="Q411" s="1024">
        <f>D414</f>
        <v>40</v>
      </c>
      <c r="R411" s="872">
        <f>D426</f>
        <v>40</v>
      </c>
      <c r="S411" s="1016">
        <f>D426</f>
        <v>40</v>
      </c>
      <c r="T411" s="872"/>
      <c r="U411" s="1025"/>
      <c r="V411" s="872">
        <f>P411+R411</f>
        <v>80</v>
      </c>
      <c r="W411" s="1015">
        <f>Q411+S411</f>
        <v>80</v>
      </c>
      <c r="X411" s="872">
        <f>R411+T411</f>
        <v>40</v>
      </c>
      <c r="Y411" s="1016">
        <f>S411+U411</f>
        <v>40</v>
      </c>
      <c r="Z411" s="892">
        <f t="shared" ref="Z411:Z419" si="408">P411+R411+T411</f>
        <v>80</v>
      </c>
      <c r="AA411" s="893">
        <f t="shared" ref="AA411:AA419" si="409">Q411+S411+U411</f>
        <v>80</v>
      </c>
      <c r="AC411" s="933" t="s">
        <v>302</v>
      </c>
      <c r="AD411" s="946"/>
      <c r="AE411" s="997"/>
      <c r="AF411" s="1105"/>
      <c r="AG411" s="1198"/>
      <c r="AH411" s="946"/>
      <c r="AI411" s="999"/>
      <c r="AJ411" s="883">
        <f t="shared" si="402"/>
        <v>0</v>
      </c>
      <c r="AK411" s="1018">
        <f t="shared" si="403"/>
        <v>0</v>
      </c>
      <c r="AL411" s="883">
        <f t="shared" si="404"/>
        <v>0</v>
      </c>
      <c r="AM411" s="938">
        <f t="shared" si="405"/>
        <v>0</v>
      </c>
      <c r="AN411" s="895">
        <f t="shared" si="406"/>
        <v>0</v>
      </c>
      <c r="AO411" s="917">
        <f t="shared" si="407"/>
        <v>0</v>
      </c>
      <c r="AR411" s="101"/>
    </row>
    <row r="412" spans="2:49" ht="15.75" thickBot="1">
      <c r="B412" s="239" t="s">
        <v>333</v>
      </c>
      <c r="C412" s="1160" t="s">
        <v>105</v>
      </c>
      <c r="D412" s="4142">
        <v>200</v>
      </c>
      <c r="E412" s="4147" t="s">
        <v>835</v>
      </c>
      <c r="F412" s="2029"/>
      <c r="G412" s="2029"/>
      <c r="H412" s="3166" t="s">
        <v>335</v>
      </c>
      <c r="I412" s="227">
        <v>16.05</v>
      </c>
      <c r="J412" s="1501">
        <v>16.05</v>
      </c>
      <c r="K412" s="185" t="s">
        <v>336</v>
      </c>
      <c r="L412" s="1603">
        <v>0.5</v>
      </c>
      <c r="M412" s="1222">
        <v>0.5</v>
      </c>
      <c r="N412" s="92"/>
      <c r="O412" s="894" t="s">
        <v>114</v>
      </c>
      <c r="P412" s="859">
        <f>D413</f>
        <v>50</v>
      </c>
      <c r="Q412" s="1026">
        <f>D413</f>
        <v>50</v>
      </c>
      <c r="R412" s="859">
        <f>D425</f>
        <v>50</v>
      </c>
      <c r="S412" s="1027">
        <f>D425</f>
        <v>50</v>
      </c>
      <c r="T412" s="859">
        <f>D441</f>
        <v>20</v>
      </c>
      <c r="U412" s="1026">
        <f>D441</f>
        <v>20</v>
      </c>
      <c r="V412" s="859">
        <f t="shared" ref="V412:V416" si="410">P412+R412</f>
        <v>100</v>
      </c>
      <c r="W412" s="1018">
        <f t="shared" ref="W412:W416" si="411">Q412+S412</f>
        <v>100</v>
      </c>
      <c r="X412" s="859">
        <f t="shared" ref="X412:X416" si="412">R412+T412</f>
        <v>70</v>
      </c>
      <c r="Y412" s="938">
        <f t="shared" ref="Y412:Y416" si="413">S412+U412</f>
        <v>70</v>
      </c>
      <c r="Z412" s="895">
        <f t="shared" si="408"/>
        <v>120</v>
      </c>
      <c r="AA412" s="896">
        <f t="shared" si="409"/>
        <v>120</v>
      </c>
      <c r="AC412" s="1080" t="s">
        <v>301</v>
      </c>
      <c r="AD412" s="953"/>
      <c r="AE412" s="1005"/>
      <c r="AF412" s="953"/>
      <c r="AG412" s="1006"/>
      <c r="AH412" s="953"/>
      <c r="AI412" s="1007"/>
      <c r="AJ412" s="884">
        <f t="shared" si="402"/>
        <v>0</v>
      </c>
      <c r="AK412" s="1020">
        <f t="shared" si="403"/>
        <v>0</v>
      </c>
      <c r="AL412" s="884">
        <f t="shared" si="404"/>
        <v>0</v>
      </c>
      <c r="AM412" s="848">
        <f t="shared" si="405"/>
        <v>0</v>
      </c>
      <c r="AN412" s="904">
        <f t="shared" si="406"/>
        <v>0</v>
      </c>
      <c r="AO412" s="918">
        <f t="shared" si="407"/>
        <v>0</v>
      </c>
      <c r="AR412" s="101"/>
    </row>
    <row r="413" spans="2:49" ht="15.75" thickBot="1">
      <c r="B413" s="3284" t="s">
        <v>8</v>
      </c>
      <c r="C413" s="3176" t="s">
        <v>9</v>
      </c>
      <c r="D413" s="3325">
        <v>50</v>
      </c>
      <c r="E413" s="185" t="s">
        <v>460</v>
      </c>
      <c r="F413" s="4144">
        <v>12.252000000000001</v>
      </c>
      <c r="G413" s="1221">
        <v>10.210000000000001</v>
      </c>
      <c r="H413" s="1235" t="s">
        <v>131</v>
      </c>
      <c r="I413" s="227">
        <v>8.9999999999999998E-4</v>
      </c>
      <c r="J413" s="1204">
        <v>8.9999999999999998E-4</v>
      </c>
      <c r="K413" s="4148"/>
      <c r="L413" s="3156"/>
      <c r="M413" s="4149"/>
      <c r="N413" s="92"/>
      <c r="O413" s="894" t="s">
        <v>72</v>
      </c>
      <c r="P413" s="859"/>
      <c r="Q413" s="1119"/>
      <c r="R413" s="859">
        <f>I426</f>
        <v>10</v>
      </c>
      <c r="S413" s="1018">
        <f>J426</f>
        <v>10</v>
      </c>
      <c r="T413" s="859">
        <f>F440</f>
        <v>5.6</v>
      </c>
      <c r="U413" s="1029">
        <f>G440</f>
        <v>5.6</v>
      </c>
      <c r="V413" s="859">
        <f t="shared" si="410"/>
        <v>10</v>
      </c>
      <c r="W413" s="1018">
        <f t="shared" si="411"/>
        <v>10</v>
      </c>
      <c r="X413" s="859">
        <f t="shared" si="412"/>
        <v>15.6</v>
      </c>
      <c r="Y413" s="938">
        <f t="shared" si="413"/>
        <v>15.6</v>
      </c>
      <c r="Z413" s="895">
        <f t="shared" si="408"/>
        <v>15.6</v>
      </c>
      <c r="AA413" s="896">
        <f t="shared" si="409"/>
        <v>15.6</v>
      </c>
      <c r="AC413" s="934" t="s">
        <v>289</v>
      </c>
      <c r="AD413" s="1008">
        <f t="shared" ref="AD413:AH413" si="414">SUM(AD405:AD412)</f>
        <v>0</v>
      </c>
      <c r="AE413" s="1009">
        <f t="shared" si="414"/>
        <v>0</v>
      </c>
      <c r="AF413" s="1010">
        <f t="shared" si="414"/>
        <v>0</v>
      </c>
      <c r="AG413" s="936">
        <f t="shared" si="414"/>
        <v>0</v>
      </c>
      <c r="AH413" s="1008">
        <f t="shared" si="414"/>
        <v>0</v>
      </c>
      <c r="AI413" s="1011">
        <f>SUM(AI405:AI412)</f>
        <v>0</v>
      </c>
      <c r="AJ413" s="935">
        <f t="shared" si="402"/>
        <v>0</v>
      </c>
      <c r="AK413" s="1012">
        <f t="shared" si="403"/>
        <v>0</v>
      </c>
      <c r="AL413" s="935">
        <f t="shared" si="404"/>
        <v>0</v>
      </c>
      <c r="AM413" s="1013">
        <f t="shared" si="405"/>
        <v>0</v>
      </c>
      <c r="AN413" s="935">
        <f t="shared" si="406"/>
        <v>0</v>
      </c>
      <c r="AO413" s="936">
        <f t="shared" si="407"/>
        <v>0</v>
      </c>
      <c r="AR413" s="127"/>
    </row>
    <row r="414" spans="2:49">
      <c r="B414" s="3119" t="s">
        <v>8</v>
      </c>
      <c r="C414" s="3166" t="s">
        <v>294</v>
      </c>
      <c r="D414" s="2506">
        <v>40</v>
      </c>
      <c r="E414" s="185" t="s">
        <v>356</v>
      </c>
      <c r="F414" s="1603">
        <v>6.42</v>
      </c>
      <c r="G414" s="1224">
        <v>6.42</v>
      </c>
      <c r="H414" s="2833" t="s">
        <v>452</v>
      </c>
      <c r="I414" s="1616"/>
      <c r="J414" s="1219">
        <v>0.33</v>
      </c>
      <c r="K414" s="2847"/>
      <c r="L414" s="3144"/>
      <c r="M414" s="3174"/>
      <c r="N414" s="1057"/>
      <c r="O414" s="897" t="s">
        <v>280</v>
      </c>
      <c r="P414" s="860">
        <f t="shared" ref="P414:U414" si="415">AD413</f>
        <v>0</v>
      </c>
      <c r="Q414" s="1056">
        <f t="shared" si="415"/>
        <v>0</v>
      </c>
      <c r="R414" s="860">
        <f t="shared" si="415"/>
        <v>0</v>
      </c>
      <c r="S414" s="1030">
        <f t="shared" si="415"/>
        <v>0</v>
      </c>
      <c r="T414" s="860">
        <f t="shared" si="415"/>
        <v>0</v>
      </c>
      <c r="U414" s="1031">
        <f t="shared" si="415"/>
        <v>0</v>
      </c>
      <c r="V414" s="860">
        <f t="shared" si="410"/>
        <v>0</v>
      </c>
      <c r="W414" s="899">
        <f t="shared" si="411"/>
        <v>0</v>
      </c>
      <c r="X414" s="860">
        <f t="shared" si="412"/>
        <v>0</v>
      </c>
      <c r="Y414" s="1030">
        <f t="shared" si="413"/>
        <v>0</v>
      </c>
      <c r="Z414" s="898">
        <f t="shared" si="408"/>
        <v>0</v>
      </c>
      <c r="AA414" s="899">
        <f t="shared" si="409"/>
        <v>0</v>
      </c>
      <c r="AC414" s="1350" t="s">
        <v>373</v>
      </c>
      <c r="AD414" s="880"/>
      <c r="AE414" s="1106"/>
      <c r="AF414" s="882"/>
      <c r="AG414" s="1014"/>
      <c r="AH414" s="885"/>
      <c r="AI414" s="1084"/>
      <c r="AJ414" s="885">
        <f t="shared" si="402"/>
        <v>0</v>
      </c>
      <c r="AK414" s="1015">
        <f t="shared" si="403"/>
        <v>0</v>
      </c>
      <c r="AL414" s="885">
        <f t="shared" si="404"/>
        <v>0</v>
      </c>
      <c r="AM414" s="1016">
        <f t="shared" si="405"/>
        <v>0</v>
      </c>
      <c r="AN414" s="1081"/>
      <c r="AO414" s="1092">
        <f t="shared" ref="AO414:AO437" si="416">AE414+AG414+AI414</f>
        <v>0</v>
      </c>
      <c r="AR414" s="106"/>
    </row>
    <row r="415" spans="2:49">
      <c r="B415" s="3407"/>
      <c r="C415" s="2392"/>
      <c r="D415" s="3144"/>
      <c r="E415" s="4147" t="s">
        <v>834</v>
      </c>
      <c r="F415" s="227"/>
      <c r="G415" s="1224"/>
      <c r="H415" s="4143" t="s">
        <v>832</v>
      </c>
      <c r="I415" s="2029"/>
      <c r="J415" s="2039"/>
      <c r="K415" s="2462"/>
      <c r="L415" s="193"/>
      <c r="M415" s="2622"/>
      <c r="N415" s="92"/>
      <c r="O415" s="894" t="s">
        <v>91</v>
      </c>
      <c r="P415" s="859"/>
      <c r="Q415" s="852"/>
      <c r="R415" s="859">
        <f>L420</f>
        <v>55</v>
      </c>
      <c r="S415" s="938">
        <f>M420</f>
        <v>55</v>
      </c>
      <c r="T415" s="859"/>
      <c r="U415" s="1032"/>
      <c r="V415" s="859">
        <f t="shared" si="410"/>
        <v>55</v>
      </c>
      <c r="W415" s="1018">
        <f t="shared" si="411"/>
        <v>55</v>
      </c>
      <c r="X415" s="859">
        <f t="shared" si="412"/>
        <v>55</v>
      </c>
      <c r="Y415" s="938">
        <f t="shared" si="413"/>
        <v>55</v>
      </c>
      <c r="Z415" s="895">
        <f t="shared" si="408"/>
        <v>55</v>
      </c>
      <c r="AA415" s="896">
        <f t="shared" si="409"/>
        <v>55</v>
      </c>
      <c r="AC415" s="912" t="s">
        <v>299</v>
      </c>
      <c r="AD415" s="740"/>
      <c r="AE415" s="1107"/>
      <c r="AF415" s="883"/>
      <c r="AG415" s="1017"/>
      <c r="AH415" s="883"/>
      <c r="AI415" s="1085"/>
      <c r="AJ415" s="883">
        <f t="shared" si="402"/>
        <v>0</v>
      </c>
      <c r="AK415" s="1018">
        <f t="shared" si="403"/>
        <v>0</v>
      </c>
      <c r="AL415" s="883">
        <f t="shared" si="404"/>
        <v>0</v>
      </c>
      <c r="AM415" s="938">
        <f t="shared" si="405"/>
        <v>0</v>
      </c>
      <c r="AN415" s="1081">
        <f t="shared" ref="AN415:AN437" si="417">AD415+AF415+AH415</f>
        <v>0</v>
      </c>
      <c r="AO415" s="1092">
        <f t="shared" si="416"/>
        <v>0</v>
      </c>
      <c r="AR415" s="111"/>
    </row>
    <row r="416" spans="2:49">
      <c r="B416" s="3407"/>
      <c r="C416" s="2392"/>
      <c r="D416" s="3144"/>
      <c r="E416" s="186" t="s">
        <v>340</v>
      </c>
      <c r="F416" s="1603">
        <v>2.57</v>
      </c>
      <c r="G416" s="1224">
        <v>2.57</v>
      </c>
      <c r="H416" s="4143" t="s">
        <v>836</v>
      </c>
      <c r="I416" s="2029"/>
      <c r="J416" s="2039"/>
      <c r="K416" s="2226"/>
      <c r="L416" s="3140"/>
      <c r="M416" s="3611"/>
      <c r="N416" s="92"/>
      <c r="O416" s="411" t="s">
        <v>42</v>
      </c>
      <c r="P416" s="1117">
        <f>L409</f>
        <v>205.2</v>
      </c>
      <c r="Q416" s="1038">
        <f>M409</f>
        <v>153.9</v>
      </c>
      <c r="R416" s="859">
        <f>F425</f>
        <v>32.267000000000003</v>
      </c>
      <c r="S416" s="938">
        <f>G425</f>
        <v>24.2</v>
      </c>
      <c r="T416" s="859">
        <f>F438</f>
        <v>125.07</v>
      </c>
      <c r="U416" s="1032">
        <f>G438</f>
        <v>93.8</v>
      </c>
      <c r="V416" s="859">
        <f t="shared" si="410"/>
        <v>237.46699999999998</v>
      </c>
      <c r="W416" s="1018">
        <f t="shared" si="411"/>
        <v>178.1</v>
      </c>
      <c r="X416" s="859">
        <f t="shared" si="412"/>
        <v>157.33699999999999</v>
      </c>
      <c r="Y416" s="938">
        <f t="shared" si="413"/>
        <v>118</v>
      </c>
      <c r="Z416" s="895">
        <f t="shared" si="408"/>
        <v>362.53699999999998</v>
      </c>
      <c r="AA416" s="896">
        <f t="shared" si="409"/>
        <v>271.89999999999998</v>
      </c>
      <c r="AC416" s="911" t="s">
        <v>212</v>
      </c>
      <c r="AD416" s="740"/>
      <c r="AE416" s="1108"/>
      <c r="AF416" s="883"/>
      <c r="AG416" s="1017"/>
      <c r="AH416" s="883"/>
      <c r="AI416" s="1085"/>
      <c r="AJ416" s="883">
        <f t="shared" si="402"/>
        <v>0</v>
      </c>
      <c r="AK416" s="1018">
        <f t="shared" si="403"/>
        <v>0</v>
      </c>
      <c r="AL416" s="883">
        <f t="shared" si="404"/>
        <v>0</v>
      </c>
      <c r="AM416" s="938">
        <f t="shared" si="405"/>
        <v>0</v>
      </c>
      <c r="AN416" s="1081">
        <f t="shared" si="417"/>
        <v>0</v>
      </c>
      <c r="AO416" s="1092">
        <f t="shared" si="416"/>
        <v>0</v>
      </c>
      <c r="AR416" s="111"/>
    </row>
    <row r="417" spans="2:44" ht="15.75" thickBot="1">
      <c r="B417" s="1236" t="s">
        <v>268</v>
      </c>
      <c r="C417" s="3177"/>
      <c r="D417" s="3285">
        <f>SUM(D409:D414)</f>
        <v>590</v>
      </c>
      <c r="E417" s="63"/>
      <c r="F417" s="37"/>
      <c r="G417" s="37"/>
      <c r="H417" s="37"/>
      <c r="I417" s="37"/>
      <c r="J417" s="37"/>
      <c r="K417" s="3601"/>
      <c r="L417" s="1599"/>
      <c r="M417" s="4160"/>
      <c r="N417" s="92"/>
      <c r="O417" s="2715" t="s">
        <v>379</v>
      </c>
      <c r="P417" s="861">
        <f t="shared" ref="P417:U417" si="418">AD428</f>
        <v>40.529500000000006</v>
      </c>
      <c r="Q417" s="1033">
        <f t="shared" si="418"/>
        <v>34.116</v>
      </c>
      <c r="R417" s="1418">
        <f t="shared" si="418"/>
        <v>168.494</v>
      </c>
      <c r="S417" s="901">
        <f t="shared" si="418"/>
        <v>142.44499999999999</v>
      </c>
      <c r="T417" s="861">
        <f t="shared" si="418"/>
        <v>0</v>
      </c>
      <c r="U417" s="1035">
        <f t="shared" si="418"/>
        <v>0</v>
      </c>
      <c r="V417" s="1418">
        <f t="shared" ref="V417:Y419" si="419">P417+R417</f>
        <v>209.02350000000001</v>
      </c>
      <c r="W417" s="901">
        <f t="shared" si="419"/>
        <v>176.56099999999998</v>
      </c>
      <c r="X417" s="1418">
        <f t="shared" si="419"/>
        <v>168.494</v>
      </c>
      <c r="Y417" s="1419">
        <f t="shared" si="419"/>
        <v>142.44499999999999</v>
      </c>
      <c r="Z417" s="1420">
        <f t="shared" si="408"/>
        <v>209.02350000000001</v>
      </c>
      <c r="AA417" s="901">
        <f t="shared" si="409"/>
        <v>176.56099999999998</v>
      </c>
      <c r="AC417" s="913" t="s">
        <v>328</v>
      </c>
      <c r="AD417" s="740"/>
      <c r="AE417" s="1109"/>
      <c r="AF417" s="883"/>
      <c r="AG417" s="1017"/>
      <c r="AH417" s="884"/>
      <c r="AI417" s="1086"/>
      <c r="AJ417" s="884">
        <f t="shared" si="402"/>
        <v>0</v>
      </c>
      <c r="AK417" s="1020">
        <f t="shared" si="403"/>
        <v>0</v>
      </c>
      <c r="AL417" s="884">
        <f t="shared" si="404"/>
        <v>0</v>
      </c>
      <c r="AM417" s="848">
        <f t="shared" si="405"/>
        <v>0</v>
      </c>
      <c r="AN417" s="1081">
        <f t="shared" si="417"/>
        <v>0</v>
      </c>
      <c r="AO417" s="1092">
        <f t="shared" si="416"/>
        <v>0</v>
      </c>
      <c r="AR417" s="208"/>
    </row>
    <row r="418" spans="2:44" ht="15.75" thickBot="1">
      <c r="B418" s="643"/>
      <c r="C418" s="3154" t="s">
        <v>106</v>
      </c>
      <c r="D418" s="3174"/>
      <c r="E418" s="3366" t="s">
        <v>784</v>
      </c>
      <c r="F418" s="1227"/>
      <c r="G418" s="2572"/>
      <c r="H418" s="3266" t="s">
        <v>751</v>
      </c>
      <c r="I418" s="2599"/>
      <c r="J418" s="2849"/>
      <c r="K418" s="3336" t="s">
        <v>661</v>
      </c>
      <c r="L418" s="2597"/>
      <c r="M418" s="2598"/>
      <c r="N418" s="92"/>
      <c r="O418" s="2716" t="s">
        <v>380</v>
      </c>
      <c r="P418" s="861">
        <f t="shared" ref="P418:U419" si="420">AD434</f>
        <v>0</v>
      </c>
      <c r="Q418" s="1033">
        <f t="shared" si="420"/>
        <v>0</v>
      </c>
      <c r="R418" s="861">
        <f t="shared" si="420"/>
        <v>25.15</v>
      </c>
      <c r="S418" s="1034">
        <f t="shared" si="420"/>
        <v>23.4</v>
      </c>
      <c r="T418" s="861">
        <f t="shared" si="420"/>
        <v>0</v>
      </c>
      <c r="U418" s="1035">
        <f t="shared" si="420"/>
        <v>0</v>
      </c>
      <c r="V418" s="861">
        <f t="shared" si="419"/>
        <v>25.15</v>
      </c>
      <c r="W418" s="901">
        <f t="shared" si="419"/>
        <v>23.4</v>
      </c>
      <c r="X418" s="861">
        <f t="shared" si="419"/>
        <v>25.15</v>
      </c>
      <c r="Y418" s="1034">
        <f t="shared" si="419"/>
        <v>23.4</v>
      </c>
      <c r="Z418" s="1420">
        <f t="shared" si="408"/>
        <v>25.15</v>
      </c>
      <c r="AA418" s="901">
        <f t="shared" si="409"/>
        <v>23.4</v>
      </c>
      <c r="AC418" s="2094" t="s">
        <v>419</v>
      </c>
      <c r="AD418" s="880"/>
      <c r="AE418" s="1106"/>
      <c r="AF418" s="882"/>
      <c r="AG418" s="1014"/>
      <c r="AH418" s="883"/>
      <c r="AI418" s="1085"/>
      <c r="AJ418" s="883">
        <f t="shared" si="402"/>
        <v>0</v>
      </c>
      <c r="AK418" s="1018">
        <f t="shared" si="403"/>
        <v>0</v>
      </c>
      <c r="AL418" s="883">
        <f t="shared" si="404"/>
        <v>0</v>
      </c>
      <c r="AM418" s="938">
        <f t="shared" si="405"/>
        <v>0</v>
      </c>
      <c r="AN418" s="1081">
        <f t="shared" si="417"/>
        <v>0</v>
      </c>
      <c r="AO418" s="1092">
        <f t="shared" si="416"/>
        <v>0</v>
      </c>
      <c r="AR418" s="208"/>
    </row>
    <row r="419" spans="2:44" ht="15.75" thickBot="1">
      <c r="B419" s="1579" t="s">
        <v>610</v>
      </c>
      <c r="C419" s="1453" t="s">
        <v>705</v>
      </c>
      <c r="D419" s="3171">
        <v>100</v>
      </c>
      <c r="E419" s="2565" t="s">
        <v>86</v>
      </c>
      <c r="F419" s="162" t="s">
        <v>87</v>
      </c>
      <c r="G419" s="1582" t="s">
        <v>88</v>
      </c>
      <c r="H419" s="1987" t="s">
        <v>86</v>
      </c>
      <c r="I419" s="664" t="s">
        <v>87</v>
      </c>
      <c r="J419" s="2649" t="s">
        <v>88</v>
      </c>
      <c r="K419" s="2565" t="s">
        <v>86</v>
      </c>
      <c r="L419" s="162" t="s">
        <v>87</v>
      </c>
      <c r="M419" s="2461" t="s">
        <v>88</v>
      </c>
      <c r="N419" s="92"/>
      <c r="O419" s="2717" t="s">
        <v>621</v>
      </c>
      <c r="P419" s="861">
        <f t="shared" si="420"/>
        <v>40.529500000000006</v>
      </c>
      <c r="Q419" s="1033">
        <f t="shared" si="420"/>
        <v>34.116</v>
      </c>
      <c r="R419" s="861">
        <f t="shared" si="420"/>
        <v>193.64400000000001</v>
      </c>
      <c r="S419" s="1034">
        <f t="shared" si="420"/>
        <v>165.845</v>
      </c>
      <c r="T419" s="861">
        <f t="shared" si="420"/>
        <v>0</v>
      </c>
      <c r="U419" s="1035">
        <f t="shared" si="420"/>
        <v>0</v>
      </c>
      <c r="V419" s="861">
        <f t="shared" si="419"/>
        <v>234.17350000000002</v>
      </c>
      <c r="W419" s="901">
        <f t="shared" si="419"/>
        <v>199.96100000000001</v>
      </c>
      <c r="X419" s="861">
        <f t="shared" si="419"/>
        <v>193.64400000000001</v>
      </c>
      <c r="Y419" s="1034">
        <f t="shared" si="419"/>
        <v>165.845</v>
      </c>
      <c r="Z419" s="1420">
        <f t="shared" si="408"/>
        <v>234.17350000000002</v>
      </c>
      <c r="AA419" s="901">
        <f t="shared" si="409"/>
        <v>199.96100000000001</v>
      </c>
      <c r="AC419" s="1188" t="s">
        <v>337</v>
      </c>
      <c r="AD419" s="740"/>
      <c r="AE419" s="1107"/>
      <c r="AF419" s="883"/>
      <c r="AG419" s="1017"/>
      <c r="AH419" s="883"/>
      <c r="AI419" s="1085"/>
      <c r="AJ419" s="883">
        <f t="shared" si="402"/>
        <v>0</v>
      </c>
      <c r="AK419" s="1018">
        <f t="shared" si="403"/>
        <v>0</v>
      </c>
      <c r="AL419" s="883">
        <f t="shared" si="404"/>
        <v>0</v>
      </c>
      <c r="AM419" s="938">
        <f t="shared" si="405"/>
        <v>0</v>
      </c>
      <c r="AN419" s="1081">
        <f t="shared" si="417"/>
        <v>0</v>
      </c>
      <c r="AO419" s="1092">
        <f t="shared" si="416"/>
        <v>0</v>
      </c>
      <c r="AR419" s="104"/>
    </row>
    <row r="420" spans="2:44">
      <c r="B420" s="3181" t="s">
        <v>785</v>
      </c>
      <c r="C420" s="3170" t="s">
        <v>784</v>
      </c>
      <c r="D420" s="2774">
        <v>250</v>
      </c>
      <c r="E420" s="130" t="s">
        <v>76</v>
      </c>
      <c r="F420" s="129">
        <v>29.785</v>
      </c>
      <c r="G420" s="1166">
        <v>25.818000000000001</v>
      </c>
      <c r="H420" s="130" t="s">
        <v>601</v>
      </c>
      <c r="I420" s="4281">
        <v>168</v>
      </c>
      <c r="J420" s="2846">
        <v>140</v>
      </c>
      <c r="K420" s="3104" t="s">
        <v>91</v>
      </c>
      <c r="L420" s="129">
        <v>55</v>
      </c>
      <c r="M420" s="2191">
        <v>55</v>
      </c>
      <c r="N420" s="92"/>
      <c r="O420" s="894" t="s">
        <v>64</v>
      </c>
      <c r="P420" s="1149">
        <f t="shared" ref="P420:U420" si="421">AD442</f>
        <v>0</v>
      </c>
      <c r="Q420" s="1038">
        <f t="shared" si="421"/>
        <v>0</v>
      </c>
      <c r="R420" s="862">
        <f t="shared" si="421"/>
        <v>113.5</v>
      </c>
      <c r="S420" s="938">
        <f t="shared" si="421"/>
        <v>100</v>
      </c>
      <c r="T420" s="862">
        <f t="shared" si="421"/>
        <v>0</v>
      </c>
      <c r="U420" s="1032">
        <f t="shared" si="421"/>
        <v>0</v>
      </c>
      <c r="V420" s="862">
        <f t="shared" ref="V420:Y420" si="422">P420+R420</f>
        <v>113.5</v>
      </c>
      <c r="W420" s="1018">
        <f t="shared" si="422"/>
        <v>100</v>
      </c>
      <c r="X420" s="862">
        <f t="shared" si="422"/>
        <v>113.5</v>
      </c>
      <c r="Y420" s="938">
        <f t="shared" si="422"/>
        <v>100</v>
      </c>
      <c r="Z420" s="916">
        <f t="shared" ref="Z420:Z448" si="423">P420+R420+T420</f>
        <v>113.5</v>
      </c>
      <c r="AA420" s="896">
        <f t="shared" ref="AA420:AA448" si="424">Q420+S420+U420</f>
        <v>100</v>
      </c>
      <c r="AC420" s="912" t="s">
        <v>395</v>
      </c>
      <c r="AD420" s="740"/>
      <c r="AE420" s="1108"/>
      <c r="AF420" s="883"/>
      <c r="AG420" s="1017"/>
      <c r="AH420" s="883"/>
      <c r="AI420" s="1085"/>
      <c r="AJ420" s="883">
        <f t="shared" si="402"/>
        <v>0</v>
      </c>
      <c r="AK420" s="1018">
        <f t="shared" si="403"/>
        <v>0</v>
      </c>
      <c r="AL420" s="883">
        <f t="shared" si="404"/>
        <v>0</v>
      </c>
      <c r="AM420" s="938">
        <f t="shared" si="405"/>
        <v>0</v>
      </c>
      <c r="AN420" s="1081">
        <f t="shared" si="417"/>
        <v>0</v>
      </c>
      <c r="AO420" s="1092">
        <f t="shared" si="416"/>
        <v>0</v>
      </c>
      <c r="AR420" s="111"/>
    </row>
    <row r="421" spans="2:44">
      <c r="B421" s="1542" t="s">
        <v>752</v>
      </c>
      <c r="C421" s="3166" t="s">
        <v>751</v>
      </c>
      <c r="D421" s="1231">
        <v>120</v>
      </c>
      <c r="E421" s="3213" t="s">
        <v>883</v>
      </c>
      <c r="F421" s="3144"/>
      <c r="G421" s="3174"/>
      <c r="H421" s="2460" t="s">
        <v>873</v>
      </c>
      <c r="I421" s="2567"/>
      <c r="J421" s="2568"/>
      <c r="K421" s="2474" t="s">
        <v>74</v>
      </c>
      <c r="L421" s="241">
        <v>330</v>
      </c>
      <c r="M421" s="2399"/>
      <c r="N421" s="92"/>
      <c r="O421" s="902" t="s">
        <v>90</v>
      </c>
      <c r="P421" s="1149">
        <f t="shared" ref="P421:U421" si="425">AD446</f>
        <v>0</v>
      </c>
      <c r="Q421" s="852">
        <f t="shared" si="425"/>
        <v>0</v>
      </c>
      <c r="R421" s="862">
        <f t="shared" si="425"/>
        <v>0</v>
      </c>
      <c r="S421" s="1018">
        <f t="shared" si="425"/>
        <v>0</v>
      </c>
      <c r="T421" s="862">
        <f t="shared" si="425"/>
        <v>0</v>
      </c>
      <c r="U421" s="1032">
        <f t="shared" si="425"/>
        <v>0</v>
      </c>
      <c r="V421" s="859">
        <f t="shared" ref="V421:V443" si="426">P421+R421</f>
        <v>0</v>
      </c>
      <c r="W421" s="1018">
        <f t="shared" ref="W421:W448" si="427">Q421+S421</f>
        <v>0</v>
      </c>
      <c r="X421" s="859">
        <f t="shared" ref="X421:X446" si="428">R421+T421</f>
        <v>0</v>
      </c>
      <c r="Y421" s="938">
        <f t="shared" ref="Y421:Y448" si="429">S421+U421</f>
        <v>0</v>
      </c>
      <c r="Z421" s="895">
        <f t="shared" si="423"/>
        <v>0</v>
      </c>
      <c r="AA421" s="896">
        <f t="shared" si="424"/>
        <v>0</v>
      </c>
      <c r="AC421" s="913" t="s">
        <v>107</v>
      </c>
      <c r="AD421" s="740"/>
      <c r="AE421" s="1108"/>
      <c r="AF421" s="883">
        <f>L430</f>
        <v>73.8</v>
      </c>
      <c r="AG421" s="1017">
        <f>M430</f>
        <v>59</v>
      </c>
      <c r="AH421" s="883"/>
      <c r="AI421" s="1085"/>
      <c r="AJ421" s="883">
        <f t="shared" si="402"/>
        <v>73.8</v>
      </c>
      <c r="AK421" s="1018">
        <f t="shared" si="403"/>
        <v>59</v>
      </c>
      <c r="AL421" s="883">
        <f t="shared" si="404"/>
        <v>73.8</v>
      </c>
      <c r="AM421" s="938">
        <f t="shared" si="405"/>
        <v>59</v>
      </c>
      <c r="AN421" s="1081">
        <f t="shared" si="417"/>
        <v>73.8</v>
      </c>
      <c r="AO421" s="1092">
        <f t="shared" si="416"/>
        <v>59</v>
      </c>
      <c r="AR421" s="208"/>
    </row>
    <row r="422" spans="2:44">
      <c r="B422" s="1542" t="s">
        <v>660</v>
      </c>
      <c r="C422" s="3166" t="s">
        <v>661</v>
      </c>
      <c r="D422" s="1231">
        <v>180</v>
      </c>
      <c r="E422" s="186" t="s">
        <v>604</v>
      </c>
      <c r="F422" s="227">
        <v>15.308</v>
      </c>
      <c r="G422" s="229">
        <v>13.55</v>
      </c>
      <c r="H422" s="185" t="s">
        <v>130</v>
      </c>
      <c r="I422" s="252">
        <v>8.94</v>
      </c>
      <c r="J422" s="2586">
        <v>7.5</v>
      </c>
      <c r="K422" s="3335" t="s">
        <v>890</v>
      </c>
      <c r="L422" s="227"/>
      <c r="M422" s="1233"/>
      <c r="N422" s="92"/>
      <c r="O422" s="894" t="s">
        <v>772</v>
      </c>
      <c r="P422" s="859">
        <f>D412</f>
        <v>200</v>
      </c>
      <c r="Q422" s="852">
        <f>D412</f>
        <v>200</v>
      </c>
      <c r="R422" s="859"/>
      <c r="S422" s="938"/>
      <c r="T422" s="859"/>
      <c r="U422" s="1032"/>
      <c r="V422" s="859">
        <f t="shared" si="426"/>
        <v>200</v>
      </c>
      <c r="W422" s="1018">
        <f t="shared" si="427"/>
        <v>200</v>
      </c>
      <c r="X422" s="859">
        <f t="shared" si="428"/>
        <v>0</v>
      </c>
      <c r="Y422" s="938">
        <f t="shared" si="429"/>
        <v>0</v>
      </c>
      <c r="Z422" s="895">
        <f t="shared" si="423"/>
        <v>200</v>
      </c>
      <c r="AA422" s="896">
        <f t="shared" si="424"/>
        <v>200</v>
      </c>
      <c r="AC422" s="913" t="s">
        <v>77</v>
      </c>
      <c r="AD422" s="740">
        <f>F413</f>
        <v>12.252000000000001</v>
      </c>
      <c r="AE422" s="1110">
        <f>G413</f>
        <v>10.210000000000001</v>
      </c>
      <c r="AF422" s="883">
        <f>F426+L424+I422</f>
        <v>40.549999999999997</v>
      </c>
      <c r="AG422" s="1017">
        <f>G426+M424+J422</f>
        <v>34.143000000000001</v>
      </c>
      <c r="AH422" s="883"/>
      <c r="AI422" s="2404"/>
      <c r="AJ422" s="883">
        <f t="shared" si="402"/>
        <v>52.802</v>
      </c>
      <c r="AK422" s="1018">
        <f t="shared" si="403"/>
        <v>44.353000000000002</v>
      </c>
      <c r="AL422" s="883">
        <f t="shared" si="404"/>
        <v>40.549999999999997</v>
      </c>
      <c r="AM422" s="938">
        <f t="shared" si="405"/>
        <v>34.143000000000001</v>
      </c>
      <c r="AN422" s="1081">
        <f t="shared" si="417"/>
        <v>52.802</v>
      </c>
      <c r="AO422" s="1092">
        <f t="shared" si="416"/>
        <v>44.353000000000002</v>
      </c>
      <c r="AR422" s="208"/>
    </row>
    <row r="423" spans="2:44">
      <c r="B423" s="2199" t="s">
        <v>339</v>
      </c>
      <c r="C423" s="3170" t="s">
        <v>428</v>
      </c>
      <c r="D423" s="1231">
        <v>200</v>
      </c>
      <c r="E423" s="2460" t="s">
        <v>884</v>
      </c>
      <c r="F423" s="3144"/>
      <c r="G423" s="3174"/>
      <c r="H423" s="2458" t="s">
        <v>75</v>
      </c>
      <c r="I423" s="227">
        <v>4.7699999999999996</v>
      </c>
      <c r="J423" s="1233">
        <v>4.7699999999999996</v>
      </c>
      <c r="K423" s="2474" t="s">
        <v>426</v>
      </c>
      <c r="L423" s="227">
        <v>13.71</v>
      </c>
      <c r="M423" s="229">
        <v>10.972</v>
      </c>
      <c r="N423" s="92"/>
      <c r="O423" s="411" t="s">
        <v>292</v>
      </c>
      <c r="P423" s="859">
        <f t="shared" ref="P423:U423" si="430">AD449</f>
        <v>0</v>
      </c>
      <c r="Q423" s="852">
        <f t="shared" si="430"/>
        <v>0</v>
      </c>
      <c r="R423" s="859">
        <f t="shared" si="430"/>
        <v>29.785</v>
      </c>
      <c r="S423" s="938">
        <f t="shared" si="430"/>
        <v>25.818000000000001</v>
      </c>
      <c r="T423" s="859">
        <f t="shared" si="430"/>
        <v>0</v>
      </c>
      <c r="U423" s="1032">
        <f t="shared" si="430"/>
        <v>0</v>
      </c>
      <c r="V423" s="859">
        <f t="shared" si="426"/>
        <v>29.785</v>
      </c>
      <c r="W423" s="1018">
        <f t="shared" si="427"/>
        <v>25.818000000000001</v>
      </c>
      <c r="X423" s="859">
        <f t="shared" si="428"/>
        <v>29.785</v>
      </c>
      <c r="Y423" s="938">
        <f t="shared" si="429"/>
        <v>25.818000000000001</v>
      </c>
      <c r="Z423" s="895">
        <f t="shared" si="423"/>
        <v>29.785</v>
      </c>
      <c r="AA423" s="896">
        <f t="shared" si="424"/>
        <v>25.818000000000001</v>
      </c>
      <c r="AC423" s="913" t="s">
        <v>62</v>
      </c>
      <c r="AD423" s="740">
        <f>F411</f>
        <v>21.857500000000002</v>
      </c>
      <c r="AE423" s="1110">
        <f>G411</f>
        <v>17.486000000000001</v>
      </c>
      <c r="AF423" s="883">
        <f>L423</f>
        <v>13.71</v>
      </c>
      <c r="AG423" s="1017">
        <f>M423</f>
        <v>10.972</v>
      </c>
      <c r="AH423" s="883"/>
      <c r="AI423" s="2404"/>
      <c r="AJ423" s="883">
        <f t="shared" si="402"/>
        <v>35.567500000000003</v>
      </c>
      <c r="AK423" s="1018">
        <f t="shared" si="403"/>
        <v>28.457999999999998</v>
      </c>
      <c r="AL423" s="883">
        <f t="shared" si="404"/>
        <v>13.71</v>
      </c>
      <c r="AM423" s="938">
        <f t="shared" si="405"/>
        <v>10.972</v>
      </c>
      <c r="AN423" s="1081">
        <f t="shared" si="417"/>
        <v>35.567500000000003</v>
      </c>
      <c r="AO423" s="1092">
        <f t="shared" si="416"/>
        <v>28.457999999999998</v>
      </c>
      <c r="AR423" s="208"/>
    </row>
    <row r="424" spans="2:44">
      <c r="B424" s="552"/>
      <c r="C424" s="3176" t="s">
        <v>517</v>
      </c>
      <c r="D424" s="1354"/>
      <c r="E424" s="186" t="s">
        <v>607</v>
      </c>
      <c r="F424" s="227">
        <v>250</v>
      </c>
      <c r="G424" s="229"/>
      <c r="H424" s="2460" t="s">
        <v>874</v>
      </c>
      <c r="I424" s="3144"/>
      <c r="J424" s="3174"/>
      <c r="K424" s="2474" t="s">
        <v>130</v>
      </c>
      <c r="L424" s="252">
        <v>10.86</v>
      </c>
      <c r="M424" s="2586">
        <v>9.1430000000000007</v>
      </c>
      <c r="N424" s="559"/>
      <c r="O424" s="894" t="s">
        <v>293</v>
      </c>
      <c r="P424" s="859">
        <f t="shared" ref="P424:U424" si="431">AD453</f>
        <v>0</v>
      </c>
      <c r="Q424" s="1036">
        <f t="shared" si="431"/>
        <v>0</v>
      </c>
      <c r="R424" s="859">
        <f t="shared" si="431"/>
        <v>15.308</v>
      </c>
      <c r="S424" s="1209">
        <f t="shared" si="431"/>
        <v>13.55</v>
      </c>
      <c r="T424" s="859">
        <f t="shared" si="431"/>
        <v>0</v>
      </c>
      <c r="U424" s="1037">
        <f t="shared" si="431"/>
        <v>0</v>
      </c>
      <c r="V424" s="859">
        <f t="shared" si="426"/>
        <v>15.308</v>
      </c>
      <c r="W424" s="1018">
        <f t="shared" si="427"/>
        <v>13.55</v>
      </c>
      <c r="X424" s="859">
        <f t="shared" si="428"/>
        <v>15.308</v>
      </c>
      <c r="Y424" s="938">
        <f t="shared" si="429"/>
        <v>13.55</v>
      </c>
      <c r="Z424" s="895">
        <f t="shared" si="423"/>
        <v>15.308</v>
      </c>
      <c r="AA424" s="896">
        <f t="shared" si="424"/>
        <v>13.55</v>
      </c>
      <c r="AC424" s="913" t="s">
        <v>67</v>
      </c>
      <c r="AD424" s="740"/>
      <c r="AE424" s="1108"/>
      <c r="AF424" s="883"/>
      <c r="AG424" s="1017"/>
      <c r="AH424" s="883"/>
      <c r="AI424" s="2404"/>
      <c r="AJ424" s="883">
        <f t="shared" si="402"/>
        <v>0</v>
      </c>
      <c r="AK424" s="1018">
        <f t="shared" si="403"/>
        <v>0</v>
      </c>
      <c r="AL424" s="883">
        <f t="shared" si="404"/>
        <v>0</v>
      </c>
      <c r="AM424" s="938">
        <f t="shared" si="405"/>
        <v>0</v>
      </c>
      <c r="AN424" s="1081">
        <f t="shared" si="417"/>
        <v>0</v>
      </c>
      <c r="AO424" s="1092">
        <f t="shared" si="416"/>
        <v>0</v>
      </c>
      <c r="AR424" s="208"/>
    </row>
    <row r="425" spans="2:44">
      <c r="B425" s="3181" t="s">
        <v>8</v>
      </c>
      <c r="C425" s="3166" t="s">
        <v>9</v>
      </c>
      <c r="D425" s="3175">
        <v>50</v>
      </c>
      <c r="E425" s="185" t="s">
        <v>42</v>
      </c>
      <c r="F425" s="228">
        <v>32.267000000000003</v>
      </c>
      <c r="G425" s="1233">
        <v>24.2</v>
      </c>
      <c r="H425" s="185" t="s">
        <v>56</v>
      </c>
      <c r="I425" s="227">
        <v>17.72</v>
      </c>
      <c r="J425" s="1233">
        <v>17.72</v>
      </c>
      <c r="K425" s="3109" t="s">
        <v>523</v>
      </c>
      <c r="L425" s="2567">
        <v>6.4</v>
      </c>
      <c r="M425" s="2568">
        <v>6.4</v>
      </c>
      <c r="N425" s="92"/>
      <c r="O425" s="894" t="s">
        <v>771</v>
      </c>
      <c r="P425" s="862">
        <f>F409</f>
        <v>151.32400000000001</v>
      </c>
      <c r="Q425" s="1036">
        <f>G409</f>
        <v>105.6</v>
      </c>
      <c r="R425" s="859"/>
      <c r="S425" s="938"/>
      <c r="T425" s="859"/>
      <c r="U425" s="1032"/>
      <c r="V425" s="859">
        <f t="shared" si="426"/>
        <v>151.32400000000001</v>
      </c>
      <c r="W425" s="1018">
        <f t="shared" si="427"/>
        <v>105.6</v>
      </c>
      <c r="X425" s="859">
        <f t="shared" si="428"/>
        <v>0</v>
      </c>
      <c r="Y425" s="938">
        <f t="shared" si="429"/>
        <v>0</v>
      </c>
      <c r="Z425" s="895">
        <f t="shared" si="423"/>
        <v>151.32400000000001</v>
      </c>
      <c r="AA425" s="896">
        <f t="shared" si="424"/>
        <v>105.6</v>
      </c>
      <c r="AC425" s="913" t="s">
        <v>111</v>
      </c>
      <c r="AD425" s="740"/>
      <c r="AE425" s="1111"/>
      <c r="AF425" s="883"/>
      <c r="AG425" s="1017"/>
      <c r="AH425" s="883"/>
      <c r="AI425" s="1085"/>
      <c r="AJ425" s="883">
        <f t="shared" si="402"/>
        <v>0</v>
      </c>
      <c r="AK425" s="1018">
        <f t="shared" si="403"/>
        <v>0</v>
      </c>
      <c r="AL425" s="883">
        <f t="shared" si="404"/>
        <v>0</v>
      </c>
      <c r="AM425" s="938">
        <f t="shared" si="405"/>
        <v>0</v>
      </c>
      <c r="AN425" s="1081">
        <f t="shared" si="417"/>
        <v>0</v>
      </c>
      <c r="AO425" s="1092">
        <f t="shared" si="416"/>
        <v>0</v>
      </c>
      <c r="AR425" s="208"/>
    </row>
    <row r="426" spans="2:44">
      <c r="B426" s="3184" t="s">
        <v>8</v>
      </c>
      <c r="C426" s="3166" t="s">
        <v>294</v>
      </c>
      <c r="D426" s="3175">
        <v>40</v>
      </c>
      <c r="E426" s="185" t="s">
        <v>446</v>
      </c>
      <c r="F426" s="227">
        <v>20.75</v>
      </c>
      <c r="G426" s="229">
        <v>17.5</v>
      </c>
      <c r="H426" s="185" t="s">
        <v>72</v>
      </c>
      <c r="I426" s="227">
        <v>10</v>
      </c>
      <c r="J426" s="1233">
        <v>10</v>
      </c>
      <c r="K426" s="2474" t="s">
        <v>75</v>
      </c>
      <c r="L426" s="227">
        <v>4.5999999999999996</v>
      </c>
      <c r="M426" s="1222">
        <v>4.5999999999999996</v>
      </c>
      <c r="N426" s="92"/>
      <c r="O426" s="894" t="s">
        <v>60</v>
      </c>
      <c r="P426" s="1117"/>
      <c r="Q426" s="1036"/>
      <c r="R426" s="1117">
        <f>I420</f>
        <v>168</v>
      </c>
      <c r="S426" s="1039">
        <f>J420</f>
        <v>140</v>
      </c>
      <c r="T426" s="859"/>
      <c r="U426" s="1032"/>
      <c r="V426" s="859">
        <f t="shared" si="426"/>
        <v>168</v>
      </c>
      <c r="W426" s="1018">
        <f t="shared" si="427"/>
        <v>140</v>
      </c>
      <c r="X426" s="859">
        <f t="shared" si="428"/>
        <v>168</v>
      </c>
      <c r="Y426" s="938">
        <f t="shared" si="429"/>
        <v>140</v>
      </c>
      <c r="Z426" s="895">
        <f t="shared" si="423"/>
        <v>168</v>
      </c>
      <c r="AA426" s="896">
        <f t="shared" si="424"/>
        <v>140</v>
      </c>
      <c r="AC426" s="913" t="s">
        <v>109</v>
      </c>
      <c r="AD426" s="740"/>
      <c r="AE426" s="1112"/>
      <c r="AF426" s="1207">
        <f>L431</f>
        <v>40.433999999999997</v>
      </c>
      <c r="AG426" s="1017">
        <f>M431</f>
        <v>38.33</v>
      </c>
      <c r="AH426" s="883"/>
      <c r="AI426" s="1085"/>
      <c r="AJ426" s="883">
        <f t="shared" si="402"/>
        <v>40.433999999999997</v>
      </c>
      <c r="AK426" s="1018">
        <f t="shared" si="403"/>
        <v>38.33</v>
      </c>
      <c r="AL426" s="883">
        <f t="shared" si="404"/>
        <v>40.433999999999997</v>
      </c>
      <c r="AM426" s="938">
        <f t="shared" si="405"/>
        <v>38.33</v>
      </c>
      <c r="AN426" s="1081">
        <f t="shared" si="417"/>
        <v>40.433999999999997</v>
      </c>
      <c r="AO426" s="1092">
        <f t="shared" si="416"/>
        <v>38.33</v>
      </c>
      <c r="AR426" s="208"/>
    </row>
    <row r="427" spans="2:44" ht="15.75" thickBot="1">
      <c r="B427" s="3287" t="s">
        <v>716</v>
      </c>
      <c r="C427" s="3166" t="s">
        <v>695</v>
      </c>
      <c r="D427" s="2506">
        <v>100</v>
      </c>
      <c r="E427" s="185" t="s">
        <v>786</v>
      </c>
      <c r="F427" s="227">
        <v>16.75</v>
      </c>
      <c r="G427" s="229">
        <v>15</v>
      </c>
      <c r="H427" s="185" t="s">
        <v>132</v>
      </c>
      <c r="I427" s="3116" t="s">
        <v>753</v>
      </c>
      <c r="J427" s="2568">
        <v>9</v>
      </c>
      <c r="K427" s="2474" t="s">
        <v>336</v>
      </c>
      <c r="L427" s="241">
        <v>0.315</v>
      </c>
      <c r="M427" s="246">
        <v>0.315</v>
      </c>
      <c r="N427" s="92"/>
      <c r="O427" s="894" t="s">
        <v>56</v>
      </c>
      <c r="P427" s="859">
        <f>L410</f>
        <v>28.44</v>
      </c>
      <c r="Q427" s="1038">
        <f>M410</f>
        <v>27</v>
      </c>
      <c r="R427" s="1180">
        <f>I434+I425</f>
        <v>217.72</v>
      </c>
      <c r="S427" s="1039">
        <f>J434+J425</f>
        <v>217.72</v>
      </c>
      <c r="T427" s="859"/>
      <c r="U427" s="1040"/>
      <c r="V427" s="859">
        <f t="shared" si="426"/>
        <v>246.16</v>
      </c>
      <c r="W427" s="1018">
        <f t="shared" si="427"/>
        <v>244.72</v>
      </c>
      <c r="X427" s="859">
        <f t="shared" si="428"/>
        <v>217.72</v>
      </c>
      <c r="Y427" s="938">
        <f t="shared" si="429"/>
        <v>217.72</v>
      </c>
      <c r="Z427" s="895">
        <f t="shared" si="423"/>
        <v>246.16</v>
      </c>
      <c r="AA427" s="896">
        <f t="shared" si="424"/>
        <v>244.72</v>
      </c>
      <c r="AC427" s="2094" t="s">
        <v>83</v>
      </c>
      <c r="AD427" s="1507">
        <f>F414</f>
        <v>6.42</v>
      </c>
      <c r="AE427" s="1113">
        <f>G414</f>
        <v>6.42</v>
      </c>
      <c r="AF427" s="884"/>
      <c r="AG427" s="1019"/>
      <c r="AH427" s="884"/>
      <c r="AI427" s="1086"/>
      <c r="AJ427" s="884">
        <f t="shared" si="402"/>
        <v>6.42</v>
      </c>
      <c r="AK427" s="1020">
        <f t="shared" si="403"/>
        <v>6.42</v>
      </c>
      <c r="AL427" s="884">
        <f t="shared" si="404"/>
        <v>0</v>
      </c>
      <c r="AM427" s="848">
        <f t="shared" si="405"/>
        <v>0</v>
      </c>
      <c r="AN427" s="1393">
        <f t="shared" si="417"/>
        <v>6.42</v>
      </c>
      <c r="AO427" s="1379">
        <f t="shared" si="416"/>
        <v>6.42</v>
      </c>
      <c r="AR427" s="1434"/>
    </row>
    <row r="428" spans="2:44" ht="15.75" thickBot="1">
      <c r="B428" s="3173"/>
      <c r="C428" s="2394"/>
      <c r="D428" s="3144"/>
      <c r="E428" s="2458" t="s">
        <v>75</v>
      </c>
      <c r="F428" s="227">
        <v>5</v>
      </c>
      <c r="G428" s="229">
        <v>5</v>
      </c>
      <c r="H428" s="185" t="s">
        <v>336</v>
      </c>
      <c r="I428" s="227">
        <v>0.6</v>
      </c>
      <c r="J428" s="229">
        <v>0.6</v>
      </c>
      <c r="K428" s="3337" t="s">
        <v>891</v>
      </c>
      <c r="L428" s="241"/>
      <c r="M428" s="2399"/>
      <c r="N428" s="92"/>
      <c r="O428" s="894" t="s">
        <v>119</v>
      </c>
      <c r="P428" s="859"/>
      <c r="Q428" s="852"/>
      <c r="R428" s="859"/>
      <c r="S428" s="938"/>
      <c r="T428" s="859">
        <f>L438</f>
        <v>208</v>
      </c>
      <c r="U428" s="1032">
        <f>M438</f>
        <v>200</v>
      </c>
      <c r="V428" s="859">
        <f t="shared" si="426"/>
        <v>0</v>
      </c>
      <c r="W428" s="1018">
        <f t="shared" si="427"/>
        <v>0</v>
      </c>
      <c r="X428" s="859">
        <f t="shared" si="428"/>
        <v>208</v>
      </c>
      <c r="Y428" s="938">
        <f t="shared" si="429"/>
        <v>200</v>
      </c>
      <c r="Z428" s="895">
        <f t="shared" si="423"/>
        <v>208</v>
      </c>
      <c r="AA428" s="903">
        <f t="shared" si="424"/>
        <v>200</v>
      </c>
      <c r="AC428" s="2172" t="s">
        <v>374</v>
      </c>
      <c r="AD428" s="1398">
        <f t="shared" ref="AD428:AH428" si="432">SUM(AD415:AD427)</f>
        <v>40.529500000000006</v>
      </c>
      <c r="AE428" s="1399">
        <f t="shared" si="432"/>
        <v>34.116</v>
      </c>
      <c r="AF428" s="2126">
        <f t="shared" si="432"/>
        <v>168.494</v>
      </c>
      <c r="AG428" s="2171">
        <f t="shared" si="432"/>
        <v>142.44499999999999</v>
      </c>
      <c r="AH428" s="1398">
        <f t="shared" si="432"/>
        <v>0</v>
      </c>
      <c r="AI428" s="1375">
        <f>SUM(AI415:AI427)</f>
        <v>0</v>
      </c>
      <c r="AJ428" s="1391">
        <f t="shared" si="402"/>
        <v>209.02350000000001</v>
      </c>
      <c r="AK428" s="2095">
        <f t="shared" si="403"/>
        <v>176.56099999999998</v>
      </c>
      <c r="AL428" s="1391">
        <f t="shared" si="404"/>
        <v>168.494</v>
      </c>
      <c r="AM428" s="2096">
        <f t="shared" si="405"/>
        <v>142.44499999999999</v>
      </c>
      <c r="AN428" s="1391">
        <f t="shared" si="417"/>
        <v>209.02350000000001</v>
      </c>
      <c r="AO428" s="1093">
        <f t="shared" si="416"/>
        <v>176.56099999999998</v>
      </c>
      <c r="AR428" s="201"/>
    </row>
    <row r="429" spans="2:44" ht="15.75" thickBot="1">
      <c r="B429" s="3407"/>
      <c r="C429" s="2392"/>
      <c r="D429" s="3144"/>
      <c r="E429" s="2604" t="s">
        <v>787</v>
      </c>
      <c r="F429" s="227">
        <v>230</v>
      </c>
      <c r="G429" s="229">
        <v>230</v>
      </c>
      <c r="H429" s="2456" t="s">
        <v>75</v>
      </c>
      <c r="I429" s="241">
        <v>6</v>
      </c>
      <c r="J429" s="2399">
        <v>6</v>
      </c>
      <c r="K429" s="3115" t="s">
        <v>705</v>
      </c>
      <c r="L429" s="1205"/>
      <c r="M429" s="1206"/>
      <c r="N429" s="92"/>
      <c r="O429" s="894" t="s">
        <v>59</v>
      </c>
      <c r="P429" s="859"/>
      <c r="Q429" s="852"/>
      <c r="R429" s="859"/>
      <c r="S429" s="938"/>
      <c r="T429" s="859">
        <f>F439</f>
        <v>47.6</v>
      </c>
      <c r="U429" s="1032">
        <f>G439</f>
        <v>46.2</v>
      </c>
      <c r="V429" s="859">
        <f t="shared" si="426"/>
        <v>0</v>
      </c>
      <c r="W429" s="1018">
        <f t="shared" si="427"/>
        <v>0</v>
      </c>
      <c r="X429" s="859">
        <f t="shared" si="428"/>
        <v>47.6</v>
      </c>
      <c r="Y429" s="938">
        <f t="shared" si="429"/>
        <v>46.2</v>
      </c>
      <c r="Z429" s="895">
        <f t="shared" si="423"/>
        <v>47.6</v>
      </c>
      <c r="AA429" s="903">
        <f t="shared" si="424"/>
        <v>46.2</v>
      </c>
      <c r="AC429" s="1350" t="s">
        <v>386</v>
      </c>
      <c r="AD429" s="880"/>
      <c r="AE429" s="1395"/>
      <c r="AF429" s="882"/>
      <c r="AG429" s="1014"/>
      <c r="AH429" s="882"/>
      <c r="AI429" s="2168"/>
      <c r="AJ429" s="882">
        <f t="shared" si="402"/>
        <v>0</v>
      </c>
      <c r="AK429" s="1397">
        <f t="shared" si="403"/>
        <v>0</v>
      </c>
      <c r="AL429" s="882">
        <f t="shared" si="404"/>
        <v>0</v>
      </c>
      <c r="AM429" s="996">
        <f t="shared" si="405"/>
        <v>0</v>
      </c>
      <c r="AN429" s="2169">
        <f t="shared" si="417"/>
        <v>0</v>
      </c>
      <c r="AO429" s="2170">
        <f t="shared" si="416"/>
        <v>0</v>
      </c>
      <c r="AR429" s="106"/>
    </row>
    <row r="430" spans="2:44">
      <c r="B430" s="3407"/>
      <c r="C430" s="2392"/>
      <c r="D430" s="3144"/>
      <c r="E430" s="186" t="s">
        <v>82</v>
      </c>
      <c r="F430" s="227">
        <v>7.5</v>
      </c>
      <c r="G430" s="229">
        <v>7.5</v>
      </c>
      <c r="H430" s="2411" t="s">
        <v>428</v>
      </c>
      <c r="I430" s="2850"/>
      <c r="J430" s="2577"/>
      <c r="K430" s="3214" t="s">
        <v>404</v>
      </c>
      <c r="L430" s="2813">
        <v>73.8</v>
      </c>
      <c r="M430" s="2769">
        <v>59</v>
      </c>
      <c r="N430" s="92"/>
      <c r="O430" s="894" t="s">
        <v>309</v>
      </c>
      <c r="P430" s="859"/>
      <c r="Q430" s="1150"/>
      <c r="R430" s="859"/>
      <c r="S430" s="938"/>
      <c r="T430" s="859"/>
      <c r="U430" s="1032"/>
      <c r="V430" s="859">
        <f t="shared" si="426"/>
        <v>0</v>
      </c>
      <c r="W430" s="1018">
        <f t="shared" si="427"/>
        <v>0</v>
      </c>
      <c r="X430" s="859">
        <f t="shared" si="428"/>
        <v>0</v>
      </c>
      <c r="Y430" s="938">
        <f t="shared" si="429"/>
        <v>0</v>
      </c>
      <c r="Z430" s="895">
        <f t="shared" si="423"/>
        <v>0</v>
      </c>
      <c r="AA430" s="903">
        <f t="shared" si="424"/>
        <v>0</v>
      </c>
      <c r="AC430" s="913" t="s">
        <v>110</v>
      </c>
      <c r="AD430" s="740"/>
      <c r="AE430" s="1108"/>
      <c r="AF430" s="883"/>
      <c r="AG430" s="1017"/>
      <c r="AH430" s="883"/>
      <c r="AI430" s="1085"/>
      <c r="AJ430" s="883">
        <f t="shared" si="402"/>
        <v>0</v>
      </c>
      <c r="AK430" s="1018">
        <f t="shared" si="403"/>
        <v>0</v>
      </c>
      <c r="AL430" s="883">
        <f t="shared" si="404"/>
        <v>0</v>
      </c>
      <c r="AM430" s="938">
        <f t="shared" si="405"/>
        <v>0</v>
      </c>
      <c r="AN430" s="1081">
        <f t="shared" si="417"/>
        <v>0</v>
      </c>
      <c r="AO430" s="1092">
        <f t="shared" si="416"/>
        <v>0</v>
      </c>
      <c r="AR430" s="208"/>
    </row>
    <row r="431" spans="2:44" ht="15.75" thickBot="1">
      <c r="B431" s="3407"/>
      <c r="C431" s="2392"/>
      <c r="D431" s="3144"/>
      <c r="E431" s="2458" t="s">
        <v>523</v>
      </c>
      <c r="F431" s="2567">
        <v>2</v>
      </c>
      <c r="G431" s="2568">
        <v>2</v>
      </c>
      <c r="H431" s="2228" t="s">
        <v>517</v>
      </c>
      <c r="I431" s="2599"/>
      <c r="J431" s="2849"/>
      <c r="K431" s="3215" t="s">
        <v>403</v>
      </c>
      <c r="L431" s="4255">
        <v>40.433999999999997</v>
      </c>
      <c r="M431" s="1233">
        <v>38.33</v>
      </c>
      <c r="N431" s="92"/>
      <c r="O431" s="894" t="s">
        <v>61</v>
      </c>
      <c r="P431" s="859"/>
      <c r="Q431" s="852"/>
      <c r="R431" s="859">
        <f>F430</f>
        <v>7.5</v>
      </c>
      <c r="S431" s="938">
        <f>G430</f>
        <v>7.5</v>
      </c>
      <c r="T431" s="859"/>
      <c r="U431" s="1032"/>
      <c r="V431" s="859">
        <f t="shared" si="426"/>
        <v>7.5</v>
      </c>
      <c r="W431" s="1018">
        <f t="shared" si="427"/>
        <v>7.5</v>
      </c>
      <c r="X431" s="859">
        <f t="shared" si="428"/>
        <v>7.5</v>
      </c>
      <c r="Y431" s="938">
        <f t="shared" si="429"/>
        <v>7.5</v>
      </c>
      <c r="Z431" s="895">
        <f t="shared" si="423"/>
        <v>7.5</v>
      </c>
      <c r="AA431" s="903">
        <f t="shared" si="424"/>
        <v>7.5</v>
      </c>
      <c r="AC431" s="913" t="s">
        <v>108</v>
      </c>
      <c r="AD431" s="740"/>
      <c r="AE431" s="1111"/>
      <c r="AF431" s="883">
        <f>F427</f>
        <v>16.75</v>
      </c>
      <c r="AG431" s="1017">
        <f>G427</f>
        <v>15</v>
      </c>
      <c r="AH431" s="883"/>
      <c r="AI431" s="1085"/>
      <c r="AJ431" s="883">
        <f t="shared" si="402"/>
        <v>16.75</v>
      </c>
      <c r="AK431" s="1018">
        <f t="shared" si="403"/>
        <v>15</v>
      </c>
      <c r="AL431" s="883">
        <f t="shared" si="404"/>
        <v>16.75</v>
      </c>
      <c r="AM431" s="938">
        <f t="shared" si="405"/>
        <v>15</v>
      </c>
      <c r="AN431" s="1081">
        <f t="shared" si="417"/>
        <v>16.75</v>
      </c>
      <c r="AO431" s="1092">
        <f t="shared" si="416"/>
        <v>15</v>
      </c>
      <c r="AR431" s="208"/>
    </row>
    <row r="432" spans="2:44">
      <c r="B432" s="3407"/>
      <c r="C432" s="2392"/>
      <c r="D432" s="3144"/>
      <c r="E432" s="185" t="s">
        <v>336</v>
      </c>
      <c r="F432" s="241">
        <v>0.5</v>
      </c>
      <c r="G432" s="246">
        <v>0.5</v>
      </c>
      <c r="H432" s="2229" t="s">
        <v>428</v>
      </c>
      <c r="I432" s="1503">
        <v>4.2</v>
      </c>
      <c r="J432" s="2557">
        <v>4.2</v>
      </c>
      <c r="K432" s="1249" t="s">
        <v>79</v>
      </c>
      <c r="L432" s="1601">
        <v>2.7</v>
      </c>
      <c r="M432" s="1510">
        <v>2.7</v>
      </c>
      <c r="N432" s="668"/>
      <c r="O432" s="894" t="s">
        <v>75</v>
      </c>
      <c r="P432" s="1117">
        <f>L411</f>
        <v>6.3</v>
      </c>
      <c r="Q432" s="1036">
        <f>M411</f>
        <v>6.3</v>
      </c>
      <c r="R432" s="859">
        <f>I423+L426+I429+F428</f>
        <v>20.369999999999997</v>
      </c>
      <c r="S432" s="1018">
        <f>J423+M426+J429+G428</f>
        <v>20.369999999999997</v>
      </c>
      <c r="T432" s="859">
        <f>I438+I442</f>
        <v>3.8</v>
      </c>
      <c r="U432" s="1037">
        <f>J438+J442</f>
        <v>3.8</v>
      </c>
      <c r="V432" s="859">
        <f t="shared" si="426"/>
        <v>26.669999999999998</v>
      </c>
      <c r="W432" s="1018">
        <f t="shared" si="427"/>
        <v>26.669999999999998</v>
      </c>
      <c r="X432" s="859">
        <f t="shared" si="428"/>
        <v>24.169999999999998</v>
      </c>
      <c r="Y432" s="938">
        <f t="shared" si="429"/>
        <v>24.169999999999998</v>
      </c>
      <c r="Z432" s="895">
        <f t="shared" si="423"/>
        <v>30.47</v>
      </c>
      <c r="AA432" s="903">
        <f t="shared" si="424"/>
        <v>30.47</v>
      </c>
      <c r="AC432" s="913" t="s">
        <v>298</v>
      </c>
      <c r="AD432" s="740"/>
      <c r="AE432" s="1112"/>
      <c r="AF432" s="883"/>
      <c r="AG432" s="1017"/>
      <c r="AH432" s="883"/>
      <c r="AI432" s="1085"/>
      <c r="AJ432" s="883">
        <f t="shared" si="402"/>
        <v>0</v>
      </c>
      <c r="AK432" s="1018">
        <f t="shared" si="403"/>
        <v>0</v>
      </c>
      <c r="AL432" s="883">
        <f t="shared" si="404"/>
        <v>0</v>
      </c>
      <c r="AM432" s="938">
        <f t="shared" si="405"/>
        <v>0</v>
      </c>
      <c r="AN432" s="1081">
        <f t="shared" si="417"/>
        <v>0</v>
      </c>
      <c r="AO432" s="1092">
        <f t="shared" si="416"/>
        <v>0</v>
      </c>
      <c r="AR432" s="208"/>
    </row>
    <row r="433" spans="1:49" ht="15.75" thickBot="1">
      <c r="B433" s="3173"/>
      <c r="C433" s="2392"/>
      <c r="D433" s="3144"/>
      <c r="E433" s="2458" t="s">
        <v>131</v>
      </c>
      <c r="F433" s="227">
        <v>0.01</v>
      </c>
      <c r="G433" s="1233">
        <v>0.01</v>
      </c>
      <c r="H433" s="186" t="s">
        <v>340</v>
      </c>
      <c r="I433" s="227">
        <v>20</v>
      </c>
      <c r="J433" s="229">
        <v>20</v>
      </c>
      <c r="K433" s="2474" t="s">
        <v>336</v>
      </c>
      <c r="L433" s="227">
        <v>0.32500000000000001</v>
      </c>
      <c r="M433" s="1233">
        <v>0.32500000000000001</v>
      </c>
      <c r="N433" s="1062"/>
      <c r="O433" s="894" t="s">
        <v>79</v>
      </c>
      <c r="P433" s="859">
        <f>I410+I409</f>
        <v>2.5700000000000003</v>
      </c>
      <c r="Q433" s="852">
        <f>J410+J409</f>
        <v>2.5700000000000003</v>
      </c>
      <c r="R433" s="859">
        <f>L432</f>
        <v>2.7</v>
      </c>
      <c r="S433" s="1041">
        <f>M432</f>
        <v>2.7</v>
      </c>
      <c r="T433" s="859">
        <f>I441</f>
        <v>3.92</v>
      </c>
      <c r="U433" s="1032">
        <f>J441</f>
        <v>3.92</v>
      </c>
      <c r="V433" s="859">
        <f t="shared" si="426"/>
        <v>5.2700000000000005</v>
      </c>
      <c r="W433" s="1018">
        <f t="shared" si="427"/>
        <v>5.2700000000000005</v>
      </c>
      <c r="X433" s="859">
        <f t="shared" si="428"/>
        <v>6.62</v>
      </c>
      <c r="Y433" s="938">
        <f t="shared" si="429"/>
        <v>6.62</v>
      </c>
      <c r="Z433" s="895">
        <f t="shared" si="423"/>
        <v>9.1900000000000013</v>
      </c>
      <c r="AA433" s="903">
        <f t="shared" si="424"/>
        <v>9.1900000000000013</v>
      </c>
      <c r="AC433" s="2094" t="s">
        <v>83</v>
      </c>
      <c r="AD433" s="740"/>
      <c r="AE433" s="1120"/>
      <c r="AF433" s="883">
        <f>F431+L425</f>
        <v>8.4</v>
      </c>
      <c r="AG433" s="1017">
        <f>G431+M425</f>
        <v>8.4</v>
      </c>
      <c r="AH433" s="883"/>
      <c r="AI433" s="1085"/>
      <c r="AJ433" s="883">
        <f t="shared" si="402"/>
        <v>8.4</v>
      </c>
      <c r="AK433" s="1018">
        <f t="shared" si="403"/>
        <v>8.4</v>
      </c>
      <c r="AL433" s="883">
        <f t="shared" si="404"/>
        <v>8.4</v>
      </c>
      <c r="AM433" s="938">
        <f t="shared" si="405"/>
        <v>8.4</v>
      </c>
      <c r="AN433" s="1393">
        <f t="shared" si="417"/>
        <v>8.4</v>
      </c>
      <c r="AO433" s="1379">
        <f t="shared" si="416"/>
        <v>8.4</v>
      </c>
      <c r="AR433" s="208"/>
    </row>
    <row r="434" spans="1:49" ht="15.75" thickBot="1">
      <c r="B434" s="3173"/>
      <c r="C434" s="2392"/>
      <c r="D434" s="3144"/>
      <c r="E434" s="185" t="s">
        <v>452</v>
      </c>
      <c r="F434" s="2643"/>
      <c r="G434" s="1222">
        <v>0.99</v>
      </c>
      <c r="H434" s="240" t="s">
        <v>56</v>
      </c>
      <c r="I434" s="2671">
        <v>200</v>
      </c>
      <c r="J434" s="2616">
        <v>200</v>
      </c>
      <c r="K434" s="2772" t="s">
        <v>695</v>
      </c>
      <c r="L434" s="1205"/>
      <c r="M434" s="1206"/>
      <c r="N434" s="92"/>
      <c r="O434" s="607" t="s">
        <v>123</v>
      </c>
      <c r="P434" s="862"/>
      <c r="Q434" s="1036"/>
      <c r="R434" s="862">
        <v>0.22500000000000001</v>
      </c>
      <c r="S434" s="1039">
        <f>J427</f>
        <v>9</v>
      </c>
      <c r="T434" s="1117">
        <v>0.14000000000000001</v>
      </c>
      <c r="U434" s="1029">
        <f>G441</f>
        <v>5.6</v>
      </c>
      <c r="V434" s="859">
        <f t="shared" si="426"/>
        <v>0.22500000000000001</v>
      </c>
      <c r="W434" s="1018">
        <f t="shared" si="427"/>
        <v>9</v>
      </c>
      <c r="X434" s="859">
        <f t="shared" si="428"/>
        <v>0.36499999999999999</v>
      </c>
      <c r="Y434" s="938">
        <f t="shared" si="429"/>
        <v>14.6</v>
      </c>
      <c r="Z434" s="895">
        <f t="shared" si="423"/>
        <v>0.36499999999999999</v>
      </c>
      <c r="AA434" s="903">
        <f t="shared" si="424"/>
        <v>14.6</v>
      </c>
      <c r="AC434" s="1372" t="s">
        <v>375</v>
      </c>
      <c r="AD434" s="2097">
        <f t="shared" ref="AD434:AI434" si="433">SUM(AD429:AD433)</f>
        <v>0</v>
      </c>
      <c r="AE434" s="1375">
        <f>SUM(AE429:AE433)</f>
        <v>0</v>
      </c>
      <c r="AF434" s="1398">
        <f t="shared" si="433"/>
        <v>25.15</v>
      </c>
      <c r="AG434" s="1375">
        <f t="shared" si="433"/>
        <v>23.4</v>
      </c>
      <c r="AH434" s="1398">
        <f t="shared" si="433"/>
        <v>0</v>
      </c>
      <c r="AI434" s="1375">
        <f t="shared" si="433"/>
        <v>0</v>
      </c>
      <c r="AJ434" s="1391">
        <f t="shared" si="402"/>
        <v>25.15</v>
      </c>
      <c r="AK434" s="2095">
        <f t="shared" si="403"/>
        <v>23.4</v>
      </c>
      <c r="AL434" s="1391">
        <f t="shared" si="404"/>
        <v>25.15</v>
      </c>
      <c r="AM434" s="2096">
        <f t="shared" si="405"/>
        <v>23.4</v>
      </c>
      <c r="AN434" s="2125">
        <f t="shared" si="417"/>
        <v>25.15</v>
      </c>
      <c r="AO434" s="1093">
        <f t="shared" si="416"/>
        <v>23.4</v>
      </c>
      <c r="AR434" s="111"/>
    </row>
    <row r="435" spans="1:49" ht="13.5" customHeight="1" thickBot="1">
      <c r="B435" s="1236" t="s">
        <v>269</v>
      </c>
      <c r="C435" s="3269"/>
      <c r="D435" s="3285">
        <f>SUM(D419:D429)</f>
        <v>1040</v>
      </c>
      <c r="E435" s="1225"/>
      <c r="F435" s="1227"/>
      <c r="G435" s="2572"/>
      <c r="H435" s="1238" t="s">
        <v>335</v>
      </c>
      <c r="I435" s="1228">
        <v>20</v>
      </c>
      <c r="J435" s="2596">
        <v>20</v>
      </c>
      <c r="K435" s="2773" t="s">
        <v>418</v>
      </c>
      <c r="L435" s="2608">
        <v>113.5</v>
      </c>
      <c r="M435" s="2037">
        <v>100</v>
      </c>
      <c r="N435" s="1059"/>
      <c r="O435" s="894" t="s">
        <v>47</v>
      </c>
      <c r="P435" s="859">
        <f>F416</f>
        <v>2.57</v>
      </c>
      <c r="Q435" s="1150">
        <f>G416</f>
        <v>2.57</v>
      </c>
      <c r="R435" s="1117">
        <f>I433</f>
        <v>20</v>
      </c>
      <c r="S435" s="1018">
        <f>J433</f>
        <v>20</v>
      </c>
      <c r="T435" s="859"/>
      <c r="U435" s="1029"/>
      <c r="V435" s="859">
        <f t="shared" si="426"/>
        <v>22.57</v>
      </c>
      <c r="W435" s="1018">
        <f t="shared" si="427"/>
        <v>22.57</v>
      </c>
      <c r="X435" s="859">
        <f t="shared" si="428"/>
        <v>20</v>
      </c>
      <c r="Y435" s="938">
        <f t="shared" si="429"/>
        <v>20</v>
      </c>
      <c r="Z435" s="895">
        <f t="shared" si="423"/>
        <v>22.57</v>
      </c>
      <c r="AA435" s="903">
        <f t="shared" si="424"/>
        <v>22.57</v>
      </c>
      <c r="AC435" s="2100" t="s">
        <v>376</v>
      </c>
      <c r="AD435" s="2101">
        <f>AD434+AD428</f>
        <v>40.529500000000006</v>
      </c>
      <c r="AE435" s="2104">
        <f t="shared" ref="AE435:AF435" si="434">AE434+AE428</f>
        <v>34.116</v>
      </c>
      <c r="AF435" s="2139">
        <f t="shared" si="434"/>
        <v>193.64400000000001</v>
      </c>
      <c r="AG435" s="2103">
        <f>AG434+AG428</f>
        <v>165.845</v>
      </c>
      <c r="AH435" s="2101">
        <f>AH434+AH428</f>
        <v>0</v>
      </c>
      <c r="AI435" s="2104">
        <f>AI434+AI428</f>
        <v>0</v>
      </c>
      <c r="AJ435" s="2140">
        <f>AD435+AF435</f>
        <v>234.17350000000002</v>
      </c>
      <c r="AK435" s="2106">
        <f>AE435+AG435</f>
        <v>199.96100000000001</v>
      </c>
      <c r="AL435" s="2105">
        <f t="shared" ref="AL435:AL437" si="435">AF435+AH435</f>
        <v>193.64400000000001</v>
      </c>
      <c r="AM435" s="2107">
        <f t="shared" ref="AM435" si="436">AG435+AI435</f>
        <v>165.845</v>
      </c>
      <c r="AN435" s="2140">
        <f t="shared" si="417"/>
        <v>234.17350000000002</v>
      </c>
      <c r="AO435" s="2108">
        <f t="shared" si="416"/>
        <v>199.96100000000001</v>
      </c>
      <c r="AR435" s="201"/>
    </row>
    <row r="436" spans="1:49" ht="12.75" customHeight="1" thickBot="1">
      <c r="A436" s="92"/>
      <c r="B436" s="601"/>
      <c r="C436" s="3178" t="s">
        <v>192</v>
      </c>
      <c r="D436" s="667"/>
      <c r="E436" s="3507" t="s">
        <v>1095</v>
      </c>
      <c r="F436" s="3508"/>
      <c r="G436" s="3509"/>
      <c r="H436" s="37"/>
      <c r="I436" s="37"/>
      <c r="J436" s="78"/>
      <c r="K436" s="2591" t="s">
        <v>561</v>
      </c>
      <c r="L436" s="2652"/>
      <c r="M436" s="2653"/>
      <c r="N436" s="92"/>
      <c r="O436" s="894" t="s">
        <v>120</v>
      </c>
      <c r="P436" s="859"/>
      <c r="Q436" s="852"/>
      <c r="R436" s="859"/>
      <c r="S436" s="938"/>
      <c r="T436" s="859"/>
      <c r="U436" s="1032"/>
      <c r="V436" s="859">
        <f t="shared" si="426"/>
        <v>0</v>
      </c>
      <c r="W436" s="1018">
        <f t="shared" si="427"/>
        <v>0</v>
      </c>
      <c r="X436" s="859">
        <f t="shared" si="428"/>
        <v>0</v>
      </c>
      <c r="Y436" s="938">
        <f t="shared" si="429"/>
        <v>0</v>
      </c>
      <c r="Z436" s="895">
        <f t="shared" si="423"/>
        <v>0</v>
      </c>
      <c r="AA436" s="903">
        <f t="shared" si="424"/>
        <v>0</v>
      </c>
      <c r="AC436" s="2117" t="s">
        <v>331</v>
      </c>
      <c r="AD436" s="2024"/>
      <c r="AE436" s="2118"/>
      <c r="AF436" s="2119"/>
      <c r="AG436" s="2130"/>
      <c r="AH436" s="2131"/>
      <c r="AI436" s="2132"/>
      <c r="AJ436" s="2133">
        <f>AD436+AF436</f>
        <v>0</v>
      </c>
      <c r="AK436" s="965">
        <f>AE436+AG436</f>
        <v>0</v>
      </c>
      <c r="AL436" s="2122">
        <f t="shared" si="435"/>
        <v>0</v>
      </c>
      <c r="AM436" s="966">
        <f>AG436+AI436</f>
        <v>0</v>
      </c>
      <c r="AN436" s="2116">
        <f t="shared" si="417"/>
        <v>0</v>
      </c>
      <c r="AO436" s="922">
        <f t="shared" si="416"/>
        <v>0</v>
      </c>
      <c r="AR436" s="126"/>
    </row>
    <row r="437" spans="1:49" ht="12.75" customHeight="1" thickBot="1">
      <c r="A437" s="92"/>
      <c r="B437" s="3168" t="s">
        <v>353</v>
      </c>
      <c r="C437" s="3170" t="s">
        <v>547</v>
      </c>
      <c r="D437" s="3171">
        <v>200</v>
      </c>
      <c r="E437" s="4182" t="s">
        <v>86</v>
      </c>
      <c r="F437" s="3459" t="s">
        <v>87</v>
      </c>
      <c r="G437" s="3460" t="s">
        <v>88</v>
      </c>
      <c r="H437" s="3461" t="s">
        <v>86</v>
      </c>
      <c r="I437" s="3459" t="s">
        <v>87</v>
      </c>
      <c r="J437" s="3460" t="s">
        <v>88</v>
      </c>
      <c r="K437" s="1161" t="s">
        <v>86</v>
      </c>
      <c r="L437" s="664" t="s">
        <v>87</v>
      </c>
      <c r="M437" s="1230" t="s">
        <v>88</v>
      </c>
      <c r="N437" s="92"/>
      <c r="O437" s="894" t="s">
        <v>306</v>
      </c>
      <c r="P437" s="859"/>
      <c r="Q437" s="852"/>
      <c r="R437" s="859"/>
      <c r="S437" s="938"/>
      <c r="T437" s="859"/>
      <c r="U437" s="1032"/>
      <c r="V437" s="859">
        <f t="shared" si="426"/>
        <v>0</v>
      </c>
      <c r="W437" s="1018">
        <f t="shared" si="427"/>
        <v>0</v>
      </c>
      <c r="X437" s="859">
        <f t="shared" si="428"/>
        <v>0</v>
      </c>
      <c r="Y437" s="938">
        <f t="shared" si="429"/>
        <v>0</v>
      </c>
      <c r="Z437" s="895">
        <f t="shared" si="423"/>
        <v>0</v>
      </c>
      <c r="AA437" s="903">
        <f t="shared" si="424"/>
        <v>0</v>
      </c>
      <c r="AC437" s="1345" t="s">
        <v>281</v>
      </c>
      <c r="AD437" s="1346"/>
      <c r="AE437" s="2113"/>
      <c r="AF437" s="880"/>
      <c r="AG437" s="2127"/>
      <c r="AH437" s="880"/>
      <c r="AI437" s="2128"/>
      <c r="AJ437" s="2129">
        <f>AD437+AF437</f>
        <v>0</v>
      </c>
      <c r="AK437" s="2735">
        <f t="shared" ref="AK437" si="437">AE437+AG437</f>
        <v>0</v>
      </c>
      <c r="AL437" s="882">
        <f t="shared" si="435"/>
        <v>0</v>
      </c>
      <c r="AM437" s="2115">
        <f t="shared" ref="AM437" si="438">AG437+AI437</f>
        <v>0</v>
      </c>
      <c r="AN437" s="2116">
        <f t="shared" si="417"/>
        <v>0</v>
      </c>
      <c r="AO437" s="922">
        <f t="shared" si="416"/>
        <v>0</v>
      </c>
      <c r="AR437" s="98"/>
    </row>
    <row r="438" spans="1:49" ht="13.5" customHeight="1">
      <c r="A438" s="92"/>
      <c r="B438" s="3173"/>
      <c r="C438" s="3176" t="s">
        <v>193</v>
      </c>
      <c r="D438" s="3144"/>
      <c r="E438" s="2807" t="s">
        <v>42</v>
      </c>
      <c r="F438" s="3910">
        <v>125.07</v>
      </c>
      <c r="G438" s="3512">
        <v>93.8</v>
      </c>
      <c r="H438" s="2790" t="s">
        <v>75</v>
      </c>
      <c r="I438" s="2791">
        <v>2.8</v>
      </c>
      <c r="J438" s="2792">
        <v>2.8</v>
      </c>
      <c r="K438" s="4181" t="s">
        <v>548</v>
      </c>
      <c r="L438" s="129">
        <v>208</v>
      </c>
      <c r="M438" s="1166">
        <v>200</v>
      </c>
      <c r="N438" s="92"/>
      <c r="O438" s="894" t="s">
        <v>118</v>
      </c>
      <c r="P438" s="859"/>
      <c r="Q438" s="852"/>
      <c r="R438" s="859"/>
      <c r="S438" s="938"/>
      <c r="T438" s="859"/>
      <c r="U438" s="1032"/>
      <c r="V438" s="859">
        <f t="shared" si="426"/>
        <v>0</v>
      </c>
      <c r="W438" s="1018">
        <f t="shared" si="427"/>
        <v>0</v>
      </c>
      <c r="X438" s="859">
        <f t="shared" si="428"/>
        <v>0</v>
      </c>
      <c r="Y438" s="938">
        <f t="shared" si="429"/>
        <v>0</v>
      </c>
      <c r="Z438" s="895">
        <f t="shared" si="423"/>
        <v>0</v>
      </c>
      <c r="AA438" s="903">
        <f t="shared" si="424"/>
        <v>0</v>
      </c>
      <c r="AC438" s="939" t="s">
        <v>282</v>
      </c>
      <c r="AD438" s="940"/>
      <c r="AE438" s="941"/>
      <c r="AF438" s="740">
        <f>L435</f>
        <v>113.5</v>
      </c>
      <c r="AG438" s="942">
        <f>M435</f>
        <v>100</v>
      </c>
      <c r="AH438" s="883"/>
      <c r="AI438" s="943"/>
      <c r="AJ438" s="883">
        <f t="shared" ref="AJ438:AM441" si="439">AD438+AF438</f>
        <v>113.5</v>
      </c>
      <c r="AK438" s="2736">
        <f t="shared" si="439"/>
        <v>100</v>
      </c>
      <c r="AL438" s="883">
        <f t="shared" si="439"/>
        <v>113.5</v>
      </c>
      <c r="AM438" s="944">
        <f t="shared" si="439"/>
        <v>100</v>
      </c>
      <c r="AN438" s="916">
        <f t="shared" ref="AN438:AN453" si="440">AD438+AF438+AH438</f>
        <v>113.5</v>
      </c>
      <c r="AO438" s="917">
        <f t="shared" ref="AO438:AO453" si="441">AE438+AG438+AI438</f>
        <v>100</v>
      </c>
      <c r="AR438" s="100"/>
    </row>
    <row r="439" spans="1:49">
      <c r="A439" s="92"/>
      <c r="B439" s="3165" t="s">
        <v>357</v>
      </c>
      <c r="C439" s="4288" t="s">
        <v>549</v>
      </c>
      <c r="D439" s="2178">
        <v>140</v>
      </c>
      <c r="E439" s="2026" t="s">
        <v>80</v>
      </c>
      <c r="F439" s="2793">
        <v>47.6</v>
      </c>
      <c r="G439" s="3497">
        <v>46.2</v>
      </c>
      <c r="H439" s="233" t="s">
        <v>550</v>
      </c>
      <c r="I439" s="2793">
        <v>5.6</v>
      </c>
      <c r="J439" s="2797">
        <v>5.6</v>
      </c>
      <c r="K439" s="3141"/>
      <c r="L439" s="3140"/>
      <c r="M439" s="2674"/>
      <c r="N439" s="92"/>
      <c r="O439" s="894" t="s">
        <v>117</v>
      </c>
      <c r="P439" s="859"/>
      <c r="Q439" s="852"/>
      <c r="R439" s="859">
        <f>I432</f>
        <v>4.2</v>
      </c>
      <c r="S439" s="938">
        <f>J432</f>
        <v>4.2</v>
      </c>
      <c r="T439" s="859"/>
      <c r="U439" s="1032"/>
      <c r="V439" s="859">
        <f t="shared" si="426"/>
        <v>4.2</v>
      </c>
      <c r="W439" s="1018">
        <f t="shared" si="427"/>
        <v>4.2</v>
      </c>
      <c r="X439" s="859">
        <f t="shared" si="428"/>
        <v>4.2</v>
      </c>
      <c r="Y439" s="938">
        <f t="shared" si="429"/>
        <v>4.2</v>
      </c>
      <c r="Z439" s="895">
        <f t="shared" si="423"/>
        <v>4.2</v>
      </c>
      <c r="AA439" s="903">
        <f t="shared" si="424"/>
        <v>4.2</v>
      </c>
      <c r="AC439" s="945" t="s">
        <v>283</v>
      </c>
      <c r="AD439" s="946"/>
      <c r="AE439" s="947"/>
      <c r="AF439" s="740"/>
      <c r="AG439" s="948"/>
      <c r="AH439" s="949"/>
      <c r="AI439" s="950"/>
      <c r="AJ439" s="883">
        <f t="shared" si="439"/>
        <v>0</v>
      </c>
      <c r="AK439" s="2736">
        <f t="shared" si="439"/>
        <v>0</v>
      </c>
      <c r="AL439" s="883">
        <f t="shared" si="439"/>
        <v>0</v>
      </c>
      <c r="AM439" s="944">
        <f t="shared" si="439"/>
        <v>0</v>
      </c>
      <c r="AN439" s="895">
        <f t="shared" si="440"/>
        <v>0</v>
      </c>
      <c r="AO439" s="917">
        <f t="shared" si="441"/>
        <v>0</v>
      </c>
      <c r="AR439" s="104"/>
    </row>
    <row r="440" spans="1:49">
      <c r="A440" s="92"/>
      <c r="B440" s="3161"/>
      <c r="C440" s="4289" t="s">
        <v>1096</v>
      </c>
      <c r="D440" s="2177"/>
      <c r="E440" s="2026" t="s">
        <v>327</v>
      </c>
      <c r="F440" s="2793">
        <v>5.6</v>
      </c>
      <c r="G440" s="3468">
        <v>5.6</v>
      </c>
      <c r="H440" s="3484" t="s">
        <v>1097</v>
      </c>
      <c r="I440" s="2788"/>
      <c r="J440" s="2800"/>
      <c r="K440" s="343"/>
      <c r="M440" s="3137"/>
      <c r="N440" s="92"/>
      <c r="O440" s="894" t="s">
        <v>70</v>
      </c>
      <c r="P440" s="859"/>
      <c r="Q440" s="852"/>
      <c r="R440" s="859"/>
      <c r="S440" s="938"/>
      <c r="T440" s="859"/>
      <c r="U440" s="1032"/>
      <c r="V440" s="859">
        <f t="shared" si="426"/>
        <v>0</v>
      </c>
      <c r="W440" s="1018">
        <f t="shared" si="427"/>
        <v>0</v>
      </c>
      <c r="X440" s="859">
        <f t="shared" si="428"/>
        <v>0</v>
      </c>
      <c r="Y440" s="938">
        <f t="shared" si="429"/>
        <v>0</v>
      </c>
      <c r="Z440" s="895">
        <f t="shared" si="423"/>
        <v>0</v>
      </c>
      <c r="AA440" s="903">
        <f t="shared" si="424"/>
        <v>0</v>
      </c>
      <c r="AC440" s="951" t="s">
        <v>284</v>
      </c>
      <c r="AD440" s="946"/>
      <c r="AE440" s="947"/>
      <c r="AF440" s="740"/>
      <c r="AG440" s="948"/>
      <c r="AH440" s="883"/>
      <c r="AI440" s="950"/>
      <c r="AJ440" s="883">
        <f t="shared" si="439"/>
        <v>0</v>
      </c>
      <c r="AK440" s="2736">
        <f t="shared" si="439"/>
        <v>0</v>
      </c>
      <c r="AL440" s="883">
        <f t="shared" si="439"/>
        <v>0</v>
      </c>
      <c r="AM440" s="944">
        <f t="shared" si="439"/>
        <v>0</v>
      </c>
      <c r="AN440" s="895">
        <f t="shared" si="440"/>
        <v>0</v>
      </c>
      <c r="AO440" s="917">
        <f t="shared" si="441"/>
        <v>0</v>
      </c>
      <c r="AR440" s="104"/>
    </row>
    <row r="441" spans="1:49" ht="15.75" thickBot="1">
      <c r="A441" s="92"/>
      <c r="B441" s="239" t="s">
        <v>8</v>
      </c>
      <c r="C441" s="3166" t="s">
        <v>702</v>
      </c>
      <c r="D441" s="2186">
        <v>20</v>
      </c>
      <c r="E441" s="2026" t="s">
        <v>132</v>
      </c>
      <c r="F441" s="2788" t="s">
        <v>1098</v>
      </c>
      <c r="G441" s="2789">
        <v>5.6</v>
      </c>
      <c r="H441" s="233" t="s">
        <v>79</v>
      </c>
      <c r="I441" s="2793">
        <v>3.92</v>
      </c>
      <c r="J441" s="2795">
        <v>3.92</v>
      </c>
      <c r="M441" s="3137"/>
      <c r="N441" s="92"/>
      <c r="O441" s="411" t="s">
        <v>307</v>
      </c>
      <c r="P441" s="859">
        <f>I411+L412</f>
        <v>1.3399999999999999</v>
      </c>
      <c r="Q441" s="852">
        <f>J411+M412</f>
        <v>1.3399999999999999</v>
      </c>
      <c r="R441" s="859">
        <f>F432+L433+L427+I428</f>
        <v>1.7399999999999998</v>
      </c>
      <c r="S441" s="1209">
        <f>G432+M433+M427+J428</f>
        <v>1.7399999999999998</v>
      </c>
      <c r="T441" s="862">
        <f>F442</f>
        <v>0.24</v>
      </c>
      <c r="U441" s="1032">
        <f>G442</f>
        <v>0.24</v>
      </c>
      <c r="V441" s="859">
        <f t="shared" si="426"/>
        <v>3.0799999999999996</v>
      </c>
      <c r="W441" s="1018">
        <f t="shared" si="427"/>
        <v>3.0799999999999996</v>
      </c>
      <c r="X441" s="859">
        <f t="shared" si="428"/>
        <v>1.9799999999999998</v>
      </c>
      <c r="Y441" s="938">
        <f t="shared" si="429"/>
        <v>1.9799999999999998</v>
      </c>
      <c r="Z441" s="895">
        <f t="shared" si="423"/>
        <v>3.3199999999999994</v>
      </c>
      <c r="AA441" s="903">
        <f t="shared" si="424"/>
        <v>3.3199999999999994</v>
      </c>
      <c r="AC441" s="952" t="s">
        <v>285</v>
      </c>
      <c r="AD441" s="953"/>
      <c r="AE441" s="954"/>
      <c r="AF441" s="881"/>
      <c r="AG441" s="955"/>
      <c r="AH441" s="884"/>
      <c r="AI441" s="956"/>
      <c r="AJ441" s="884">
        <f>AD441+AF441</f>
        <v>0</v>
      </c>
      <c r="AK441" s="2736">
        <f t="shared" si="439"/>
        <v>0</v>
      </c>
      <c r="AL441" s="884">
        <f t="shared" ref="AL441:AL453" si="442">AF441+AH441</f>
        <v>0</v>
      </c>
      <c r="AM441" s="944">
        <f t="shared" si="439"/>
        <v>0</v>
      </c>
      <c r="AN441" s="904">
        <f t="shared" si="440"/>
        <v>0</v>
      </c>
      <c r="AO441" s="918">
        <f t="shared" si="441"/>
        <v>0</v>
      </c>
      <c r="AR441" s="104"/>
    </row>
    <row r="442" spans="1:49" ht="15.75" thickBot="1">
      <c r="A442" s="92"/>
      <c r="B442" s="1236" t="s">
        <v>270</v>
      </c>
      <c r="C442" s="2393"/>
      <c r="D442" s="3312">
        <f>SUM(D437:D441)</f>
        <v>360</v>
      </c>
      <c r="E442" s="2176" t="s">
        <v>336</v>
      </c>
      <c r="F442" s="3450">
        <v>0.24</v>
      </c>
      <c r="G442" s="3513">
        <v>0.24</v>
      </c>
      <c r="H442" s="3183" t="s">
        <v>213</v>
      </c>
      <c r="I442" s="3472">
        <v>1</v>
      </c>
      <c r="J442" s="3544">
        <v>1</v>
      </c>
      <c r="K442" s="37"/>
      <c r="L442" s="37"/>
      <c r="M442" s="78"/>
      <c r="N442" s="92"/>
      <c r="O442" s="894" t="s">
        <v>308</v>
      </c>
      <c r="P442" s="859"/>
      <c r="Q442" s="852"/>
      <c r="R442" s="859"/>
      <c r="S442" s="938"/>
      <c r="T442" s="859"/>
      <c r="U442" s="1032"/>
      <c r="V442" s="859">
        <f t="shared" si="426"/>
        <v>0</v>
      </c>
      <c r="W442" s="1018">
        <f t="shared" si="427"/>
        <v>0</v>
      </c>
      <c r="X442" s="859">
        <f t="shared" si="428"/>
        <v>0</v>
      </c>
      <c r="Y442" s="938">
        <f t="shared" si="429"/>
        <v>0</v>
      </c>
      <c r="Z442" s="895">
        <f t="shared" si="423"/>
        <v>0</v>
      </c>
      <c r="AA442" s="903">
        <f t="shared" si="424"/>
        <v>0</v>
      </c>
      <c r="AC442" s="958" t="s">
        <v>286</v>
      </c>
      <c r="AD442" s="959">
        <f t="shared" ref="AD442:AI442" si="443">SUM(AD437:AD441)</f>
        <v>0</v>
      </c>
      <c r="AE442" s="960">
        <f t="shared" si="443"/>
        <v>0</v>
      </c>
      <c r="AF442" s="961">
        <f t="shared" si="443"/>
        <v>113.5</v>
      </c>
      <c r="AG442" s="962">
        <f t="shared" si="443"/>
        <v>100</v>
      </c>
      <c r="AH442" s="963">
        <f>SUM(AH437:AH441)</f>
        <v>0</v>
      </c>
      <c r="AI442" s="964">
        <f t="shared" si="443"/>
        <v>0</v>
      </c>
      <c r="AJ442" s="963">
        <f>AD442+AF442</f>
        <v>113.5</v>
      </c>
      <c r="AK442" s="965">
        <f>AE442+AG442</f>
        <v>100</v>
      </c>
      <c r="AL442" s="963">
        <f t="shared" si="442"/>
        <v>113.5</v>
      </c>
      <c r="AM442" s="966">
        <f>AG442+AI442</f>
        <v>100</v>
      </c>
      <c r="AN442" s="919">
        <f t="shared" si="440"/>
        <v>113.5</v>
      </c>
      <c r="AO442" s="920">
        <f t="shared" si="441"/>
        <v>100</v>
      </c>
      <c r="AR442" s="106"/>
    </row>
    <row r="443" spans="1:49">
      <c r="B443" s="135"/>
      <c r="C443" s="2428"/>
      <c r="D443" s="3144"/>
      <c r="H443" s="86"/>
      <c r="I443" s="3134"/>
      <c r="J443" s="3152"/>
      <c r="N443" s="92"/>
      <c r="O443" s="868" t="s">
        <v>133</v>
      </c>
      <c r="P443" s="863">
        <f t="shared" ref="P443:U443" si="444">P444+P445+P446+P447</f>
        <v>0.33090000000000003</v>
      </c>
      <c r="Q443" s="1042">
        <f t="shared" si="444"/>
        <v>0.33090000000000003</v>
      </c>
      <c r="R443" s="863">
        <f>R444+R445+R446+R447</f>
        <v>1</v>
      </c>
      <c r="S443" s="1043">
        <f t="shared" si="444"/>
        <v>1</v>
      </c>
      <c r="T443" s="873">
        <f t="shared" si="444"/>
        <v>0</v>
      </c>
      <c r="U443" s="1044">
        <f t="shared" si="444"/>
        <v>0</v>
      </c>
      <c r="V443" s="859">
        <f t="shared" si="426"/>
        <v>1.3309</v>
      </c>
      <c r="W443" s="1018">
        <f t="shared" si="427"/>
        <v>1.3309</v>
      </c>
      <c r="X443" s="859">
        <f t="shared" si="428"/>
        <v>1</v>
      </c>
      <c r="Y443" s="938">
        <f t="shared" si="429"/>
        <v>1</v>
      </c>
      <c r="Z443" s="895">
        <f t="shared" si="423"/>
        <v>1.3309</v>
      </c>
      <c r="AA443" s="903">
        <f t="shared" si="424"/>
        <v>1.3309</v>
      </c>
      <c r="AC443" s="1075" t="s">
        <v>295</v>
      </c>
      <c r="AD443" s="979"/>
      <c r="AE443" s="1067"/>
      <c r="AF443" s="2194"/>
      <c r="AG443" s="2195"/>
      <c r="AH443" s="979"/>
      <c r="AI443" s="1067"/>
      <c r="AJ443" s="883">
        <f t="shared" ref="AJ443" si="445">AD443+AF443</f>
        <v>0</v>
      </c>
      <c r="AK443" s="2737">
        <f t="shared" ref="AK443" si="446">AE443+AG443</f>
        <v>0</v>
      </c>
      <c r="AL443" s="883">
        <f t="shared" si="442"/>
        <v>0</v>
      </c>
      <c r="AM443" s="1030">
        <f t="shared" ref="AM443" si="447">AG443+AI443</f>
        <v>0</v>
      </c>
      <c r="AN443" s="915">
        <f t="shared" si="440"/>
        <v>0</v>
      </c>
      <c r="AO443" s="922">
        <f t="shared" si="441"/>
        <v>0</v>
      </c>
      <c r="AR443" s="193"/>
    </row>
    <row r="444" spans="1:49">
      <c r="B444" s="135"/>
      <c r="C444" s="2428"/>
      <c r="D444" s="3144"/>
      <c r="H444" s="7"/>
      <c r="I444" s="1185"/>
      <c r="J444" s="3151"/>
      <c r="N444" s="92"/>
      <c r="O444" s="869" t="s">
        <v>131</v>
      </c>
      <c r="P444" s="4420">
        <f>I413</f>
        <v>8.9999999999999998E-4</v>
      </c>
      <c r="Q444" s="1045">
        <f>J413</f>
        <v>8.9999999999999998E-4</v>
      </c>
      <c r="R444" s="4428">
        <f>F433</f>
        <v>0.01</v>
      </c>
      <c r="S444" s="2403">
        <f>G433</f>
        <v>0.01</v>
      </c>
      <c r="T444" s="874"/>
      <c r="U444" s="1045"/>
      <c r="V444" s="878">
        <f>P444+R444</f>
        <v>1.09E-2</v>
      </c>
      <c r="W444" s="1046">
        <f t="shared" si="427"/>
        <v>1.09E-2</v>
      </c>
      <c r="X444" s="860">
        <f t="shared" si="428"/>
        <v>0.01</v>
      </c>
      <c r="Y444" s="1046">
        <f t="shared" si="429"/>
        <v>0.01</v>
      </c>
      <c r="Z444" s="895">
        <f t="shared" si="423"/>
        <v>1.09E-2</v>
      </c>
      <c r="AA444" s="903">
        <f t="shared" si="424"/>
        <v>1.09E-2</v>
      </c>
      <c r="AC444" s="1063" t="s">
        <v>773</v>
      </c>
      <c r="AD444" s="983"/>
      <c r="AE444" s="1068"/>
      <c r="AF444" s="985"/>
      <c r="AG444" s="1071"/>
      <c r="AH444" s="983"/>
      <c r="AI444" s="1068"/>
      <c r="AJ444" s="883">
        <f t="shared" ref="AJ444:AK446" si="448">AD444+AF444</f>
        <v>0</v>
      </c>
      <c r="AK444" s="2737">
        <f t="shared" si="448"/>
        <v>0</v>
      </c>
      <c r="AL444" s="883">
        <f t="shared" si="442"/>
        <v>0</v>
      </c>
      <c r="AM444" s="1030">
        <f t="shared" ref="AM444:AM449" si="449">AG444+AI444</f>
        <v>0</v>
      </c>
      <c r="AN444" s="895">
        <f t="shared" si="440"/>
        <v>0</v>
      </c>
      <c r="AO444" s="917">
        <f t="shared" si="441"/>
        <v>0</v>
      </c>
      <c r="AR444" s="1670"/>
      <c r="AV444" s="11"/>
      <c r="AW444" s="11"/>
    </row>
    <row r="445" spans="1:49" ht="15.75" thickBot="1">
      <c r="B445" s="2306"/>
      <c r="C445" s="2078"/>
      <c r="D445" s="2078"/>
      <c r="E445" s="2078"/>
      <c r="F445" s="92"/>
      <c r="G445" s="92"/>
      <c r="H445" s="3338"/>
      <c r="I445" s="3144"/>
      <c r="J445" s="3144"/>
      <c r="N445" s="92"/>
      <c r="O445" s="870" t="s">
        <v>276</v>
      </c>
      <c r="P445" s="4421">
        <f>J414</f>
        <v>0.33</v>
      </c>
      <c r="Q445" s="1047">
        <f>J414</f>
        <v>0.33</v>
      </c>
      <c r="R445" s="4421">
        <f>G434</f>
        <v>0.99</v>
      </c>
      <c r="S445" s="1048">
        <f>G434</f>
        <v>0.99</v>
      </c>
      <c r="T445" s="875"/>
      <c r="U445" s="1047"/>
      <c r="V445" s="878">
        <f>P445+R445</f>
        <v>1.32</v>
      </c>
      <c r="W445" s="1046">
        <f t="shared" si="427"/>
        <v>1.32</v>
      </c>
      <c r="X445" s="860">
        <f t="shared" si="428"/>
        <v>0.99</v>
      </c>
      <c r="Y445" s="1046">
        <f t="shared" si="429"/>
        <v>0.99</v>
      </c>
      <c r="Z445" s="895">
        <f t="shared" si="423"/>
        <v>1.32</v>
      </c>
      <c r="AA445" s="903">
        <f t="shared" si="424"/>
        <v>1.32</v>
      </c>
      <c r="AC445" s="1064" t="s">
        <v>329</v>
      </c>
      <c r="AD445" s="988"/>
      <c r="AE445" s="1069"/>
      <c r="AF445" s="990"/>
      <c r="AG445" s="1072"/>
      <c r="AH445" s="988"/>
      <c r="AI445" s="1069"/>
      <c r="AJ445" s="884">
        <f t="shared" si="448"/>
        <v>0</v>
      </c>
      <c r="AK445" s="2738">
        <f t="shared" si="448"/>
        <v>0</v>
      </c>
      <c r="AL445" s="884">
        <f t="shared" si="442"/>
        <v>0</v>
      </c>
      <c r="AM445" s="1074">
        <f t="shared" si="449"/>
        <v>0</v>
      </c>
      <c r="AN445" s="904">
        <f t="shared" si="440"/>
        <v>0</v>
      </c>
      <c r="AO445" s="918">
        <f t="shared" si="441"/>
        <v>0</v>
      </c>
      <c r="AR445" s="104"/>
      <c r="AV445" s="11"/>
      <c r="AW445" s="11"/>
    </row>
    <row r="446" spans="1:49" ht="15.75" thickBot="1">
      <c r="B446" s="2078"/>
      <c r="C446" s="2078"/>
      <c r="D446" s="2078"/>
      <c r="E446" s="2078"/>
      <c r="F446" s="92"/>
      <c r="G446" s="92"/>
      <c r="H446" s="3156"/>
      <c r="I446" s="193"/>
      <c r="J446" s="194"/>
      <c r="N446" s="92"/>
      <c r="O446" s="871" t="s">
        <v>116</v>
      </c>
      <c r="P446" s="866"/>
      <c r="Q446" s="1049"/>
      <c r="R446" s="866"/>
      <c r="S446" s="1050"/>
      <c r="T446" s="876"/>
      <c r="U446" s="1049"/>
      <c r="V446" s="878">
        <f>P446+R446</f>
        <v>0</v>
      </c>
      <c r="W446" s="1046">
        <f t="shared" si="427"/>
        <v>0</v>
      </c>
      <c r="X446" s="860">
        <f t="shared" si="428"/>
        <v>0</v>
      </c>
      <c r="Y446" s="1046">
        <f t="shared" si="429"/>
        <v>0</v>
      </c>
      <c r="Z446" s="904">
        <f t="shared" si="423"/>
        <v>0</v>
      </c>
      <c r="AA446" s="905">
        <f t="shared" si="424"/>
        <v>0</v>
      </c>
      <c r="AC446" s="1065" t="s">
        <v>297</v>
      </c>
      <c r="AD446" s="1078">
        <f t="shared" ref="AD446:AI446" si="450">SUM(AD443:AD445)</f>
        <v>0</v>
      </c>
      <c r="AE446" s="1013">
        <f t="shared" si="450"/>
        <v>0</v>
      </c>
      <c r="AF446" s="1066">
        <f t="shared" si="450"/>
        <v>0</v>
      </c>
      <c r="AG446" s="1011">
        <f t="shared" si="450"/>
        <v>0</v>
      </c>
      <c r="AH446" s="1078">
        <f t="shared" si="450"/>
        <v>0</v>
      </c>
      <c r="AI446" s="1013">
        <f t="shared" si="450"/>
        <v>0</v>
      </c>
      <c r="AJ446" s="935">
        <f t="shared" si="448"/>
        <v>0</v>
      </c>
      <c r="AK446" s="1012">
        <f t="shared" si="448"/>
        <v>0</v>
      </c>
      <c r="AL446" s="935">
        <f t="shared" si="442"/>
        <v>0</v>
      </c>
      <c r="AM446" s="1013">
        <f t="shared" si="449"/>
        <v>0</v>
      </c>
      <c r="AN446" s="935">
        <f t="shared" si="440"/>
        <v>0</v>
      </c>
      <c r="AO446" s="936">
        <f t="shared" si="441"/>
        <v>0</v>
      </c>
      <c r="AR446" s="104"/>
      <c r="AV446" s="11"/>
      <c r="AW446" s="11"/>
    </row>
    <row r="447" spans="1:49">
      <c r="N447" s="92"/>
      <c r="O447" s="871" t="s">
        <v>314</v>
      </c>
      <c r="P447" s="866"/>
      <c r="Q447" s="1049"/>
      <c r="R447" s="866"/>
      <c r="S447" s="1050"/>
      <c r="T447" s="876"/>
      <c r="U447" s="1049"/>
      <c r="V447" s="878">
        <f>P447+R447</f>
        <v>0</v>
      </c>
      <c r="W447" s="1046">
        <f t="shared" si="427"/>
        <v>0</v>
      </c>
      <c r="X447" s="860">
        <f>R447+T447</f>
        <v>0</v>
      </c>
      <c r="Y447" s="1046">
        <f t="shared" si="429"/>
        <v>0</v>
      </c>
      <c r="Z447" s="904">
        <f t="shared" si="423"/>
        <v>0</v>
      </c>
      <c r="AA447" s="905">
        <f t="shared" si="424"/>
        <v>0</v>
      </c>
      <c r="AC447" s="921" t="s">
        <v>290</v>
      </c>
      <c r="AD447" s="967"/>
      <c r="AE447" s="968"/>
      <c r="AF447" s="882">
        <f>F420</f>
        <v>29.785</v>
      </c>
      <c r="AG447" s="969">
        <f>G420</f>
        <v>25.818000000000001</v>
      </c>
      <c r="AH447" s="967"/>
      <c r="AI447" s="968"/>
      <c r="AJ447" s="884">
        <f t="shared" ref="AJ447:AK449" si="451">AD447+AF447</f>
        <v>29.785</v>
      </c>
      <c r="AK447" s="2739">
        <f t="shared" si="451"/>
        <v>25.818000000000001</v>
      </c>
      <c r="AL447" s="882">
        <f t="shared" si="442"/>
        <v>29.785</v>
      </c>
      <c r="AM447" s="970">
        <f t="shared" si="449"/>
        <v>25.818000000000001</v>
      </c>
      <c r="AN447" s="915">
        <f t="shared" si="440"/>
        <v>29.785</v>
      </c>
      <c r="AO447" s="922">
        <f t="shared" si="441"/>
        <v>25.818000000000001</v>
      </c>
      <c r="AR447" s="193"/>
      <c r="AU447" s="605"/>
      <c r="AV447" s="11"/>
      <c r="AW447" s="11"/>
    </row>
    <row r="448" spans="1:49" ht="15.75" thickBot="1">
      <c r="N448" s="92"/>
      <c r="O448" s="416" t="s">
        <v>85</v>
      </c>
      <c r="P448" s="867"/>
      <c r="Q448" s="1051"/>
      <c r="R448" s="867"/>
      <c r="S448" s="1677"/>
      <c r="T448" s="877">
        <f>I439</f>
        <v>5.6</v>
      </c>
      <c r="U448" s="1053">
        <f>J439</f>
        <v>5.6</v>
      </c>
      <c r="V448" s="879">
        <f>P448+R448</f>
        <v>0</v>
      </c>
      <c r="W448" s="1054">
        <f t="shared" si="427"/>
        <v>0</v>
      </c>
      <c r="X448" s="879">
        <f>R448+T448</f>
        <v>5.6</v>
      </c>
      <c r="Y448" s="1054">
        <f t="shared" si="429"/>
        <v>5.6</v>
      </c>
      <c r="Z448" s="906">
        <f t="shared" si="423"/>
        <v>5.6</v>
      </c>
      <c r="AA448" s="907">
        <f t="shared" si="424"/>
        <v>5.6</v>
      </c>
      <c r="AC448" s="923" t="s">
        <v>291</v>
      </c>
      <c r="AD448" s="953"/>
      <c r="AE448" s="971"/>
      <c r="AF448" s="884"/>
      <c r="AG448" s="972"/>
      <c r="AH448" s="953"/>
      <c r="AI448" s="971"/>
      <c r="AJ448" s="884">
        <f t="shared" si="451"/>
        <v>0</v>
      </c>
      <c r="AK448" s="2740">
        <f t="shared" si="451"/>
        <v>0</v>
      </c>
      <c r="AL448" s="884">
        <f t="shared" si="442"/>
        <v>0</v>
      </c>
      <c r="AM448" s="973">
        <f t="shared" si="449"/>
        <v>0</v>
      </c>
      <c r="AN448" s="904">
        <f t="shared" si="440"/>
        <v>0</v>
      </c>
      <c r="AO448" s="918">
        <f t="shared" si="441"/>
        <v>0</v>
      </c>
      <c r="AR448" s="104"/>
      <c r="AU448" s="605"/>
      <c r="AV448" s="11"/>
      <c r="AW448" s="11"/>
    </row>
    <row r="449" spans="2:66" ht="15.75" thickBot="1">
      <c r="N449" s="92"/>
      <c r="AC449" s="924" t="s">
        <v>287</v>
      </c>
      <c r="AD449" s="974">
        <f t="shared" ref="AD449:AI449" si="452">SUM(AD447:AD448)</f>
        <v>0</v>
      </c>
      <c r="AE449" s="975">
        <f t="shared" si="452"/>
        <v>0</v>
      </c>
      <c r="AF449" s="976">
        <f t="shared" si="452"/>
        <v>29.785</v>
      </c>
      <c r="AG449" s="926">
        <f t="shared" si="452"/>
        <v>25.818000000000001</v>
      </c>
      <c r="AH449" s="974">
        <f t="shared" si="452"/>
        <v>0</v>
      </c>
      <c r="AI449" s="975">
        <f t="shared" si="452"/>
        <v>0</v>
      </c>
      <c r="AJ449" s="925">
        <f t="shared" si="451"/>
        <v>29.785</v>
      </c>
      <c r="AK449" s="977">
        <f t="shared" si="451"/>
        <v>25.818000000000001</v>
      </c>
      <c r="AL449" s="925">
        <f t="shared" si="442"/>
        <v>29.785</v>
      </c>
      <c r="AM449" s="978">
        <f t="shared" si="449"/>
        <v>25.818000000000001</v>
      </c>
      <c r="AN449" s="925">
        <f t="shared" si="440"/>
        <v>29.785</v>
      </c>
      <c r="AO449" s="926">
        <f t="shared" si="441"/>
        <v>25.818000000000001</v>
      </c>
      <c r="AR449" s="104"/>
      <c r="AU449" s="605"/>
      <c r="AV449" s="11"/>
      <c r="AW449" s="11"/>
    </row>
    <row r="450" spans="2:66">
      <c r="K450" s="203"/>
      <c r="L450" s="3144"/>
      <c r="M450" s="3144"/>
      <c r="N450" s="92"/>
      <c r="O450" s="7"/>
      <c r="P450" s="54"/>
      <c r="Q450" s="338"/>
      <c r="AC450" s="927" t="s">
        <v>201</v>
      </c>
      <c r="AD450" s="979"/>
      <c r="AE450" s="980"/>
      <c r="AF450" s="981"/>
      <c r="AG450" s="982"/>
      <c r="AH450" s="979"/>
      <c r="AI450" s="980"/>
      <c r="AJ450" s="883">
        <f t="shared" ref="AJ450" si="453">AD450+AF450</f>
        <v>0</v>
      </c>
      <c r="AK450" s="2741">
        <f t="shared" ref="AK450" si="454">AE450+AG450</f>
        <v>0</v>
      </c>
      <c r="AL450" s="883">
        <f t="shared" si="442"/>
        <v>0</v>
      </c>
      <c r="AM450" s="987">
        <f>AG450+AI450</f>
        <v>0</v>
      </c>
      <c r="AN450" s="892">
        <f t="shared" si="440"/>
        <v>0</v>
      </c>
      <c r="AO450" s="1404">
        <f t="shared" si="441"/>
        <v>0</v>
      </c>
      <c r="AR450" s="193"/>
      <c r="AU450" s="106"/>
      <c r="AV450" s="11"/>
      <c r="AW450" s="11"/>
    </row>
    <row r="451" spans="2:66">
      <c r="B451" s="92"/>
      <c r="C451" s="1514"/>
      <c r="D451" s="92"/>
      <c r="E451" s="92"/>
      <c r="F451" s="92"/>
      <c r="G451" s="92"/>
      <c r="H451" s="92"/>
      <c r="I451" s="92"/>
      <c r="J451" s="92"/>
      <c r="K451" s="3142"/>
      <c r="L451" s="204"/>
      <c r="M451" s="3147"/>
      <c r="N451" s="92"/>
      <c r="O451" s="7"/>
      <c r="P451" s="3404"/>
      <c r="Q451" s="338"/>
      <c r="S451" s="846"/>
      <c r="U451" s="846"/>
      <c r="W451" s="849"/>
      <c r="Y451" s="849"/>
      <c r="AC451" s="928" t="s">
        <v>89</v>
      </c>
      <c r="AD451" s="983"/>
      <c r="AE451" s="984"/>
      <c r="AF451" s="985">
        <f>F422</f>
        <v>15.308</v>
      </c>
      <c r="AG451" s="986">
        <f>G422</f>
        <v>13.55</v>
      </c>
      <c r="AH451" s="983"/>
      <c r="AI451" s="984"/>
      <c r="AJ451" s="883">
        <f t="shared" ref="AJ451:AK453" si="455">AD451+AF451</f>
        <v>15.308</v>
      </c>
      <c r="AK451" s="2741">
        <f t="shared" si="455"/>
        <v>13.55</v>
      </c>
      <c r="AL451" s="883">
        <f t="shared" si="442"/>
        <v>15.308</v>
      </c>
      <c r="AM451" s="987">
        <f>AG451+AI451</f>
        <v>13.55</v>
      </c>
      <c r="AN451" s="895">
        <f t="shared" si="440"/>
        <v>15.308</v>
      </c>
      <c r="AO451" s="917">
        <f t="shared" si="441"/>
        <v>13.55</v>
      </c>
      <c r="AR451" s="98"/>
      <c r="AU451" s="106"/>
      <c r="AV451" s="11"/>
      <c r="AW451" s="11"/>
    </row>
    <row r="452" spans="2:66" ht="15.75" thickBot="1">
      <c r="B452" s="3140"/>
      <c r="C452" s="3130"/>
      <c r="D452" s="3144"/>
      <c r="E452" s="3141"/>
      <c r="F452" s="3140"/>
      <c r="G452" s="3130"/>
      <c r="H452" s="3144"/>
      <c r="I452" s="4334"/>
      <c r="J452" s="3144"/>
      <c r="K452" s="3142"/>
      <c r="L452" s="204"/>
      <c r="M452" s="3147"/>
      <c r="N452" s="92"/>
      <c r="O452" s="7"/>
      <c r="P452" s="3404"/>
      <c r="Q452" s="11"/>
      <c r="S452" s="846"/>
      <c r="U452" s="846"/>
      <c r="W452" s="849"/>
      <c r="Y452" s="849"/>
      <c r="AC452" s="929" t="s">
        <v>202</v>
      </c>
      <c r="AD452" s="988"/>
      <c r="AE452" s="989"/>
      <c r="AF452" s="990"/>
      <c r="AG452" s="991"/>
      <c r="AH452" s="988"/>
      <c r="AI452" s="989"/>
      <c r="AJ452" s="884">
        <f t="shared" si="455"/>
        <v>0</v>
      </c>
      <c r="AK452" s="2742">
        <f t="shared" si="455"/>
        <v>0</v>
      </c>
      <c r="AL452" s="884">
        <f t="shared" si="442"/>
        <v>0</v>
      </c>
      <c r="AM452" s="992">
        <f>AG452+AI452</f>
        <v>0</v>
      </c>
      <c r="AN452" s="906">
        <f t="shared" si="440"/>
        <v>0</v>
      </c>
      <c r="AO452" s="1405">
        <f t="shared" si="441"/>
        <v>0</v>
      </c>
      <c r="AR452" s="104"/>
      <c r="AU452" s="106"/>
      <c r="AV452" s="11"/>
      <c r="AW452" s="11"/>
    </row>
    <row r="453" spans="2:66" ht="15.75" thickBot="1">
      <c r="B453" s="3144"/>
      <c r="C453" s="3145"/>
      <c r="D453" s="3144"/>
      <c r="E453" s="3335"/>
      <c r="F453" s="3144"/>
      <c r="G453" s="3144"/>
      <c r="H453" s="209"/>
      <c r="I453" s="3144"/>
      <c r="J453" s="3144"/>
      <c r="K453" s="3141"/>
      <c r="L453" s="108"/>
      <c r="M453" s="141"/>
      <c r="N453" s="92"/>
      <c r="O453" s="7"/>
      <c r="P453" s="3404"/>
      <c r="Q453" s="338"/>
      <c r="S453" s="845"/>
      <c r="U453" s="845"/>
      <c r="W453" s="271"/>
      <c r="Y453" s="271"/>
      <c r="AC453" s="1076" t="s">
        <v>288</v>
      </c>
      <c r="AD453" s="1077">
        <f t="shared" ref="AD453:AI453" si="456">SUM(AD450:AD452)</f>
        <v>0</v>
      </c>
      <c r="AE453" s="964">
        <f t="shared" si="456"/>
        <v>0</v>
      </c>
      <c r="AF453" s="1077">
        <f t="shared" si="456"/>
        <v>15.308</v>
      </c>
      <c r="AG453" s="964">
        <f t="shared" si="456"/>
        <v>13.55</v>
      </c>
      <c r="AH453" s="1077">
        <f t="shared" si="456"/>
        <v>0</v>
      </c>
      <c r="AI453" s="964">
        <f t="shared" si="456"/>
        <v>0</v>
      </c>
      <c r="AJ453" s="963">
        <f t="shared" si="455"/>
        <v>15.308</v>
      </c>
      <c r="AK453" s="965">
        <f t="shared" si="455"/>
        <v>13.55</v>
      </c>
      <c r="AL453" s="963">
        <f t="shared" si="442"/>
        <v>15.308</v>
      </c>
      <c r="AM453" s="966">
        <f>AG453+AI453</f>
        <v>13.55</v>
      </c>
      <c r="AN453" s="906">
        <f t="shared" si="440"/>
        <v>15.308</v>
      </c>
      <c r="AO453" s="1405">
        <f t="shared" si="441"/>
        <v>13.55</v>
      </c>
      <c r="AR453" s="104"/>
      <c r="AU453" s="106"/>
      <c r="AV453" s="11"/>
      <c r="AW453" s="11"/>
    </row>
    <row r="454" spans="2:66">
      <c r="B454" s="125"/>
      <c r="C454" s="3145"/>
      <c r="D454" s="3144"/>
      <c r="E454" s="3142"/>
      <c r="F454" s="3140"/>
      <c r="G454" s="3130"/>
      <c r="H454" s="3144"/>
      <c r="I454" s="3144"/>
      <c r="J454" s="3144"/>
      <c r="K454" s="3141"/>
      <c r="L454" s="3140"/>
      <c r="M454" s="3147"/>
      <c r="N454" s="92"/>
      <c r="O454" s="7"/>
      <c r="P454" s="3404"/>
      <c r="Q454" s="338"/>
      <c r="AC454" s="1565" t="str">
        <f>O455</f>
        <v xml:space="preserve">               12- ТИДНЕВКА</v>
      </c>
      <c r="AF454" s="2555" t="str">
        <f>R455</f>
        <v xml:space="preserve">      Сезон:    ЗИМА  -  ВЕСНА  2025 -____г.г.</v>
      </c>
      <c r="AN454" s="106"/>
      <c r="AO454" s="11"/>
      <c r="AR454" s="137"/>
    </row>
    <row r="455" spans="2:66">
      <c r="B455" s="125"/>
      <c r="C455" s="3145"/>
      <c r="D455" s="3144"/>
      <c r="E455" s="1625"/>
      <c r="F455" s="3144"/>
      <c r="G455" s="3144"/>
      <c r="H455" s="3142"/>
      <c r="I455" s="3140"/>
      <c r="J455" s="3130"/>
      <c r="K455" s="3141"/>
      <c r="L455" s="3140"/>
      <c r="M455" s="3130"/>
      <c r="N455" s="92"/>
      <c r="O455" s="1565" t="str">
        <f>O6</f>
        <v xml:space="preserve">               12- ТИДНЕВКА</v>
      </c>
      <c r="R455" s="2719" t="str">
        <f>I459</f>
        <v xml:space="preserve">      Сезон:    ЗИМА  -  ВЕСНА  2025 -____г.г.</v>
      </c>
      <c r="AC455" t="s">
        <v>271</v>
      </c>
      <c r="AR455" s="106"/>
      <c r="AV455" s="54"/>
      <c r="AW455" s="596"/>
    </row>
    <row r="456" spans="2:66" ht="15.75" thickBot="1">
      <c r="B456" s="3146"/>
      <c r="C456" s="3145"/>
      <c r="D456" s="3144"/>
      <c r="E456" s="3141"/>
      <c r="F456" s="3140"/>
      <c r="G456" s="3149"/>
      <c r="H456" s="3141"/>
      <c r="I456" s="3143"/>
      <c r="J456" s="3149"/>
      <c r="K456" s="209"/>
      <c r="L456" s="3144"/>
      <c r="M456" s="3144"/>
      <c r="N456" s="92"/>
      <c r="O456" t="s">
        <v>271</v>
      </c>
      <c r="Z456" s="908"/>
      <c r="AA456" s="286"/>
      <c r="AC456" s="99" t="str">
        <f>O457</f>
        <v>9 - й день</v>
      </c>
      <c r="AD456" s="2" t="str">
        <f>P457</f>
        <v>Возрастная категория:   12  лет и старше</v>
      </c>
      <c r="AI456" s="132" t="str">
        <f>F459</f>
        <v>2 - я   неделя</v>
      </c>
      <c r="AK456" s="297"/>
      <c r="AL456" s="68"/>
      <c r="AR456" s="1668"/>
      <c r="AV456" s="322"/>
      <c r="AW456" s="322"/>
    </row>
    <row r="457" spans="2:66" ht="15.75" thickBot="1">
      <c r="B457" s="92"/>
      <c r="C457" s="1565" t="str">
        <f>C2</f>
        <v xml:space="preserve">               12 - ТИДНЕВНАЯ  М Е Н Ю  -  Р А С К Л А Д К А    ДЛЯ ПИТАНИЯ ДЕТЕЙ  ШКОЛЬНЫХ </v>
      </c>
      <c r="D457" s="92"/>
      <c r="E457" s="92"/>
      <c r="F457" s="92"/>
      <c r="G457" s="1566"/>
      <c r="H457" s="1566"/>
      <c r="I457" s="1566"/>
      <c r="J457" s="92"/>
      <c r="K457" s="92"/>
      <c r="L457" s="1566"/>
      <c r="M457" s="92"/>
      <c r="N457" s="92"/>
      <c r="O457" s="99" t="str">
        <f>B462</f>
        <v>9 - й день</v>
      </c>
      <c r="P457" s="2" t="str">
        <f>B459</f>
        <v>Возрастная категория:   12  лет и старше</v>
      </c>
      <c r="U457" s="132" t="str">
        <f>F459</f>
        <v>2 - я   неделя</v>
      </c>
      <c r="W457" s="297"/>
      <c r="X457" s="68"/>
      <c r="Y457" s="1023"/>
      <c r="Z457" s="908"/>
      <c r="AA457" s="1021"/>
      <c r="AC457" s="839" t="s">
        <v>224</v>
      </c>
      <c r="AD457" s="840" t="s">
        <v>272</v>
      </c>
      <c r="AE457" s="841"/>
      <c r="AF457" s="840" t="s">
        <v>273</v>
      </c>
      <c r="AG457" s="841"/>
      <c r="AH457" s="840" t="s">
        <v>274</v>
      </c>
      <c r="AI457" s="841"/>
      <c r="AJ457" s="840" t="s">
        <v>277</v>
      </c>
      <c r="AK457" s="841"/>
      <c r="AL457" s="886" t="s">
        <v>278</v>
      </c>
      <c r="AM457" s="841"/>
      <c r="AN457" s="909" t="s">
        <v>279</v>
      </c>
      <c r="AO457" s="910"/>
      <c r="AR457" s="106"/>
      <c r="AV457" s="322"/>
      <c r="AW457" s="322"/>
    </row>
    <row r="458" spans="2:66" ht="16.5" thickBot="1">
      <c r="B458" s="92"/>
      <c r="C458" s="1514"/>
      <c r="D458" s="1515" t="str">
        <f>D3</f>
        <v xml:space="preserve"> З А В Т Р А К О В   -   О Б Е Д О В  -  П О Л Д Н И К О В</v>
      </c>
      <c r="E458" s="92"/>
      <c r="F458" s="92"/>
      <c r="G458" s="92"/>
      <c r="H458" s="92"/>
      <c r="I458" s="92"/>
      <c r="J458" s="92"/>
      <c r="K458" s="92"/>
      <c r="L458" s="1622" t="s">
        <v>102</v>
      </c>
      <c r="M458" s="92"/>
      <c r="N458" s="92"/>
      <c r="AC458" s="1079" t="s">
        <v>300</v>
      </c>
      <c r="AD458" s="842" t="s">
        <v>87</v>
      </c>
      <c r="AE458" s="844" t="s">
        <v>88</v>
      </c>
      <c r="AF458" s="887" t="s">
        <v>87</v>
      </c>
      <c r="AG458" s="888" t="s">
        <v>88</v>
      </c>
      <c r="AH458" s="887" t="s">
        <v>87</v>
      </c>
      <c r="AI458" s="888" t="s">
        <v>88</v>
      </c>
      <c r="AJ458" s="842" t="s">
        <v>87</v>
      </c>
      <c r="AK458" s="843" t="s">
        <v>88</v>
      </c>
      <c r="AL458" s="889" t="s">
        <v>87</v>
      </c>
      <c r="AM458" s="843" t="s">
        <v>88</v>
      </c>
      <c r="AN458" s="1082" t="s">
        <v>87</v>
      </c>
      <c r="AO458" s="1083" t="s">
        <v>88</v>
      </c>
      <c r="AR458" s="101"/>
      <c r="AV458" s="14"/>
      <c r="AW458" s="14"/>
    </row>
    <row r="459" spans="2:66" ht="15.75" thickBot="1">
      <c r="B459" s="1566" t="str">
        <f>B4</f>
        <v>Возрастная категория:   12  лет и старше</v>
      </c>
      <c r="C459" s="1566"/>
      <c r="D459" s="1570"/>
      <c r="E459" s="92"/>
      <c r="F459" s="1571" t="str">
        <f>F348</f>
        <v>2 - я   неделя</v>
      </c>
      <c r="G459" s="92"/>
      <c r="H459" s="92"/>
      <c r="I459" s="2718" t="str">
        <f>I4</f>
        <v xml:space="preserve">      Сезон:    ЗИМА  -  ВЕСНА  2025 -____г.г.</v>
      </c>
      <c r="J459" s="2078"/>
      <c r="K459" s="1572"/>
      <c r="L459" s="92"/>
      <c r="M459" s="92"/>
      <c r="N459" s="92"/>
      <c r="O459" s="1094" t="s">
        <v>303</v>
      </c>
      <c r="P459" s="184"/>
      <c r="Q459" s="184"/>
      <c r="R459" s="184"/>
      <c r="S459" s="184"/>
      <c r="T459" s="184"/>
      <c r="U459" s="184"/>
      <c r="V459" s="184"/>
      <c r="W459" s="184"/>
      <c r="X459" s="184"/>
      <c r="Y459" s="837"/>
      <c r="AC459" s="932" t="s">
        <v>63</v>
      </c>
      <c r="AD459" s="967"/>
      <c r="AE459" s="993"/>
      <c r="AF459" s="967"/>
      <c r="AG459" s="994"/>
      <c r="AH459" s="967"/>
      <c r="AI459" s="995"/>
      <c r="AJ459" s="882">
        <f t="shared" ref="AJ459:AJ468" si="457">AD459+AF459</f>
        <v>0</v>
      </c>
      <c r="AK459" s="2743">
        <f t="shared" ref="AK459:AK468" si="458">AE459+AG459</f>
        <v>0</v>
      </c>
      <c r="AL459" s="882">
        <f t="shared" ref="AL459:AL468" si="459">AF459+AH459</f>
        <v>0</v>
      </c>
      <c r="AM459" s="996">
        <f t="shared" ref="AM459:AM468" si="460">AG459+AI459</f>
        <v>0</v>
      </c>
      <c r="AN459" s="915">
        <f t="shared" ref="AN459:AN467" si="461">AD459+AF459+AH459</f>
        <v>0</v>
      </c>
      <c r="AO459" s="922">
        <f t="shared" ref="AO459:AO467" si="462">AE459+AG459+AI459</f>
        <v>0</v>
      </c>
      <c r="AR459" s="101"/>
      <c r="AV459" s="14"/>
      <c r="AW459" s="14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2:66" ht="16.5" thickBot="1">
      <c r="B460" s="1573" t="s">
        <v>1</v>
      </c>
      <c r="C460" s="1574" t="s">
        <v>2</v>
      </c>
      <c r="D460" s="1575" t="s">
        <v>3</v>
      </c>
      <c r="E460" s="3180" t="s">
        <v>57</v>
      </c>
      <c r="F460" s="112"/>
      <c r="G460" s="112"/>
      <c r="H460" s="112"/>
      <c r="I460" s="112"/>
      <c r="J460" s="112"/>
      <c r="K460" s="112"/>
      <c r="L460" s="112"/>
      <c r="M460" s="3167"/>
      <c r="N460" s="92"/>
      <c r="O460" s="669"/>
      <c r="P460" s="17" t="s">
        <v>304</v>
      </c>
      <c r="Q460" s="17"/>
      <c r="R460" s="17"/>
      <c r="S460" s="17"/>
      <c r="T460" s="17"/>
      <c r="U460" s="17"/>
      <c r="V460" s="17"/>
      <c r="W460" s="17"/>
      <c r="X460" s="17"/>
      <c r="Y460" s="838"/>
      <c r="AC460" s="932" t="s">
        <v>393</v>
      </c>
      <c r="AD460" s="1170"/>
      <c r="AE460" s="1055"/>
      <c r="AF460" s="946"/>
      <c r="AG460" s="998"/>
      <c r="AH460" s="946"/>
      <c r="AI460" s="999"/>
      <c r="AJ460" s="883">
        <f t="shared" si="457"/>
        <v>0</v>
      </c>
      <c r="AK460" s="2744">
        <f t="shared" si="458"/>
        <v>0</v>
      </c>
      <c r="AL460" s="883">
        <f t="shared" si="459"/>
        <v>0</v>
      </c>
      <c r="AM460" s="938">
        <f t="shared" si="460"/>
        <v>0</v>
      </c>
      <c r="AN460" s="895">
        <f t="shared" si="461"/>
        <v>0</v>
      </c>
      <c r="AO460" s="917">
        <f t="shared" si="462"/>
        <v>0</v>
      </c>
      <c r="AR460" s="101"/>
      <c r="AV460" s="11"/>
      <c r="AW460" s="1179"/>
      <c r="AX460" s="11"/>
      <c r="AY460" s="47"/>
      <c r="AZ460" s="27"/>
      <c r="BA460" s="11"/>
      <c r="BB460" s="11"/>
      <c r="BC460" s="11"/>
      <c r="BD460" s="11"/>
      <c r="BE460" s="11"/>
      <c r="BF460" s="1203"/>
      <c r="BG460" s="11"/>
      <c r="BH460" s="11"/>
      <c r="BI460" s="11"/>
      <c r="BJ460" s="11"/>
      <c r="BK460" s="11"/>
      <c r="BL460" s="11"/>
      <c r="BM460" s="11"/>
      <c r="BN460" s="11"/>
    </row>
    <row r="461" spans="2:66" ht="15.75" thickBot="1">
      <c r="B461" s="1577" t="s">
        <v>4</v>
      </c>
      <c r="C461" s="92"/>
      <c r="D461" s="1578" t="s">
        <v>58</v>
      </c>
      <c r="E461" s="2676"/>
      <c r="F461" s="1227"/>
      <c r="G461" s="1227"/>
      <c r="H461" s="2778"/>
      <c r="I461" s="1227"/>
      <c r="J461" s="1227"/>
      <c r="K461" s="2664"/>
      <c r="L461" s="1227"/>
      <c r="M461" s="2572"/>
      <c r="N461" s="92"/>
      <c r="Z461" s="4394" t="s">
        <v>1133</v>
      </c>
      <c r="AA461" s="4395"/>
      <c r="AC461" s="932" t="s">
        <v>65</v>
      </c>
      <c r="AD461" s="1000"/>
      <c r="AE461" s="1055"/>
      <c r="AF461" s="1000"/>
      <c r="AG461" s="1002"/>
      <c r="AH461" s="1000"/>
      <c r="AI461" s="1003"/>
      <c r="AJ461" s="883">
        <f t="shared" si="457"/>
        <v>0</v>
      </c>
      <c r="AK461" s="2744">
        <f t="shared" si="458"/>
        <v>0</v>
      </c>
      <c r="AL461" s="883">
        <f t="shared" si="459"/>
        <v>0</v>
      </c>
      <c r="AM461" s="938">
        <f t="shared" si="460"/>
        <v>0</v>
      </c>
      <c r="AN461" s="895">
        <f t="shared" si="461"/>
        <v>0</v>
      </c>
      <c r="AO461" s="917">
        <f t="shared" si="462"/>
        <v>0</v>
      </c>
      <c r="AR461" s="101"/>
      <c r="AV461" s="11"/>
      <c r="AW461" s="11"/>
      <c r="AX461" s="170"/>
      <c r="AY461" s="11"/>
      <c r="AZ461" s="335"/>
      <c r="BA461" s="83"/>
      <c r="BB461" s="136"/>
      <c r="BC461" s="335"/>
      <c r="BD461" s="83"/>
      <c r="BE461" s="136"/>
      <c r="BF461" s="335"/>
      <c r="BG461" s="11"/>
      <c r="BH461" s="11"/>
      <c r="BI461" s="11"/>
      <c r="BJ461" s="11"/>
      <c r="BK461" s="11"/>
      <c r="BL461" s="11"/>
      <c r="BM461" s="11"/>
      <c r="BN461" s="11"/>
    </row>
    <row r="462" spans="2:66" ht="16.5" thickBot="1">
      <c r="B462" s="2219" t="s">
        <v>985</v>
      </c>
      <c r="C462" s="1539"/>
      <c r="D462" s="1164"/>
      <c r="E462" s="3327" t="s">
        <v>462</v>
      </c>
      <c r="F462" s="1161"/>
      <c r="G462" s="2381"/>
      <c r="H462" s="1152" t="s">
        <v>417</v>
      </c>
      <c r="I462" s="1205"/>
      <c r="J462" s="1206"/>
      <c r="K462" s="1152" t="s">
        <v>649</v>
      </c>
      <c r="L462" s="2590"/>
      <c r="M462" s="2625"/>
      <c r="N462" s="92"/>
      <c r="O462" s="839" t="s">
        <v>224</v>
      </c>
      <c r="P462" s="840" t="s">
        <v>272</v>
      </c>
      <c r="Q462" s="841"/>
      <c r="R462" s="840" t="s">
        <v>273</v>
      </c>
      <c r="S462" s="841"/>
      <c r="T462" s="840" t="s">
        <v>274</v>
      </c>
      <c r="U462" s="841"/>
      <c r="V462" s="840" t="s">
        <v>275</v>
      </c>
      <c r="W462" s="841"/>
      <c r="X462" s="840" t="s">
        <v>278</v>
      </c>
      <c r="Y462" s="841"/>
      <c r="Z462" s="4396" t="s">
        <v>1134</v>
      </c>
      <c r="AA462" s="4397"/>
      <c r="AC462" s="932" t="s">
        <v>66</v>
      </c>
      <c r="AD462" s="946"/>
      <c r="AE462" s="1001"/>
      <c r="AF462" s="946">
        <f>F484</f>
        <v>7.5</v>
      </c>
      <c r="AG462" s="1002">
        <f>G484</f>
        <v>7.5</v>
      </c>
      <c r="AH462" s="946"/>
      <c r="AI462" s="1003"/>
      <c r="AJ462" s="883">
        <f t="shared" si="457"/>
        <v>7.5</v>
      </c>
      <c r="AK462" s="2744">
        <f t="shared" si="458"/>
        <v>7.5</v>
      </c>
      <c r="AL462" s="883">
        <f t="shared" si="459"/>
        <v>7.5</v>
      </c>
      <c r="AM462" s="938">
        <f t="shared" si="460"/>
        <v>7.5</v>
      </c>
      <c r="AN462" s="895">
        <f t="shared" si="461"/>
        <v>7.5</v>
      </c>
      <c r="AO462" s="917">
        <f t="shared" si="462"/>
        <v>7.5</v>
      </c>
      <c r="AR462" s="101"/>
      <c r="AV462" s="11"/>
      <c r="AW462" s="40"/>
      <c r="AX462" s="7"/>
      <c r="AY462" s="15"/>
      <c r="AZ462" s="7"/>
      <c r="BA462" s="1185"/>
      <c r="BB462" s="142"/>
      <c r="BC462" s="11"/>
      <c r="BD462" s="11"/>
      <c r="BE462" s="11"/>
      <c r="BF462" s="7"/>
      <c r="BG462" s="11"/>
      <c r="BH462" s="11"/>
      <c r="BI462" s="11"/>
      <c r="BJ462" s="11"/>
      <c r="BK462" s="11"/>
      <c r="BL462" s="11"/>
      <c r="BM462" s="11"/>
      <c r="BN462" s="11"/>
    </row>
    <row r="463" spans="2:66" ht="15.75" thickBot="1">
      <c r="B463" s="3180"/>
      <c r="C463" s="3178" t="s">
        <v>128</v>
      </c>
      <c r="D463" s="3167"/>
      <c r="E463" s="3339" t="s">
        <v>463</v>
      </c>
      <c r="F463" s="2614"/>
      <c r="G463" s="3340"/>
      <c r="H463" s="2565" t="s">
        <v>86</v>
      </c>
      <c r="I463" s="162" t="s">
        <v>87</v>
      </c>
      <c r="J463" s="2461" t="s">
        <v>88</v>
      </c>
      <c r="K463" s="2565" t="s">
        <v>86</v>
      </c>
      <c r="L463" s="2593" t="s">
        <v>87</v>
      </c>
      <c r="M463" s="2594" t="s">
        <v>88</v>
      </c>
      <c r="N463" s="92"/>
      <c r="O463" s="677"/>
      <c r="P463" s="842" t="s">
        <v>87</v>
      </c>
      <c r="Q463" s="843" t="s">
        <v>88</v>
      </c>
      <c r="R463" s="842" t="s">
        <v>87</v>
      </c>
      <c r="S463" s="843" t="s">
        <v>88</v>
      </c>
      <c r="T463" s="842" t="s">
        <v>87</v>
      </c>
      <c r="U463" s="843" t="s">
        <v>88</v>
      </c>
      <c r="V463" s="842" t="s">
        <v>87</v>
      </c>
      <c r="W463" s="843" t="s">
        <v>88</v>
      </c>
      <c r="X463" s="842" t="s">
        <v>87</v>
      </c>
      <c r="Y463" s="844" t="s">
        <v>88</v>
      </c>
      <c r="Z463" s="890" t="s">
        <v>87</v>
      </c>
      <c r="AA463" s="891" t="s">
        <v>88</v>
      </c>
      <c r="AC463" s="932" t="s">
        <v>68</v>
      </c>
      <c r="AD463" s="946"/>
      <c r="AE463" s="997"/>
      <c r="AF463" s="946"/>
      <c r="AG463" s="998"/>
      <c r="AH463" s="946"/>
      <c r="AI463" s="999"/>
      <c r="AJ463" s="883">
        <f t="shared" si="457"/>
        <v>0</v>
      </c>
      <c r="AK463" s="2744">
        <f t="shared" si="458"/>
        <v>0</v>
      </c>
      <c r="AL463" s="883">
        <f t="shared" si="459"/>
        <v>0</v>
      </c>
      <c r="AM463" s="938">
        <f t="shared" si="460"/>
        <v>0</v>
      </c>
      <c r="AN463" s="895">
        <f t="shared" si="461"/>
        <v>0</v>
      </c>
      <c r="AO463" s="917">
        <f t="shared" si="462"/>
        <v>0</v>
      </c>
      <c r="AR463" s="101"/>
      <c r="AV463" s="11"/>
      <c r="AW463" s="11"/>
      <c r="AX463" s="320"/>
      <c r="AY463" s="4"/>
      <c r="AZ463" s="7"/>
      <c r="BA463" s="14"/>
      <c r="BB463" s="142"/>
      <c r="BC463" s="7"/>
      <c r="BD463" s="14"/>
      <c r="BE463" s="142"/>
      <c r="BF463" s="7"/>
      <c r="BG463" s="11"/>
      <c r="BH463" s="11"/>
      <c r="BI463" s="11"/>
      <c r="BJ463" s="11"/>
      <c r="BK463" s="11"/>
      <c r="BL463" s="11"/>
      <c r="BM463" s="11"/>
      <c r="BN463" s="11"/>
    </row>
    <row r="464" spans="2:66" ht="15.75" thickBot="1">
      <c r="B464" s="3168" t="s">
        <v>653</v>
      </c>
      <c r="C464" s="3170" t="s">
        <v>465</v>
      </c>
      <c r="D464" s="3169" t="s">
        <v>654</v>
      </c>
      <c r="E464" s="2815" t="s">
        <v>86</v>
      </c>
      <c r="F464" s="2593" t="s">
        <v>87</v>
      </c>
      <c r="G464" s="3341" t="s">
        <v>88</v>
      </c>
      <c r="H464" s="2839" t="s">
        <v>759</v>
      </c>
      <c r="I464" s="1503">
        <v>45</v>
      </c>
      <c r="J464" s="3304">
        <v>45</v>
      </c>
      <c r="K464" s="130" t="s">
        <v>81</v>
      </c>
      <c r="L464" s="1503">
        <v>2</v>
      </c>
      <c r="M464" s="2557">
        <v>2</v>
      </c>
      <c r="N464" s="92"/>
      <c r="O464" s="1095" t="s">
        <v>115</v>
      </c>
      <c r="P464" s="858">
        <f>D470</f>
        <v>20</v>
      </c>
      <c r="Q464" s="1024">
        <f>D470</f>
        <v>20</v>
      </c>
      <c r="R464" s="872">
        <f>D479</f>
        <v>50</v>
      </c>
      <c r="S464" s="1016">
        <f>D479</f>
        <v>50</v>
      </c>
      <c r="T464" s="872">
        <f>D493</f>
        <v>30</v>
      </c>
      <c r="U464" s="1025">
        <f>D493</f>
        <v>30</v>
      </c>
      <c r="V464" s="872">
        <f>P464+R464</f>
        <v>70</v>
      </c>
      <c r="W464" s="1015">
        <f>Q464+S464</f>
        <v>70</v>
      </c>
      <c r="X464" s="872">
        <f>R464+T464</f>
        <v>80</v>
      </c>
      <c r="Y464" s="1016">
        <f>S464+U464</f>
        <v>80</v>
      </c>
      <c r="Z464" s="892">
        <f t="shared" ref="Z464:Z472" si="463">P464+R464+T464</f>
        <v>100</v>
      </c>
      <c r="AA464" s="893">
        <f t="shared" ref="AA464:AA472" si="464">Q464+S464+U464</f>
        <v>100</v>
      </c>
      <c r="AC464" s="932" t="s">
        <v>69</v>
      </c>
      <c r="AD464" s="946"/>
      <c r="AE464" s="1004"/>
      <c r="AF464" s="946"/>
      <c r="AG464" s="998"/>
      <c r="AH464" s="946"/>
      <c r="AI464" s="999"/>
      <c r="AJ464" s="883">
        <f t="shared" si="457"/>
        <v>0</v>
      </c>
      <c r="AK464" s="2744">
        <f t="shared" si="458"/>
        <v>0</v>
      </c>
      <c r="AL464" s="883">
        <f t="shared" si="459"/>
        <v>0</v>
      </c>
      <c r="AM464" s="938">
        <f t="shared" si="460"/>
        <v>0</v>
      </c>
      <c r="AN464" s="895">
        <f t="shared" si="461"/>
        <v>0</v>
      </c>
      <c r="AO464" s="917">
        <f t="shared" si="462"/>
        <v>0</v>
      </c>
      <c r="AR464" s="101"/>
      <c r="AW464" s="40"/>
      <c r="AX464" s="7"/>
      <c r="AY464" s="15"/>
      <c r="AZ464" s="543"/>
      <c r="BA464" s="320"/>
      <c r="BB464" s="331"/>
      <c r="BC464" s="7"/>
      <c r="BD464" s="14"/>
      <c r="BE464" s="142"/>
      <c r="BF464" s="7"/>
      <c r="BG464" s="11"/>
      <c r="BH464" s="11"/>
      <c r="BI464" s="11"/>
      <c r="BJ464" s="11"/>
      <c r="BK464" s="11"/>
      <c r="BL464" s="11"/>
      <c r="BM464" s="11"/>
      <c r="BN464" s="11"/>
    </row>
    <row r="465" spans="1:66" ht="15.75" thickBot="1">
      <c r="B465" s="3173"/>
      <c r="C465" s="1451" t="s">
        <v>466</v>
      </c>
      <c r="D465" s="3174"/>
      <c r="E465" s="2556" t="s">
        <v>84</v>
      </c>
      <c r="F465" s="1503">
        <v>31</v>
      </c>
      <c r="G465" s="2557">
        <v>31</v>
      </c>
      <c r="H465" s="3173"/>
      <c r="I465" s="3144"/>
      <c r="J465" s="3174"/>
      <c r="K465" s="240" t="s">
        <v>335</v>
      </c>
      <c r="L465" s="241">
        <v>66</v>
      </c>
      <c r="M465" s="246">
        <v>66</v>
      </c>
      <c r="N465" s="92"/>
      <c r="O465" s="894" t="s">
        <v>114</v>
      </c>
      <c r="P465" s="859">
        <f>D469</f>
        <v>40</v>
      </c>
      <c r="Q465" s="1026">
        <f>D469</f>
        <v>40</v>
      </c>
      <c r="R465" s="1180">
        <f>D478</f>
        <v>70</v>
      </c>
      <c r="S465" s="1199">
        <f>D478</f>
        <v>70</v>
      </c>
      <c r="T465" s="859"/>
      <c r="U465" s="1026"/>
      <c r="V465" s="859">
        <f t="shared" ref="V465:V469" si="465">P465+R465</f>
        <v>110</v>
      </c>
      <c r="W465" s="1018">
        <f t="shared" ref="W465:W469" si="466">Q465+S465</f>
        <v>110</v>
      </c>
      <c r="X465" s="859">
        <f t="shared" ref="X465:X469" si="467">R465+T465</f>
        <v>70</v>
      </c>
      <c r="Y465" s="938">
        <f t="shared" ref="Y465:Y469" si="468">S465+U465</f>
        <v>70</v>
      </c>
      <c r="Z465" s="895">
        <f t="shared" si="463"/>
        <v>110</v>
      </c>
      <c r="AA465" s="896">
        <f t="shared" si="464"/>
        <v>110</v>
      </c>
      <c r="AC465" s="933" t="s">
        <v>302</v>
      </c>
      <c r="AD465" s="946">
        <f>F465</f>
        <v>31</v>
      </c>
      <c r="AE465" s="997">
        <f>G465</f>
        <v>31</v>
      </c>
      <c r="AF465" s="946"/>
      <c r="AG465" s="998"/>
      <c r="AH465" s="946">
        <f>F490</f>
        <v>23</v>
      </c>
      <c r="AI465" s="999">
        <f>G490</f>
        <v>23</v>
      </c>
      <c r="AJ465" s="883">
        <f t="shared" si="457"/>
        <v>31</v>
      </c>
      <c r="AK465" s="2744">
        <f t="shared" si="458"/>
        <v>31</v>
      </c>
      <c r="AL465" s="883">
        <f t="shared" si="459"/>
        <v>23</v>
      </c>
      <c r="AM465" s="938">
        <f t="shared" si="460"/>
        <v>23</v>
      </c>
      <c r="AN465" s="895">
        <f t="shared" si="461"/>
        <v>54</v>
      </c>
      <c r="AO465" s="917">
        <f t="shared" si="462"/>
        <v>54</v>
      </c>
      <c r="AR465" s="101"/>
      <c r="AW465" s="11"/>
      <c r="AX465" s="320"/>
      <c r="AY465" s="4"/>
      <c r="AZ465" s="7"/>
      <c r="BA465" s="14"/>
      <c r="BB465" s="142"/>
      <c r="BC465" s="7"/>
      <c r="BD465" s="320"/>
      <c r="BE465" s="331"/>
      <c r="BF465" s="7"/>
      <c r="BG465" s="11"/>
      <c r="BH465" s="11"/>
      <c r="BI465" s="11"/>
      <c r="BJ465" s="11"/>
      <c r="BK465" s="11"/>
      <c r="BL465" s="11"/>
      <c r="BM465" s="11"/>
      <c r="BN465" s="11"/>
    </row>
    <row r="466" spans="1:66" ht="15.75" thickBot="1">
      <c r="B466" s="3287" t="s">
        <v>648</v>
      </c>
      <c r="C466" s="3170" t="s">
        <v>468</v>
      </c>
      <c r="D466" s="3169">
        <v>200</v>
      </c>
      <c r="E466" s="185" t="s">
        <v>73</v>
      </c>
      <c r="F466" s="241">
        <v>100</v>
      </c>
      <c r="G466" s="246">
        <v>100</v>
      </c>
      <c r="H466" s="1152" t="s">
        <v>695</v>
      </c>
      <c r="I466" s="1205"/>
      <c r="J466" s="1206"/>
      <c r="K466" s="1995" t="s">
        <v>387</v>
      </c>
      <c r="L466" s="1616"/>
      <c r="M466" s="2558"/>
      <c r="N466" s="92"/>
      <c r="O466" s="894" t="s">
        <v>72</v>
      </c>
      <c r="P466" s="859"/>
      <c r="Q466" s="1119"/>
      <c r="R466" s="859"/>
      <c r="S466" s="1018"/>
      <c r="T466" s="859"/>
      <c r="U466" s="1029"/>
      <c r="V466" s="859">
        <f t="shared" si="465"/>
        <v>0</v>
      </c>
      <c r="W466" s="1018">
        <f t="shared" si="466"/>
        <v>0</v>
      </c>
      <c r="X466" s="859">
        <f t="shared" si="467"/>
        <v>0</v>
      </c>
      <c r="Y466" s="938">
        <f t="shared" si="468"/>
        <v>0</v>
      </c>
      <c r="Z466" s="895">
        <f t="shared" si="463"/>
        <v>0</v>
      </c>
      <c r="AA466" s="896">
        <f t="shared" si="464"/>
        <v>0</v>
      </c>
      <c r="AC466" s="1080" t="s">
        <v>301</v>
      </c>
      <c r="AD466" s="953"/>
      <c r="AE466" s="1005"/>
      <c r="AF466" s="953"/>
      <c r="AG466" s="1006"/>
      <c r="AH466" s="953"/>
      <c r="AI466" s="1007"/>
      <c r="AJ466" s="884">
        <f t="shared" si="457"/>
        <v>0</v>
      </c>
      <c r="AK466" s="2745">
        <f t="shared" si="458"/>
        <v>0</v>
      </c>
      <c r="AL466" s="884">
        <f t="shared" si="459"/>
        <v>0</v>
      </c>
      <c r="AM466" s="848">
        <f t="shared" si="460"/>
        <v>0</v>
      </c>
      <c r="AN466" s="904">
        <f t="shared" si="461"/>
        <v>0</v>
      </c>
      <c r="AO466" s="918">
        <f t="shared" si="462"/>
        <v>0</v>
      </c>
      <c r="AR466" s="127"/>
      <c r="AW466" s="40"/>
      <c r="AX466" s="7"/>
      <c r="AY466" s="14"/>
      <c r="AZ466" s="7"/>
      <c r="BA466" s="40"/>
      <c r="BB466" s="142"/>
      <c r="BC466" s="7"/>
      <c r="BD466" s="14"/>
      <c r="BE466" s="142"/>
      <c r="BF466" s="87"/>
      <c r="BG466" s="11"/>
      <c r="BH466" s="11"/>
      <c r="BI466" s="11"/>
      <c r="BJ466" s="11"/>
      <c r="BK466" s="11"/>
      <c r="BL466" s="11"/>
      <c r="BM466" s="11"/>
      <c r="BN466" s="11"/>
    </row>
    <row r="467" spans="1:66" ht="15.75" thickBot="1">
      <c r="B467" s="1977" t="s">
        <v>8</v>
      </c>
      <c r="C467" s="1249" t="s">
        <v>417</v>
      </c>
      <c r="D467" s="3169">
        <v>45</v>
      </c>
      <c r="E467" s="185" t="s">
        <v>340</v>
      </c>
      <c r="F467" s="227">
        <v>6</v>
      </c>
      <c r="G467" s="1222">
        <v>6</v>
      </c>
      <c r="H467" s="1194" t="s">
        <v>86</v>
      </c>
      <c r="I467" s="162" t="s">
        <v>87</v>
      </c>
      <c r="J467" s="2461" t="s">
        <v>88</v>
      </c>
      <c r="K467" s="185" t="s">
        <v>78</v>
      </c>
      <c r="L467" s="241">
        <v>7</v>
      </c>
      <c r="M467" s="246">
        <v>7</v>
      </c>
      <c r="N467" s="92"/>
      <c r="O467" s="897" t="s">
        <v>280</v>
      </c>
      <c r="P467" s="860">
        <f t="shared" ref="P467:U467" si="469">AD467</f>
        <v>31</v>
      </c>
      <c r="Q467" s="1056">
        <f t="shared" si="469"/>
        <v>31</v>
      </c>
      <c r="R467" s="2405">
        <f t="shared" si="469"/>
        <v>7.5</v>
      </c>
      <c r="S467" s="899">
        <f t="shared" si="469"/>
        <v>7.5</v>
      </c>
      <c r="T467" s="860">
        <f t="shared" si="469"/>
        <v>23</v>
      </c>
      <c r="U467" s="1031">
        <f t="shared" si="469"/>
        <v>23</v>
      </c>
      <c r="V467" s="860">
        <f t="shared" si="465"/>
        <v>38.5</v>
      </c>
      <c r="W467" s="899">
        <f t="shared" si="466"/>
        <v>38.5</v>
      </c>
      <c r="X467" s="860">
        <f t="shared" si="467"/>
        <v>30.5</v>
      </c>
      <c r="Y467" s="1030">
        <f t="shared" si="468"/>
        <v>30.5</v>
      </c>
      <c r="Z467" s="898">
        <f t="shared" si="463"/>
        <v>61.5</v>
      </c>
      <c r="AA467" s="899">
        <f t="shared" si="464"/>
        <v>61.5</v>
      </c>
      <c r="AC467" s="934" t="s">
        <v>289</v>
      </c>
      <c r="AD467" s="1008">
        <f t="shared" ref="AD467:AH467" si="470">SUM(AD459:AD466)</f>
        <v>31</v>
      </c>
      <c r="AE467" s="1009">
        <f t="shared" si="470"/>
        <v>31</v>
      </c>
      <c r="AF467" s="1010">
        <f t="shared" si="470"/>
        <v>7.5</v>
      </c>
      <c r="AG467" s="936">
        <f t="shared" si="470"/>
        <v>7.5</v>
      </c>
      <c r="AH467" s="1008">
        <f t="shared" si="470"/>
        <v>23</v>
      </c>
      <c r="AI467" s="1011">
        <f>SUM(AI459:AI466)</f>
        <v>23</v>
      </c>
      <c r="AJ467" s="935">
        <f t="shared" si="457"/>
        <v>38.5</v>
      </c>
      <c r="AK467" s="1012">
        <f t="shared" si="458"/>
        <v>38.5</v>
      </c>
      <c r="AL467" s="935">
        <f t="shared" si="459"/>
        <v>30.5</v>
      </c>
      <c r="AM467" s="1013">
        <f t="shared" si="460"/>
        <v>30.5</v>
      </c>
      <c r="AN467" s="935">
        <f t="shared" si="461"/>
        <v>61.5</v>
      </c>
      <c r="AO467" s="936">
        <f t="shared" si="462"/>
        <v>61.5</v>
      </c>
      <c r="AR467" s="106"/>
      <c r="AW467" s="90"/>
      <c r="AX467" s="597"/>
      <c r="AY467" s="4"/>
      <c r="AZ467" s="7"/>
      <c r="BA467" s="14"/>
      <c r="BB467" s="142"/>
      <c r="BC467" s="7"/>
      <c r="BD467" s="40"/>
      <c r="BE467" s="142"/>
      <c r="BF467" s="7"/>
      <c r="BG467" s="11"/>
      <c r="BH467" s="11"/>
      <c r="BI467" s="11"/>
      <c r="BJ467" s="11"/>
      <c r="BK467" s="11"/>
      <c r="BL467" s="11"/>
      <c r="BM467" s="11"/>
      <c r="BN467" s="11"/>
    </row>
    <row r="468" spans="1:66">
      <c r="A468" s="3132"/>
      <c r="B468" s="1598"/>
      <c r="C468" s="2473" t="s">
        <v>758</v>
      </c>
      <c r="D468" s="1592"/>
      <c r="E468" s="2385" t="s">
        <v>336</v>
      </c>
      <c r="F468" s="227">
        <v>0.28499999999999998</v>
      </c>
      <c r="G468" s="1222">
        <v>0.28499999999999998</v>
      </c>
      <c r="H468" s="130" t="s">
        <v>418</v>
      </c>
      <c r="I468" s="1503">
        <v>113.5</v>
      </c>
      <c r="J468" s="2642">
        <v>100</v>
      </c>
      <c r="K468" s="185" t="s">
        <v>432</v>
      </c>
      <c r="L468" s="228">
        <v>150</v>
      </c>
      <c r="M468" s="2616">
        <v>150</v>
      </c>
      <c r="N468" s="380"/>
      <c r="O468" s="894" t="s">
        <v>91</v>
      </c>
      <c r="P468" s="859"/>
      <c r="Q468" s="852"/>
      <c r="R468" s="859"/>
      <c r="S468" s="938"/>
      <c r="T468" s="859"/>
      <c r="U468" s="1032"/>
      <c r="V468" s="859">
        <f t="shared" si="465"/>
        <v>0</v>
      </c>
      <c r="W468" s="1018">
        <f t="shared" si="466"/>
        <v>0</v>
      </c>
      <c r="X468" s="859">
        <f t="shared" si="467"/>
        <v>0</v>
      </c>
      <c r="Y468" s="938">
        <f t="shared" si="468"/>
        <v>0</v>
      </c>
      <c r="Z468" s="895">
        <f t="shared" si="463"/>
        <v>0</v>
      </c>
      <c r="AA468" s="896">
        <f t="shared" si="464"/>
        <v>0</v>
      </c>
      <c r="AC468" s="1350" t="s">
        <v>373</v>
      </c>
      <c r="AD468" s="880"/>
      <c r="AE468" s="1106"/>
      <c r="AF468" s="882"/>
      <c r="AG468" s="1014"/>
      <c r="AH468" s="885"/>
      <c r="AI468" s="1114"/>
      <c r="AJ468" s="885">
        <f t="shared" si="457"/>
        <v>0</v>
      </c>
      <c r="AK468" s="1015">
        <f t="shared" si="458"/>
        <v>0</v>
      </c>
      <c r="AL468" s="885">
        <f t="shared" si="459"/>
        <v>0</v>
      </c>
      <c r="AM468" s="1016">
        <f t="shared" si="460"/>
        <v>0</v>
      </c>
      <c r="AN468" s="1081"/>
      <c r="AO468" s="1092">
        <f t="shared" ref="AO468:AO491" si="471">AE468+AG468+AI468</f>
        <v>0</v>
      </c>
      <c r="AR468" s="111"/>
      <c r="AW468" s="40"/>
      <c r="AX468" s="7"/>
      <c r="AY468" s="15"/>
      <c r="AZ468" s="7"/>
      <c r="BA468" s="14"/>
      <c r="BB468" s="142"/>
      <c r="BC468" s="11"/>
      <c r="BD468" s="11"/>
      <c r="BE468" s="11"/>
      <c r="BF468" s="7"/>
      <c r="BG468" s="11"/>
      <c r="BH468" s="11"/>
      <c r="BI468" s="11"/>
      <c r="BJ468" s="11"/>
      <c r="BK468" s="11"/>
      <c r="BL468" s="11"/>
      <c r="BM468" s="11"/>
      <c r="BN468" s="11"/>
    </row>
    <row r="469" spans="1:66">
      <c r="A469" s="3136"/>
      <c r="B469" s="3181" t="s">
        <v>8</v>
      </c>
      <c r="C469" s="2022" t="s">
        <v>9</v>
      </c>
      <c r="D469" s="3175">
        <v>40</v>
      </c>
      <c r="E469" s="185" t="s">
        <v>335</v>
      </c>
      <c r="F469" s="2603">
        <v>75</v>
      </c>
      <c r="G469" s="3091">
        <v>75</v>
      </c>
      <c r="H469" s="92"/>
      <c r="I469" s="92"/>
      <c r="J469" s="92"/>
      <c r="K469" s="3173"/>
      <c r="L469" s="3144"/>
      <c r="M469" s="3174"/>
      <c r="N469" s="92"/>
      <c r="O469" s="411" t="s">
        <v>42</v>
      </c>
      <c r="P469" s="859"/>
      <c r="Q469" s="1036"/>
      <c r="R469" s="862">
        <f>F475+I477</f>
        <v>226.75</v>
      </c>
      <c r="S469" s="1041">
        <f>G475+J477</f>
        <v>170</v>
      </c>
      <c r="T469" s="859"/>
      <c r="U469" s="1032"/>
      <c r="V469" s="859">
        <f t="shared" si="465"/>
        <v>226.75</v>
      </c>
      <c r="W469" s="1018">
        <f t="shared" si="466"/>
        <v>170</v>
      </c>
      <c r="X469" s="859">
        <f t="shared" si="467"/>
        <v>226.75</v>
      </c>
      <c r="Y469" s="938">
        <f t="shared" si="468"/>
        <v>170</v>
      </c>
      <c r="Z469" s="895">
        <f t="shared" si="463"/>
        <v>226.75</v>
      </c>
      <c r="AA469" s="896">
        <f t="shared" si="464"/>
        <v>170</v>
      </c>
      <c r="AC469" s="912" t="s">
        <v>299</v>
      </c>
      <c r="AD469" s="740"/>
      <c r="AE469" s="1107"/>
      <c r="AF469" s="883"/>
      <c r="AG469" s="1017"/>
      <c r="AH469" s="883"/>
      <c r="AI469" s="1035"/>
      <c r="AJ469" s="883">
        <f t="shared" ref="AJ469:AM472" si="472">AD469+AF469</f>
        <v>0</v>
      </c>
      <c r="AK469" s="1018">
        <f t="shared" si="472"/>
        <v>0</v>
      </c>
      <c r="AL469" s="883">
        <f t="shared" si="472"/>
        <v>0</v>
      </c>
      <c r="AM469" s="938">
        <f t="shared" si="472"/>
        <v>0</v>
      </c>
      <c r="AN469" s="1081">
        <f t="shared" ref="AN469:AN491" si="473">AD469+AF469+AH469</f>
        <v>0</v>
      </c>
      <c r="AO469" s="1092">
        <f t="shared" si="471"/>
        <v>0</v>
      </c>
      <c r="AR469" s="111"/>
      <c r="AW469" s="53"/>
      <c r="AX469" s="7"/>
      <c r="AY469" s="15"/>
      <c r="AZ469" s="7"/>
      <c r="BA469" s="14"/>
      <c r="BB469" s="142"/>
      <c r="BC469" s="7"/>
      <c r="BD469" s="14"/>
      <c r="BE469" s="142"/>
      <c r="BF469" s="7"/>
      <c r="BG469" s="11"/>
      <c r="BH469" s="11"/>
      <c r="BI469" s="11"/>
      <c r="BJ469" s="11"/>
      <c r="BK469" s="11"/>
      <c r="BL469" s="11"/>
      <c r="BM469" s="11"/>
      <c r="BN469" s="11"/>
    </row>
    <row r="470" spans="1:66">
      <c r="A470" s="65"/>
      <c r="B470" s="3119" t="s">
        <v>8</v>
      </c>
      <c r="C470" s="3166" t="s">
        <v>294</v>
      </c>
      <c r="D470" s="3175">
        <v>20</v>
      </c>
      <c r="E470" s="2385" t="s">
        <v>75</v>
      </c>
      <c r="F470" s="241">
        <v>10</v>
      </c>
      <c r="G470" s="1167">
        <v>10</v>
      </c>
      <c r="H470" s="92"/>
      <c r="I470" s="92"/>
      <c r="J470" s="92"/>
      <c r="K470" s="3173"/>
      <c r="L470" s="3144"/>
      <c r="M470" s="3174"/>
      <c r="N470" s="92"/>
      <c r="O470" s="2715" t="s">
        <v>379</v>
      </c>
      <c r="P470" s="861">
        <f t="shared" ref="P470:U470" si="474">AD482</f>
        <v>0</v>
      </c>
      <c r="Q470" s="1033">
        <f t="shared" si="474"/>
        <v>0</v>
      </c>
      <c r="R470" s="1418">
        <f t="shared" si="474"/>
        <v>167.35</v>
      </c>
      <c r="S470" s="1419">
        <f t="shared" si="474"/>
        <v>141.75</v>
      </c>
      <c r="T470" s="861">
        <f t="shared" si="474"/>
        <v>24</v>
      </c>
      <c r="U470" s="1035">
        <f t="shared" si="474"/>
        <v>19</v>
      </c>
      <c r="V470" s="1418">
        <f t="shared" ref="V470:Y472" si="475">P470+R470</f>
        <v>167.35</v>
      </c>
      <c r="W470" s="901">
        <f t="shared" si="475"/>
        <v>141.75</v>
      </c>
      <c r="X470" s="1418">
        <f t="shared" si="475"/>
        <v>191.35</v>
      </c>
      <c r="Y470" s="1419">
        <f t="shared" si="475"/>
        <v>160.75</v>
      </c>
      <c r="Z470" s="1420">
        <f t="shared" si="463"/>
        <v>191.35</v>
      </c>
      <c r="AA470" s="901">
        <f t="shared" si="464"/>
        <v>160.75</v>
      </c>
      <c r="AC470" s="911" t="s">
        <v>212</v>
      </c>
      <c r="AD470" s="740"/>
      <c r="AE470" s="1108"/>
      <c r="AF470" s="883"/>
      <c r="AG470" s="1017"/>
      <c r="AH470" s="883"/>
      <c r="AI470" s="1035"/>
      <c r="AJ470" s="883">
        <f t="shared" si="472"/>
        <v>0</v>
      </c>
      <c r="AK470" s="1018">
        <f t="shared" si="472"/>
        <v>0</v>
      </c>
      <c r="AL470" s="883">
        <f t="shared" si="472"/>
        <v>0</v>
      </c>
      <c r="AM470" s="938">
        <f t="shared" si="472"/>
        <v>0</v>
      </c>
      <c r="AN470" s="1081">
        <f t="shared" si="473"/>
        <v>0</v>
      </c>
      <c r="AO470" s="1092">
        <f t="shared" si="471"/>
        <v>0</v>
      </c>
      <c r="AR470" s="208"/>
      <c r="AW470" s="53"/>
      <c r="AX470" s="7"/>
      <c r="AY470" s="15"/>
      <c r="AZ470" s="7"/>
      <c r="BA470" s="14"/>
      <c r="BB470" s="144"/>
      <c r="BC470" s="7"/>
      <c r="BD470" s="14"/>
      <c r="BE470" s="142"/>
      <c r="BF470" s="86"/>
      <c r="BG470" s="11"/>
      <c r="BH470" s="11"/>
      <c r="BI470" s="11"/>
      <c r="BJ470" s="11"/>
      <c r="BK470" s="11"/>
      <c r="BL470" s="11"/>
      <c r="BM470" s="11"/>
      <c r="BN470" s="11"/>
    </row>
    <row r="471" spans="1:66">
      <c r="A471" s="65"/>
      <c r="B471" s="3287" t="s">
        <v>716</v>
      </c>
      <c r="C471" s="3166" t="s">
        <v>695</v>
      </c>
      <c r="D471" s="3175">
        <v>100</v>
      </c>
      <c r="E471" s="2464"/>
      <c r="F471" s="2465"/>
      <c r="G471" s="2466"/>
      <c r="H471" s="92"/>
      <c r="I471" s="92"/>
      <c r="J471" s="92"/>
      <c r="K471" s="3173"/>
      <c r="L471" s="3144"/>
      <c r="M471" s="3174"/>
      <c r="N471" s="92"/>
      <c r="O471" s="2716" t="s">
        <v>380</v>
      </c>
      <c r="P471" s="861">
        <f t="shared" ref="P471:U472" si="476">AD488</f>
        <v>0</v>
      </c>
      <c r="Q471" s="1033">
        <f t="shared" si="476"/>
        <v>0</v>
      </c>
      <c r="R471" s="861">
        <f t="shared" si="476"/>
        <v>0</v>
      </c>
      <c r="S471" s="1034">
        <f t="shared" si="476"/>
        <v>0</v>
      </c>
      <c r="T471" s="861">
        <f t="shared" si="476"/>
        <v>0</v>
      </c>
      <c r="U471" s="1035">
        <f t="shared" si="476"/>
        <v>0</v>
      </c>
      <c r="V471" s="861">
        <f t="shared" si="475"/>
        <v>0</v>
      </c>
      <c r="W471" s="901">
        <f t="shared" si="475"/>
        <v>0</v>
      </c>
      <c r="X471" s="861">
        <f t="shared" si="475"/>
        <v>0</v>
      </c>
      <c r="Y471" s="1034">
        <f t="shared" si="475"/>
        <v>0</v>
      </c>
      <c r="Z471" s="1420">
        <f t="shared" si="463"/>
        <v>0</v>
      </c>
      <c r="AA471" s="901">
        <f t="shared" si="464"/>
        <v>0</v>
      </c>
      <c r="AC471" s="913" t="s">
        <v>328</v>
      </c>
      <c r="AD471" s="740"/>
      <c r="AE471" s="1109"/>
      <c r="AF471" s="883"/>
      <c r="AG471" s="1017"/>
      <c r="AH471" s="884"/>
      <c r="AI471" s="1115"/>
      <c r="AJ471" s="884">
        <f t="shared" si="472"/>
        <v>0</v>
      </c>
      <c r="AK471" s="1020">
        <f t="shared" si="472"/>
        <v>0</v>
      </c>
      <c r="AL471" s="884">
        <f t="shared" si="472"/>
        <v>0</v>
      </c>
      <c r="AM471" s="848">
        <f t="shared" si="472"/>
        <v>0</v>
      </c>
      <c r="AN471" s="1081">
        <f t="shared" si="473"/>
        <v>0</v>
      </c>
      <c r="AO471" s="1092">
        <f t="shared" si="471"/>
        <v>0</v>
      </c>
      <c r="AR471" s="104"/>
      <c r="AW471" s="11"/>
      <c r="AX471" s="47"/>
      <c r="AY471" s="11"/>
      <c r="AZ471" s="11"/>
      <c r="BA471" s="11"/>
      <c r="BB471" s="11"/>
      <c r="BC471" s="27"/>
      <c r="BD471" s="83"/>
      <c r="BE471" s="87"/>
      <c r="BF471" s="86"/>
      <c r="BG471" s="11"/>
      <c r="BH471" s="11"/>
      <c r="BI471" s="11"/>
      <c r="BJ471" s="11"/>
      <c r="BK471" s="11"/>
      <c r="BL471" s="11"/>
      <c r="BM471" s="11"/>
      <c r="BN471" s="11"/>
    </row>
    <row r="472" spans="1:66" ht="15.75" thickBot="1">
      <c r="A472" s="65"/>
      <c r="B472" s="1236" t="s">
        <v>268</v>
      </c>
      <c r="C472" s="3177"/>
      <c r="D472" s="3309">
        <f>D471+D470+D469+D467+D466+200+10</f>
        <v>615</v>
      </c>
      <c r="E472" s="1225"/>
      <c r="F472" s="1227"/>
      <c r="G472" s="2572"/>
      <c r="H472" s="1225"/>
      <c r="I472" s="1227"/>
      <c r="J472" s="2572"/>
      <c r="K472" s="1225"/>
      <c r="L472" s="1227"/>
      <c r="M472" s="2572"/>
      <c r="N472" s="92"/>
      <c r="O472" s="2717" t="s">
        <v>621</v>
      </c>
      <c r="P472" s="861">
        <f t="shared" si="476"/>
        <v>0</v>
      </c>
      <c r="Q472" s="1033">
        <f t="shared" si="476"/>
        <v>0</v>
      </c>
      <c r="R472" s="861">
        <f t="shared" si="476"/>
        <v>167.35</v>
      </c>
      <c r="S472" s="1034">
        <f t="shared" si="476"/>
        <v>141.75</v>
      </c>
      <c r="T472" s="861">
        <f t="shared" si="476"/>
        <v>24</v>
      </c>
      <c r="U472" s="1035">
        <f t="shared" si="476"/>
        <v>19</v>
      </c>
      <c r="V472" s="861">
        <f t="shared" si="475"/>
        <v>167.35</v>
      </c>
      <c r="W472" s="901">
        <f t="shared" si="475"/>
        <v>141.75</v>
      </c>
      <c r="X472" s="861">
        <f t="shared" si="475"/>
        <v>191.35</v>
      </c>
      <c r="Y472" s="1034">
        <f t="shared" si="475"/>
        <v>160.75</v>
      </c>
      <c r="Z472" s="1420">
        <f t="shared" si="463"/>
        <v>191.35</v>
      </c>
      <c r="AA472" s="901">
        <f t="shared" si="464"/>
        <v>160.75</v>
      </c>
      <c r="AC472" s="2094" t="s">
        <v>419</v>
      </c>
      <c r="AD472" s="880"/>
      <c r="AE472" s="1106"/>
      <c r="AF472" s="882"/>
      <c r="AG472" s="1014"/>
      <c r="AH472" s="883"/>
      <c r="AI472" s="1035"/>
      <c r="AJ472" s="883">
        <f t="shared" si="472"/>
        <v>0</v>
      </c>
      <c r="AK472" s="1018">
        <f t="shared" si="472"/>
        <v>0</v>
      </c>
      <c r="AL472" s="883">
        <f t="shared" si="472"/>
        <v>0</v>
      </c>
      <c r="AM472" s="938">
        <f t="shared" si="472"/>
        <v>0</v>
      </c>
      <c r="AN472" s="1081">
        <f t="shared" si="473"/>
        <v>0</v>
      </c>
      <c r="AO472" s="1092">
        <f t="shared" si="471"/>
        <v>0</v>
      </c>
      <c r="AR472" s="111"/>
      <c r="AW472" s="38"/>
      <c r="AX472" s="7"/>
      <c r="AY472" s="14"/>
      <c r="AZ472" s="11"/>
      <c r="BA472" s="11"/>
      <c r="BB472" s="11"/>
      <c r="BC472" s="1186"/>
      <c r="BD472" s="87"/>
      <c r="BE472" s="87"/>
      <c r="BF472" s="86"/>
      <c r="BG472" s="11"/>
      <c r="BH472" s="11"/>
      <c r="BI472" s="11"/>
      <c r="BJ472" s="11"/>
      <c r="BK472" s="11"/>
      <c r="BL472" s="11"/>
      <c r="BM472" s="11"/>
      <c r="BN472" s="11"/>
    </row>
    <row r="473" spans="1:66" ht="15.75" thickBot="1">
      <c r="A473" s="65"/>
      <c r="B473" s="601"/>
      <c r="C473" s="3178" t="s">
        <v>106</v>
      </c>
      <c r="D473" s="3167"/>
      <c r="E473" s="3217" t="s">
        <v>1147</v>
      </c>
      <c r="F473" s="3155"/>
      <c r="G473" s="1600"/>
      <c r="H473" s="3218" t="s">
        <v>740</v>
      </c>
      <c r="I473" s="1227"/>
      <c r="J473" s="2572"/>
      <c r="K473" s="3219" t="s">
        <v>440</v>
      </c>
      <c r="L473" s="3155"/>
      <c r="M473" s="1600"/>
      <c r="N473" s="92"/>
      <c r="O473" s="894" t="s">
        <v>64</v>
      </c>
      <c r="P473" s="862">
        <f t="shared" ref="P473:U473" si="477">AD496</f>
        <v>113.5</v>
      </c>
      <c r="Q473" s="1036">
        <f t="shared" si="477"/>
        <v>100</v>
      </c>
      <c r="R473" s="862">
        <f t="shared" si="477"/>
        <v>0</v>
      </c>
      <c r="S473" s="938">
        <f t="shared" si="477"/>
        <v>0</v>
      </c>
      <c r="T473" s="862">
        <f t="shared" si="477"/>
        <v>0</v>
      </c>
      <c r="U473" s="1032">
        <f t="shared" si="477"/>
        <v>0</v>
      </c>
      <c r="V473" s="862">
        <f t="shared" ref="V473:Y473" si="478">P473+R473</f>
        <v>113.5</v>
      </c>
      <c r="W473" s="1018">
        <f t="shared" si="478"/>
        <v>100</v>
      </c>
      <c r="X473" s="862">
        <f t="shared" si="478"/>
        <v>0</v>
      </c>
      <c r="Y473" s="938">
        <f t="shared" si="478"/>
        <v>0</v>
      </c>
      <c r="Z473" s="895">
        <f t="shared" ref="Z473:Z501" si="479">P473+R473+T473</f>
        <v>113.5</v>
      </c>
      <c r="AA473" s="896">
        <f t="shared" ref="AA473:AA501" si="480">Q473+S473+U473</f>
        <v>100</v>
      </c>
      <c r="AC473" s="1188" t="s">
        <v>337</v>
      </c>
      <c r="AD473" s="740"/>
      <c r="AE473" s="1107"/>
      <c r="AF473" s="883"/>
      <c r="AG473" s="1017"/>
      <c r="AH473" s="883"/>
      <c r="AI473" s="1035"/>
      <c r="AJ473" s="883">
        <f t="shared" ref="AJ473:AJ474" si="481">AD473+AF473</f>
        <v>0</v>
      </c>
      <c r="AK473" s="1018">
        <f t="shared" ref="AK473:AK474" si="482">AE473+AG473</f>
        <v>0</v>
      </c>
      <c r="AL473" s="883">
        <f t="shared" ref="AL473:AL474" si="483">AF473+AH473</f>
        <v>0</v>
      </c>
      <c r="AM473" s="938">
        <f t="shared" ref="AM473:AM474" si="484">AG473+AI473</f>
        <v>0</v>
      </c>
      <c r="AN473" s="1081">
        <f t="shared" si="473"/>
        <v>0</v>
      </c>
      <c r="AO473" s="1092">
        <f t="shared" si="471"/>
        <v>0</v>
      </c>
      <c r="AR473" s="111"/>
      <c r="AW473" s="11"/>
      <c r="AX473" s="47"/>
      <c r="AY473" s="11"/>
      <c r="AZ473" s="11"/>
      <c r="BA473" s="11"/>
      <c r="BB473" s="11"/>
      <c r="BC473" s="335"/>
      <c r="BD473" s="83"/>
      <c r="BE473" s="335"/>
      <c r="BF473" s="7"/>
      <c r="BG473" s="11"/>
      <c r="BH473" s="11"/>
      <c r="BI473" s="11"/>
      <c r="BJ473" s="11"/>
      <c r="BK473" s="11"/>
      <c r="BL473" s="11"/>
      <c r="BM473" s="11"/>
      <c r="BN473" s="11"/>
    </row>
    <row r="474" spans="1:66" ht="15.75" thickBot="1">
      <c r="A474" s="65"/>
      <c r="B474" s="3313" t="s">
        <v>342</v>
      </c>
      <c r="C474" s="3170" t="s">
        <v>698</v>
      </c>
      <c r="D474" s="3171">
        <v>100</v>
      </c>
      <c r="E474" s="2565" t="s">
        <v>86</v>
      </c>
      <c r="F474" s="162" t="s">
        <v>87</v>
      </c>
      <c r="G474" s="1582" t="s">
        <v>88</v>
      </c>
      <c r="H474" s="2565" t="s">
        <v>86</v>
      </c>
      <c r="I474" s="162" t="s">
        <v>87</v>
      </c>
      <c r="J474" s="2461" t="s">
        <v>88</v>
      </c>
      <c r="K474" s="2565" t="s">
        <v>86</v>
      </c>
      <c r="L474" s="162" t="s">
        <v>87</v>
      </c>
      <c r="M474" s="2461" t="s">
        <v>88</v>
      </c>
      <c r="N474" s="92"/>
      <c r="O474" s="902" t="s">
        <v>90</v>
      </c>
      <c r="P474" s="1180">
        <f t="shared" ref="P474:U474" si="485">AD500</f>
        <v>0</v>
      </c>
      <c r="Q474" s="852">
        <f t="shared" si="485"/>
        <v>0</v>
      </c>
      <c r="R474" s="862">
        <f t="shared" si="485"/>
        <v>0</v>
      </c>
      <c r="S474" s="1018">
        <f t="shared" si="485"/>
        <v>0</v>
      </c>
      <c r="T474" s="862">
        <f t="shared" si="485"/>
        <v>0</v>
      </c>
      <c r="U474" s="1032">
        <f t="shared" si="485"/>
        <v>0</v>
      </c>
      <c r="V474" s="859">
        <f t="shared" ref="V474:V496" si="486">P474+R474</f>
        <v>0</v>
      </c>
      <c r="W474" s="1018">
        <f t="shared" ref="W474:W501" si="487">Q474+S474</f>
        <v>0</v>
      </c>
      <c r="X474" s="859">
        <f t="shared" ref="X474:X499" si="488">R474+T474</f>
        <v>0</v>
      </c>
      <c r="Y474" s="938">
        <f t="shared" ref="Y474:Y501" si="489">S474+U474</f>
        <v>0</v>
      </c>
      <c r="Z474" s="895">
        <f t="shared" si="479"/>
        <v>0</v>
      </c>
      <c r="AA474" s="896">
        <f t="shared" si="480"/>
        <v>0</v>
      </c>
      <c r="AC474" s="912" t="s">
        <v>395</v>
      </c>
      <c r="AD474" s="740"/>
      <c r="AE474" s="1108"/>
      <c r="AF474" s="883"/>
      <c r="AG474" s="1017"/>
      <c r="AH474" s="883"/>
      <c r="AI474" s="1035"/>
      <c r="AJ474" s="883">
        <f t="shared" si="481"/>
        <v>0</v>
      </c>
      <c r="AK474" s="1018">
        <f t="shared" si="482"/>
        <v>0</v>
      </c>
      <c r="AL474" s="883">
        <f t="shared" si="483"/>
        <v>0</v>
      </c>
      <c r="AM474" s="938">
        <f t="shared" si="484"/>
        <v>0</v>
      </c>
      <c r="AN474" s="1081">
        <f t="shared" si="473"/>
        <v>0</v>
      </c>
      <c r="AO474" s="1092">
        <f t="shared" si="471"/>
        <v>0</v>
      </c>
      <c r="AR474" s="208"/>
      <c r="AW474" s="11"/>
      <c r="AX474" s="47"/>
      <c r="AY474" s="11"/>
      <c r="AZ474" s="11"/>
      <c r="BA474" s="11"/>
      <c r="BB474" s="11"/>
      <c r="BC474" s="55"/>
      <c r="BD474" s="54"/>
      <c r="BE474" s="144"/>
      <c r="BF474" s="55"/>
      <c r="BG474" s="11"/>
      <c r="BH474" s="11"/>
      <c r="BI474" s="11"/>
      <c r="BJ474" s="11"/>
      <c r="BK474" s="11"/>
      <c r="BL474" s="11"/>
      <c r="BM474" s="11"/>
      <c r="BN474" s="11"/>
    </row>
    <row r="475" spans="1:66">
      <c r="A475" s="65"/>
      <c r="B475" s="3168" t="s">
        <v>789</v>
      </c>
      <c r="C475" s="3170" t="s">
        <v>1155</v>
      </c>
      <c r="D475" s="3169">
        <v>250</v>
      </c>
      <c r="E475" s="130" t="s">
        <v>486</v>
      </c>
      <c r="F475" s="1503">
        <v>66.75</v>
      </c>
      <c r="G475" s="2557">
        <v>50</v>
      </c>
      <c r="H475" s="2556" t="s">
        <v>741</v>
      </c>
      <c r="I475" s="129">
        <v>87.125</v>
      </c>
      <c r="J475" s="1620">
        <v>74</v>
      </c>
      <c r="K475" s="130" t="s">
        <v>441</v>
      </c>
      <c r="L475" s="129">
        <v>78</v>
      </c>
      <c r="M475" s="2642">
        <v>62</v>
      </c>
      <c r="N475" s="92"/>
      <c r="O475" s="894" t="s">
        <v>461</v>
      </c>
      <c r="P475" s="859"/>
      <c r="Q475" s="852"/>
      <c r="R475" s="859">
        <f>D477</f>
        <v>200</v>
      </c>
      <c r="S475" s="938">
        <f>D477</f>
        <v>200</v>
      </c>
      <c r="T475" s="859"/>
      <c r="U475" s="1032"/>
      <c r="V475" s="859">
        <f t="shared" si="486"/>
        <v>200</v>
      </c>
      <c r="W475" s="1018">
        <f t="shared" si="487"/>
        <v>200</v>
      </c>
      <c r="X475" s="859">
        <f t="shared" si="488"/>
        <v>200</v>
      </c>
      <c r="Y475" s="938">
        <f t="shared" si="489"/>
        <v>200</v>
      </c>
      <c r="Z475" s="895">
        <f t="shared" si="479"/>
        <v>200</v>
      </c>
      <c r="AA475" s="896">
        <f t="shared" si="480"/>
        <v>200</v>
      </c>
      <c r="AC475" s="913" t="s">
        <v>107</v>
      </c>
      <c r="AD475" s="740"/>
      <c r="AE475" s="1108"/>
      <c r="AF475" s="1208"/>
      <c r="AG475" s="1017"/>
      <c r="AH475" s="883"/>
      <c r="AI475" s="1035"/>
      <c r="AJ475" s="883">
        <f t="shared" ref="AJ475:AJ489" si="490">AD475+AF475</f>
        <v>0</v>
      </c>
      <c r="AK475" s="1018">
        <f t="shared" ref="AK475:AK489" si="491">AE475+AG475</f>
        <v>0</v>
      </c>
      <c r="AL475" s="883">
        <f t="shared" ref="AL475:AL491" si="492">AF475+AH475</f>
        <v>0</v>
      </c>
      <c r="AM475" s="938">
        <f t="shared" ref="AM475:AM489" si="493">AG475+AI475</f>
        <v>0</v>
      </c>
      <c r="AN475" s="1081">
        <f t="shared" si="473"/>
        <v>0</v>
      </c>
      <c r="AO475" s="1092">
        <f t="shared" si="471"/>
        <v>0</v>
      </c>
      <c r="AR475" s="208"/>
      <c r="AW475" s="11"/>
      <c r="AX475" s="47"/>
      <c r="AY475" s="11"/>
      <c r="AZ475" s="11"/>
      <c r="BA475" s="11"/>
      <c r="BB475" s="11"/>
      <c r="BC475" s="55"/>
      <c r="BD475" s="54"/>
      <c r="BE475" s="11"/>
      <c r="BF475" s="55"/>
      <c r="BG475" s="11"/>
      <c r="BH475" s="11"/>
      <c r="BI475" s="11"/>
      <c r="BJ475" s="11"/>
      <c r="BK475" s="11"/>
      <c r="BL475" s="11"/>
      <c r="BM475" s="11"/>
      <c r="BN475" s="11"/>
    </row>
    <row r="476" spans="1:66">
      <c r="A476" s="65"/>
      <c r="B476" s="3172" t="s">
        <v>743</v>
      </c>
      <c r="C476" s="3166" t="s">
        <v>740</v>
      </c>
      <c r="D476" s="2506">
        <v>200</v>
      </c>
      <c r="E476" s="185" t="s">
        <v>790</v>
      </c>
      <c r="F476" s="228">
        <v>60.213999999999999</v>
      </c>
      <c r="G476" s="1233">
        <v>42.22</v>
      </c>
      <c r="H476" s="3111" t="s">
        <v>879</v>
      </c>
      <c r="I476" s="666"/>
      <c r="J476" s="2386"/>
      <c r="K476" s="185" t="s">
        <v>130</v>
      </c>
      <c r="L476" s="227">
        <v>21</v>
      </c>
      <c r="M476" s="1222">
        <v>17.600000000000001</v>
      </c>
      <c r="N476" s="92"/>
      <c r="O476" s="411" t="s">
        <v>292</v>
      </c>
      <c r="P476" s="859">
        <f t="shared" ref="P476:U476" si="494">AD503</f>
        <v>0</v>
      </c>
      <c r="Q476" s="852">
        <f t="shared" si="494"/>
        <v>0</v>
      </c>
      <c r="R476" s="859">
        <f t="shared" si="494"/>
        <v>87.125</v>
      </c>
      <c r="S476" s="938">
        <f>AG503</f>
        <v>74</v>
      </c>
      <c r="T476" s="859">
        <f t="shared" si="494"/>
        <v>0</v>
      </c>
      <c r="U476" s="1032">
        <f t="shared" si="494"/>
        <v>0</v>
      </c>
      <c r="V476" s="859">
        <f t="shared" si="486"/>
        <v>87.125</v>
      </c>
      <c r="W476" s="1018">
        <f t="shared" si="487"/>
        <v>74</v>
      </c>
      <c r="X476" s="859">
        <f t="shared" si="488"/>
        <v>87.125</v>
      </c>
      <c r="Y476" s="938">
        <f t="shared" si="489"/>
        <v>74</v>
      </c>
      <c r="Z476" s="895">
        <f t="shared" si="479"/>
        <v>87.125</v>
      </c>
      <c r="AA476" s="896">
        <f t="shared" si="480"/>
        <v>74</v>
      </c>
      <c r="AC476" s="913" t="s">
        <v>77</v>
      </c>
      <c r="AD476" s="740"/>
      <c r="AE476" s="1110"/>
      <c r="AF476" s="1208">
        <f>F478+I478+L476</f>
        <v>59.15</v>
      </c>
      <c r="AG476" s="1187">
        <f>G478+J478+M476</f>
        <v>49.55</v>
      </c>
      <c r="AH476" s="883"/>
      <c r="AI476" s="1035"/>
      <c r="AJ476" s="883">
        <f t="shared" si="490"/>
        <v>59.15</v>
      </c>
      <c r="AK476" s="1018">
        <f t="shared" si="491"/>
        <v>49.55</v>
      </c>
      <c r="AL476" s="883">
        <f t="shared" si="492"/>
        <v>59.15</v>
      </c>
      <c r="AM476" s="938">
        <f t="shared" si="493"/>
        <v>49.55</v>
      </c>
      <c r="AN476" s="1081">
        <f t="shared" si="473"/>
        <v>59.15</v>
      </c>
      <c r="AO476" s="1092">
        <f t="shared" si="471"/>
        <v>49.55</v>
      </c>
      <c r="AR476" s="208"/>
      <c r="AW476" s="1176"/>
      <c r="AX476" s="47"/>
      <c r="AY476" s="1175"/>
      <c r="AZ476" s="11"/>
      <c r="BA476" s="11"/>
      <c r="BB476" s="11"/>
      <c r="BC476" s="11"/>
      <c r="BD476" s="11"/>
      <c r="BE476" s="11"/>
      <c r="BF476" s="7"/>
      <c r="BG476" s="11"/>
      <c r="BH476" s="11"/>
      <c r="BI476" s="11"/>
      <c r="BJ476" s="11"/>
      <c r="BK476" s="11"/>
      <c r="BL476" s="11"/>
      <c r="BM476" s="11"/>
      <c r="BN476" s="11"/>
    </row>
    <row r="477" spans="1:66">
      <c r="A477" s="65"/>
      <c r="B477" s="3172" t="s">
        <v>333</v>
      </c>
      <c r="C477" s="3166" t="s">
        <v>226</v>
      </c>
      <c r="D477" s="3175">
        <v>200</v>
      </c>
      <c r="E477" s="2569" t="s">
        <v>875</v>
      </c>
      <c r="F477" s="227"/>
      <c r="G477" s="1222"/>
      <c r="H477" s="185" t="s">
        <v>42</v>
      </c>
      <c r="I477" s="227">
        <v>160</v>
      </c>
      <c r="J477" s="3211">
        <v>120</v>
      </c>
      <c r="K477" s="2569" t="s">
        <v>854</v>
      </c>
      <c r="L477" s="1616"/>
      <c r="M477" s="2558"/>
      <c r="N477" s="92"/>
      <c r="O477" s="894" t="s">
        <v>293</v>
      </c>
      <c r="P477" s="859">
        <f t="shared" ref="P477:U477" si="495">AD507</f>
        <v>0</v>
      </c>
      <c r="Q477" s="1182">
        <f t="shared" si="495"/>
        <v>0</v>
      </c>
      <c r="R477" s="859">
        <f t="shared" si="495"/>
        <v>0</v>
      </c>
      <c r="S477" s="1018">
        <f t="shared" si="495"/>
        <v>0</v>
      </c>
      <c r="T477" s="859">
        <f t="shared" si="495"/>
        <v>0</v>
      </c>
      <c r="U477" s="1037">
        <f t="shared" si="495"/>
        <v>0</v>
      </c>
      <c r="V477" s="859">
        <f t="shared" si="486"/>
        <v>0</v>
      </c>
      <c r="W477" s="1018">
        <f t="shared" si="487"/>
        <v>0</v>
      </c>
      <c r="X477" s="859">
        <f t="shared" si="488"/>
        <v>0</v>
      </c>
      <c r="Y477" s="938">
        <f t="shared" si="489"/>
        <v>0</v>
      </c>
      <c r="Z477" s="895">
        <f t="shared" si="479"/>
        <v>0</v>
      </c>
      <c r="AA477" s="896">
        <f t="shared" si="480"/>
        <v>0</v>
      </c>
      <c r="AC477" s="913" t="s">
        <v>62</v>
      </c>
      <c r="AD477" s="740"/>
      <c r="AE477" s="1110"/>
      <c r="AF477" s="883"/>
      <c r="AG477" s="1017"/>
      <c r="AH477" s="883">
        <f>F494</f>
        <v>24</v>
      </c>
      <c r="AI477" s="1035">
        <f>G494</f>
        <v>19</v>
      </c>
      <c r="AJ477" s="883">
        <f t="shared" si="490"/>
        <v>0</v>
      </c>
      <c r="AK477" s="1018">
        <f t="shared" si="491"/>
        <v>0</v>
      </c>
      <c r="AL477" s="883">
        <f t="shared" si="492"/>
        <v>24</v>
      </c>
      <c r="AM477" s="938">
        <f t="shared" si="493"/>
        <v>19</v>
      </c>
      <c r="AN477" s="1081">
        <f t="shared" si="473"/>
        <v>24</v>
      </c>
      <c r="AO477" s="1092">
        <f t="shared" si="471"/>
        <v>19</v>
      </c>
      <c r="AR477" s="208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>
      <c r="A478" s="65"/>
      <c r="B478" s="3181" t="s">
        <v>8</v>
      </c>
      <c r="C478" s="2371" t="s">
        <v>9</v>
      </c>
      <c r="D478" s="3175">
        <v>70</v>
      </c>
      <c r="E478" s="185" t="s">
        <v>130</v>
      </c>
      <c r="F478" s="227">
        <v>23.75</v>
      </c>
      <c r="G478" s="1222">
        <v>19.95</v>
      </c>
      <c r="H478" s="185" t="s">
        <v>130</v>
      </c>
      <c r="I478" s="227">
        <v>14.4</v>
      </c>
      <c r="J478" s="2635">
        <v>12</v>
      </c>
      <c r="K478" s="185" t="s">
        <v>356</v>
      </c>
      <c r="L478" s="227">
        <v>23</v>
      </c>
      <c r="M478" s="1222">
        <v>23</v>
      </c>
      <c r="N478" s="92"/>
      <c r="O478" s="894" t="s">
        <v>790</v>
      </c>
      <c r="P478" s="862"/>
      <c r="Q478" s="1038"/>
      <c r="R478" s="859">
        <f>F476</f>
        <v>60.213999999999999</v>
      </c>
      <c r="S478" s="938">
        <f>G476</f>
        <v>42.22</v>
      </c>
      <c r="T478" s="859"/>
      <c r="U478" s="1032"/>
      <c r="V478" s="859">
        <f t="shared" si="486"/>
        <v>60.213999999999999</v>
      </c>
      <c r="W478" s="1018">
        <f t="shared" si="487"/>
        <v>42.22</v>
      </c>
      <c r="X478" s="859">
        <f t="shared" si="488"/>
        <v>60.213999999999999</v>
      </c>
      <c r="Y478" s="938">
        <f t="shared" si="489"/>
        <v>42.22</v>
      </c>
      <c r="Z478" s="895">
        <f t="shared" si="479"/>
        <v>60.213999999999999</v>
      </c>
      <c r="AA478" s="896">
        <f t="shared" si="480"/>
        <v>42.22</v>
      </c>
      <c r="AC478" s="913" t="s">
        <v>67</v>
      </c>
      <c r="AD478" s="740"/>
      <c r="AE478" s="1108"/>
      <c r="AF478" s="883">
        <f>L475</f>
        <v>78</v>
      </c>
      <c r="AG478" s="1017">
        <f>M475</f>
        <v>62</v>
      </c>
      <c r="AH478" s="883"/>
      <c r="AI478" s="1035"/>
      <c r="AJ478" s="883">
        <f t="shared" si="490"/>
        <v>78</v>
      </c>
      <c r="AK478" s="1018">
        <f t="shared" si="491"/>
        <v>62</v>
      </c>
      <c r="AL478" s="883">
        <f t="shared" si="492"/>
        <v>78</v>
      </c>
      <c r="AM478" s="938">
        <f t="shared" si="493"/>
        <v>62</v>
      </c>
      <c r="AN478" s="1081">
        <f t="shared" si="473"/>
        <v>78</v>
      </c>
      <c r="AO478" s="1092">
        <f t="shared" si="471"/>
        <v>62</v>
      </c>
      <c r="AR478" s="208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>
      <c r="A479" s="65"/>
      <c r="B479" s="3184" t="s">
        <v>8</v>
      </c>
      <c r="C479" s="2022" t="s">
        <v>294</v>
      </c>
      <c r="D479" s="3175">
        <v>50</v>
      </c>
      <c r="E479" s="185" t="s">
        <v>75</v>
      </c>
      <c r="F479" s="228">
        <v>5</v>
      </c>
      <c r="G479" s="1233">
        <v>5</v>
      </c>
      <c r="H479" s="185" t="s">
        <v>629</v>
      </c>
      <c r="I479" s="227">
        <v>7.2</v>
      </c>
      <c r="J479" s="2635">
        <v>7.2</v>
      </c>
      <c r="K479" s="2569" t="s">
        <v>855</v>
      </c>
      <c r="L479" s="1616"/>
      <c r="M479" s="2558"/>
      <c r="N479" s="92"/>
      <c r="O479" s="894" t="s">
        <v>60</v>
      </c>
      <c r="P479" s="859"/>
      <c r="Q479" s="852"/>
      <c r="R479" s="859"/>
      <c r="S479" s="938"/>
      <c r="T479" s="859"/>
      <c r="U479" s="1032"/>
      <c r="V479" s="859">
        <f t="shared" si="486"/>
        <v>0</v>
      </c>
      <c r="W479" s="1018">
        <f t="shared" si="487"/>
        <v>0</v>
      </c>
      <c r="X479" s="859">
        <f t="shared" si="488"/>
        <v>0</v>
      </c>
      <c r="Y479" s="938">
        <f t="shared" si="489"/>
        <v>0</v>
      </c>
      <c r="Z479" s="895">
        <f t="shared" si="479"/>
        <v>0</v>
      </c>
      <c r="AA479" s="896">
        <f t="shared" si="480"/>
        <v>0</v>
      </c>
      <c r="AC479" s="913" t="s">
        <v>111</v>
      </c>
      <c r="AD479" s="740"/>
      <c r="AE479" s="1111"/>
      <c r="AF479" s="883"/>
      <c r="AG479" s="1017"/>
      <c r="AH479" s="883"/>
      <c r="AI479" s="1035"/>
      <c r="AJ479" s="883">
        <f t="shared" si="490"/>
        <v>0</v>
      </c>
      <c r="AK479" s="1018">
        <f t="shared" si="491"/>
        <v>0</v>
      </c>
      <c r="AL479" s="883">
        <f t="shared" si="492"/>
        <v>0</v>
      </c>
      <c r="AM479" s="938">
        <f t="shared" si="493"/>
        <v>0</v>
      </c>
      <c r="AN479" s="1081">
        <f t="shared" si="473"/>
        <v>0</v>
      </c>
      <c r="AO479" s="1092">
        <f t="shared" si="471"/>
        <v>0</v>
      </c>
      <c r="AR479" s="208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>
      <c r="A480" s="65"/>
      <c r="B480" s="3173"/>
      <c r="C480" s="2395"/>
      <c r="D480" s="3174"/>
      <c r="E480" s="185" t="s">
        <v>336</v>
      </c>
      <c r="F480" s="228">
        <v>1</v>
      </c>
      <c r="G480" s="1222">
        <v>1</v>
      </c>
      <c r="H480" s="185" t="s">
        <v>75</v>
      </c>
      <c r="I480" s="2213">
        <v>7.2</v>
      </c>
      <c r="J480" s="2635">
        <v>7.2</v>
      </c>
      <c r="K480" s="2385" t="s">
        <v>448</v>
      </c>
      <c r="L480" s="3398">
        <v>2.5</v>
      </c>
      <c r="M480" s="3399">
        <v>2.5</v>
      </c>
      <c r="N480" s="92"/>
      <c r="O480" s="894" t="s">
        <v>56</v>
      </c>
      <c r="P480" s="859">
        <f>F466</f>
        <v>100</v>
      </c>
      <c r="Q480" s="1036">
        <f>G466</f>
        <v>100</v>
      </c>
      <c r="R480" s="859"/>
      <c r="S480" s="1041"/>
      <c r="T480" s="1149">
        <f>F492+I494+L493</f>
        <v>217.6</v>
      </c>
      <c r="U480" s="1037">
        <f>G492+J494+M493</f>
        <v>217.6</v>
      </c>
      <c r="V480" s="859">
        <f t="shared" si="486"/>
        <v>100</v>
      </c>
      <c r="W480" s="1018">
        <f t="shared" si="487"/>
        <v>100</v>
      </c>
      <c r="X480" s="859">
        <f t="shared" si="488"/>
        <v>217.6</v>
      </c>
      <c r="Y480" s="938">
        <f t="shared" si="489"/>
        <v>217.6</v>
      </c>
      <c r="Z480" s="895">
        <f t="shared" si="479"/>
        <v>317.60000000000002</v>
      </c>
      <c r="AA480" s="896">
        <f t="shared" si="480"/>
        <v>317.60000000000002</v>
      </c>
      <c r="AC480" s="1394" t="s">
        <v>403</v>
      </c>
      <c r="AD480" s="740"/>
      <c r="AE480" s="1112"/>
      <c r="AF480" s="1207"/>
      <c r="AG480" s="1017"/>
      <c r="AH480" s="883"/>
      <c r="AI480" s="1035"/>
      <c r="AJ480" s="883">
        <f t="shared" si="490"/>
        <v>0</v>
      </c>
      <c r="AK480" s="1018">
        <f t="shared" si="491"/>
        <v>0</v>
      </c>
      <c r="AL480" s="883">
        <f t="shared" si="492"/>
        <v>0</v>
      </c>
      <c r="AM480" s="938">
        <f t="shared" si="493"/>
        <v>0</v>
      </c>
      <c r="AN480" s="1081">
        <f t="shared" si="473"/>
        <v>0</v>
      </c>
      <c r="AO480" s="1092">
        <f t="shared" si="471"/>
        <v>0</v>
      </c>
      <c r="AR480" s="1434"/>
    </row>
    <row r="481" spans="1:44" ht="15.75" thickBot="1">
      <c r="A481" s="65"/>
      <c r="B481" s="3173"/>
      <c r="C481" s="3396"/>
      <c r="D481" s="3174"/>
      <c r="E481" s="2458" t="s">
        <v>131</v>
      </c>
      <c r="F481" s="2567">
        <v>0.01</v>
      </c>
      <c r="G481" s="2568">
        <v>0.01</v>
      </c>
      <c r="H481" s="185" t="s">
        <v>336</v>
      </c>
      <c r="I481" s="1603">
        <v>0.5</v>
      </c>
      <c r="J481" s="1501">
        <v>0.5</v>
      </c>
      <c r="K481" s="186" t="s">
        <v>449</v>
      </c>
      <c r="L481" s="227">
        <v>2.5</v>
      </c>
      <c r="M481" s="229">
        <v>2.5</v>
      </c>
      <c r="N481" s="92"/>
      <c r="O481" s="894" t="s">
        <v>119</v>
      </c>
      <c r="P481" s="859"/>
      <c r="Q481" s="852"/>
      <c r="R481" s="859"/>
      <c r="S481" s="938"/>
      <c r="T481" s="859"/>
      <c r="U481" s="1032"/>
      <c r="V481" s="859">
        <f t="shared" si="486"/>
        <v>0</v>
      </c>
      <c r="W481" s="1018">
        <f t="shared" si="487"/>
        <v>0</v>
      </c>
      <c r="X481" s="859">
        <f t="shared" si="488"/>
        <v>0</v>
      </c>
      <c r="Y481" s="938">
        <f t="shared" si="489"/>
        <v>0</v>
      </c>
      <c r="Z481" s="895">
        <f t="shared" si="479"/>
        <v>0</v>
      </c>
      <c r="AA481" s="903">
        <f t="shared" si="480"/>
        <v>0</v>
      </c>
      <c r="AC481" s="912" t="s">
        <v>83</v>
      </c>
      <c r="AD481" s="881"/>
      <c r="AE481" s="1113"/>
      <c r="AF481" s="884">
        <f>I479+L478</f>
        <v>30.2</v>
      </c>
      <c r="AG481" s="1019">
        <f>J479+M478</f>
        <v>30.2</v>
      </c>
      <c r="AH481" s="884"/>
      <c r="AI481" s="1115"/>
      <c r="AJ481" s="884">
        <f t="shared" si="490"/>
        <v>30.2</v>
      </c>
      <c r="AK481" s="1020">
        <f t="shared" si="491"/>
        <v>30.2</v>
      </c>
      <c r="AL481" s="884">
        <f t="shared" si="492"/>
        <v>30.2</v>
      </c>
      <c r="AM481" s="848">
        <f t="shared" si="493"/>
        <v>30.2</v>
      </c>
      <c r="AN481" s="1393">
        <f t="shared" si="473"/>
        <v>30.2</v>
      </c>
      <c r="AO481" s="1379">
        <f t="shared" si="471"/>
        <v>30.2</v>
      </c>
      <c r="AR481" s="201"/>
    </row>
    <row r="482" spans="1:44" ht="15.75" thickBot="1">
      <c r="A482" s="65"/>
      <c r="B482" s="3173"/>
      <c r="C482" s="2395"/>
      <c r="D482" s="3174"/>
      <c r="E482" s="185" t="s">
        <v>607</v>
      </c>
      <c r="F482" s="227">
        <v>190.25</v>
      </c>
      <c r="G482" s="1222"/>
      <c r="H482" s="2458" t="s">
        <v>131</v>
      </c>
      <c r="I482" s="2567">
        <v>5.4000000000000003E-3</v>
      </c>
      <c r="J482" s="2570">
        <v>5.4000000000000003E-3</v>
      </c>
      <c r="K482" s="185" t="s">
        <v>340</v>
      </c>
      <c r="L482" s="228">
        <v>1.2</v>
      </c>
      <c r="M482" s="1222">
        <v>1.2</v>
      </c>
      <c r="N482" s="92"/>
      <c r="O482" s="894" t="s">
        <v>59</v>
      </c>
      <c r="P482" s="859"/>
      <c r="Q482" s="852"/>
      <c r="R482" s="859"/>
      <c r="S482" s="938"/>
      <c r="T482" s="859"/>
      <c r="U482" s="1032"/>
      <c r="V482" s="859">
        <f t="shared" si="486"/>
        <v>0</v>
      </c>
      <c r="W482" s="1018">
        <f t="shared" si="487"/>
        <v>0</v>
      </c>
      <c r="X482" s="859">
        <f t="shared" si="488"/>
        <v>0</v>
      </c>
      <c r="Y482" s="938">
        <f t="shared" si="489"/>
        <v>0</v>
      </c>
      <c r="Z482" s="895">
        <f t="shared" si="479"/>
        <v>0</v>
      </c>
      <c r="AA482" s="903">
        <f t="shared" si="480"/>
        <v>0</v>
      </c>
      <c r="AC482" s="1372" t="s">
        <v>374</v>
      </c>
      <c r="AD482" s="1398">
        <f t="shared" ref="AD482:AH482" si="496">SUM(AD469:AD481)</f>
        <v>0</v>
      </c>
      <c r="AE482" s="1399">
        <f t="shared" si="496"/>
        <v>0</v>
      </c>
      <c r="AF482" s="1400">
        <f t="shared" si="496"/>
        <v>167.35</v>
      </c>
      <c r="AG482" s="1401">
        <f t="shared" si="496"/>
        <v>141.75</v>
      </c>
      <c r="AH482" s="1402">
        <f t="shared" si="496"/>
        <v>24</v>
      </c>
      <c r="AI482" s="1375">
        <f>SUM(AI469:AI481)</f>
        <v>19</v>
      </c>
      <c r="AJ482" s="1391">
        <f t="shared" si="490"/>
        <v>167.35</v>
      </c>
      <c r="AK482" s="2095">
        <f t="shared" si="491"/>
        <v>141.75</v>
      </c>
      <c r="AL482" s="1391">
        <f t="shared" si="492"/>
        <v>191.35</v>
      </c>
      <c r="AM482" s="2096">
        <f t="shared" si="493"/>
        <v>160.75</v>
      </c>
      <c r="AN482" s="1391">
        <f t="shared" si="473"/>
        <v>191.35</v>
      </c>
      <c r="AO482" s="1093">
        <f t="shared" si="471"/>
        <v>160.75</v>
      </c>
      <c r="AR482" s="106"/>
    </row>
    <row r="483" spans="1:44">
      <c r="A483" s="65"/>
      <c r="B483" s="3173"/>
      <c r="C483" s="3396"/>
      <c r="D483" s="3174"/>
      <c r="E483" s="240" t="s">
        <v>791</v>
      </c>
      <c r="F483" s="241">
        <v>175</v>
      </c>
      <c r="G483" s="1167">
        <v>175</v>
      </c>
      <c r="H483" s="185" t="s">
        <v>335</v>
      </c>
      <c r="I483" s="227">
        <v>33</v>
      </c>
      <c r="J483" s="1222"/>
      <c r="K483" s="185" t="s">
        <v>451</v>
      </c>
      <c r="L483" s="228">
        <v>0.25</v>
      </c>
      <c r="M483" s="1222">
        <v>0.25</v>
      </c>
      <c r="N483" s="92"/>
      <c r="O483" s="894" t="s">
        <v>309</v>
      </c>
      <c r="P483" s="859"/>
      <c r="Q483" s="852"/>
      <c r="R483" s="859"/>
      <c r="S483" s="938"/>
      <c r="T483" s="859"/>
      <c r="U483" s="1032"/>
      <c r="V483" s="859">
        <f t="shared" si="486"/>
        <v>0</v>
      </c>
      <c r="W483" s="1018">
        <f t="shared" si="487"/>
        <v>0</v>
      </c>
      <c r="X483" s="859">
        <f t="shared" si="488"/>
        <v>0</v>
      </c>
      <c r="Y483" s="938">
        <f t="shared" si="489"/>
        <v>0</v>
      </c>
      <c r="Z483" s="895">
        <f t="shared" si="479"/>
        <v>0</v>
      </c>
      <c r="AA483" s="903">
        <f t="shared" si="480"/>
        <v>0</v>
      </c>
      <c r="AC483" s="1350" t="s">
        <v>386</v>
      </c>
      <c r="AD483" s="880"/>
      <c r="AE483" s="1395"/>
      <c r="AF483" s="882"/>
      <c r="AG483" s="1014"/>
      <c r="AH483" s="882"/>
      <c r="AI483" s="1396"/>
      <c r="AJ483" s="882">
        <f t="shared" si="490"/>
        <v>0</v>
      </c>
      <c r="AK483" s="1397">
        <f t="shared" si="491"/>
        <v>0</v>
      </c>
      <c r="AL483" s="882">
        <f t="shared" si="492"/>
        <v>0</v>
      </c>
      <c r="AM483" s="996">
        <f t="shared" si="493"/>
        <v>0</v>
      </c>
      <c r="AN483" s="1081">
        <f t="shared" si="473"/>
        <v>0</v>
      </c>
      <c r="AO483" s="1092">
        <f t="shared" si="471"/>
        <v>0</v>
      </c>
      <c r="AR483" s="208"/>
    </row>
    <row r="484" spans="1:44">
      <c r="A484" s="65"/>
      <c r="B484" s="3173"/>
      <c r="C484" s="2395"/>
      <c r="D484" s="3174"/>
      <c r="E484" s="185" t="s">
        <v>495</v>
      </c>
      <c r="F484" s="228">
        <v>7.5</v>
      </c>
      <c r="G484" s="1233">
        <v>7.5</v>
      </c>
      <c r="H484" s="2583" t="s">
        <v>878</v>
      </c>
      <c r="I484" s="228"/>
      <c r="J484" s="1233"/>
      <c r="K484" s="185" t="s">
        <v>335</v>
      </c>
      <c r="L484" s="227">
        <v>11.75</v>
      </c>
      <c r="M484" s="1222"/>
      <c r="N484" s="92"/>
      <c r="O484" s="894" t="s">
        <v>61</v>
      </c>
      <c r="P484" s="859"/>
      <c r="Q484" s="852"/>
      <c r="R484" s="859"/>
      <c r="S484" s="938"/>
      <c r="T484" s="859"/>
      <c r="U484" s="1032"/>
      <c r="V484" s="859">
        <f t="shared" si="486"/>
        <v>0</v>
      </c>
      <c r="W484" s="1018">
        <f t="shared" si="487"/>
        <v>0</v>
      </c>
      <c r="X484" s="859">
        <f t="shared" si="488"/>
        <v>0</v>
      </c>
      <c r="Y484" s="938">
        <f t="shared" si="489"/>
        <v>0</v>
      </c>
      <c r="Z484" s="895">
        <f t="shared" si="479"/>
        <v>0</v>
      </c>
      <c r="AA484" s="903">
        <f t="shared" si="480"/>
        <v>0</v>
      </c>
      <c r="AC484" s="913" t="s">
        <v>110</v>
      </c>
      <c r="AD484" s="740"/>
      <c r="AE484" s="1108"/>
      <c r="AF484" s="883"/>
      <c r="AG484" s="1017"/>
      <c r="AH484" s="883"/>
      <c r="AI484" s="1035"/>
      <c r="AJ484" s="883">
        <f t="shared" si="490"/>
        <v>0</v>
      </c>
      <c r="AK484" s="1018">
        <f t="shared" si="491"/>
        <v>0</v>
      </c>
      <c r="AL484" s="883">
        <f t="shared" si="492"/>
        <v>0</v>
      </c>
      <c r="AM484" s="938">
        <f t="shared" si="493"/>
        <v>0</v>
      </c>
      <c r="AN484" s="1081">
        <f t="shared" si="473"/>
        <v>0</v>
      </c>
      <c r="AO484" s="1092">
        <f t="shared" si="471"/>
        <v>0</v>
      </c>
      <c r="AR484" s="208"/>
    </row>
    <row r="485" spans="1:44">
      <c r="A485" s="65"/>
      <c r="B485" s="3173"/>
      <c r="C485" s="2395"/>
      <c r="D485" s="3174"/>
      <c r="E485" s="185" t="s">
        <v>452</v>
      </c>
      <c r="F485" s="3215"/>
      <c r="G485" s="1222">
        <v>0.6</v>
      </c>
      <c r="H485" s="3400"/>
      <c r="I485" s="3144"/>
      <c r="J485" s="3144"/>
      <c r="K485" s="2569" t="s">
        <v>856</v>
      </c>
      <c r="L485" s="1616"/>
      <c r="M485" s="2558"/>
      <c r="N485" s="92"/>
      <c r="O485" s="894" t="s">
        <v>75</v>
      </c>
      <c r="P485" s="1117">
        <f>F470</f>
        <v>10</v>
      </c>
      <c r="Q485" s="1036">
        <f>G470</f>
        <v>10</v>
      </c>
      <c r="R485" s="859">
        <f>F479+I480</f>
        <v>12.2</v>
      </c>
      <c r="S485" s="1018">
        <f>G479+J480</f>
        <v>12.2</v>
      </c>
      <c r="T485" s="859">
        <f>F495+I492</f>
        <v>5.5</v>
      </c>
      <c r="U485" s="1037">
        <f>G495+J492</f>
        <v>5.5</v>
      </c>
      <c r="V485" s="859">
        <f t="shared" si="486"/>
        <v>22.2</v>
      </c>
      <c r="W485" s="1018">
        <f t="shared" si="487"/>
        <v>22.2</v>
      </c>
      <c r="X485" s="859">
        <f t="shared" si="488"/>
        <v>17.7</v>
      </c>
      <c r="Y485" s="938">
        <f t="shared" si="489"/>
        <v>17.7</v>
      </c>
      <c r="Z485" s="895">
        <f t="shared" si="479"/>
        <v>27.7</v>
      </c>
      <c r="AA485" s="903">
        <f t="shared" si="480"/>
        <v>27.7</v>
      </c>
      <c r="AC485" s="913" t="s">
        <v>108</v>
      </c>
      <c r="AD485" s="740"/>
      <c r="AE485" s="1111"/>
      <c r="AF485" s="883"/>
      <c r="AG485" s="1017"/>
      <c r="AH485" s="883"/>
      <c r="AI485" s="1035"/>
      <c r="AJ485" s="883">
        <f t="shared" si="490"/>
        <v>0</v>
      </c>
      <c r="AK485" s="1018">
        <f t="shared" si="491"/>
        <v>0</v>
      </c>
      <c r="AL485" s="883">
        <f t="shared" si="492"/>
        <v>0</v>
      </c>
      <c r="AM485" s="938">
        <f t="shared" si="493"/>
        <v>0</v>
      </c>
      <c r="AN485" s="1081">
        <f t="shared" si="473"/>
        <v>0</v>
      </c>
      <c r="AO485" s="1092">
        <f t="shared" si="471"/>
        <v>0</v>
      </c>
      <c r="AR485" s="208"/>
    </row>
    <row r="486" spans="1:44" ht="15.75">
      <c r="A486" s="65"/>
      <c r="B486" s="3173"/>
      <c r="C486" s="2395"/>
      <c r="D486" s="3174"/>
      <c r="E486" s="92"/>
      <c r="F486" s="92"/>
      <c r="G486" s="92"/>
      <c r="H486" s="3342"/>
      <c r="I486" s="3144"/>
      <c r="J486" s="3397"/>
      <c r="K486" s="185" t="s">
        <v>336</v>
      </c>
      <c r="L486" s="228">
        <v>0.25</v>
      </c>
      <c r="M486" s="1222">
        <v>0.25</v>
      </c>
      <c r="N486" s="92"/>
      <c r="O486" s="894" t="s">
        <v>79</v>
      </c>
      <c r="P486" s="859"/>
      <c r="Q486" s="852"/>
      <c r="R486" s="1149">
        <f>L480+L481</f>
        <v>5</v>
      </c>
      <c r="S486" s="1018">
        <f>M480+M481</f>
        <v>5</v>
      </c>
      <c r="T486" s="859"/>
      <c r="U486" s="1032"/>
      <c r="V486" s="859">
        <f t="shared" si="486"/>
        <v>5</v>
      </c>
      <c r="W486" s="1018">
        <f t="shared" si="487"/>
        <v>5</v>
      </c>
      <c r="X486" s="859">
        <f t="shared" si="488"/>
        <v>5</v>
      </c>
      <c r="Y486" s="938">
        <f t="shared" si="489"/>
        <v>5</v>
      </c>
      <c r="Z486" s="895">
        <f t="shared" si="479"/>
        <v>5</v>
      </c>
      <c r="AA486" s="903">
        <f t="shared" si="480"/>
        <v>5</v>
      </c>
      <c r="AC486" s="913" t="s">
        <v>298</v>
      </c>
      <c r="AD486" s="740"/>
      <c r="AE486" s="1112"/>
      <c r="AF486" s="883"/>
      <c r="AG486" s="1017"/>
      <c r="AH486" s="883"/>
      <c r="AI486" s="1035"/>
      <c r="AJ486" s="883">
        <f t="shared" si="490"/>
        <v>0</v>
      </c>
      <c r="AK486" s="1018">
        <f t="shared" si="491"/>
        <v>0</v>
      </c>
      <c r="AL486" s="883">
        <f t="shared" si="492"/>
        <v>0</v>
      </c>
      <c r="AM486" s="938">
        <f t="shared" si="493"/>
        <v>0</v>
      </c>
      <c r="AN486" s="1081">
        <f t="shared" si="473"/>
        <v>0</v>
      </c>
      <c r="AO486" s="1092">
        <f t="shared" si="471"/>
        <v>0</v>
      </c>
      <c r="AR486" s="208"/>
    </row>
    <row r="487" spans="1:44" ht="15.75" thickBot="1">
      <c r="A487" s="65"/>
      <c r="B487" s="1236" t="s">
        <v>269</v>
      </c>
      <c r="C487" s="1227"/>
      <c r="D487" s="3293">
        <f>SUM(D474:D486)</f>
        <v>870</v>
      </c>
      <c r="E487" s="1061"/>
      <c r="F487" s="92"/>
      <c r="G487" s="92"/>
      <c r="H487" s="1225"/>
      <c r="I487" s="1227"/>
      <c r="J487" s="1227"/>
      <c r="K487" s="1225"/>
      <c r="L487" s="1227"/>
      <c r="M487" s="2572"/>
      <c r="N487" s="92"/>
      <c r="O487" s="607" t="s">
        <v>123</v>
      </c>
      <c r="P487" s="1210">
        <f>Q487/1000/0.04</f>
        <v>0</v>
      </c>
      <c r="Q487" s="1036"/>
      <c r="R487" s="1210">
        <f>S487/1000/0.04</f>
        <v>0</v>
      </c>
      <c r="S487" s="1209"/>
      <c r="T487" s="1210">
        <f>U487/1000/0.04</f>
        <v>0.05</v>
      </c>
      <c r="U487" s="1037">
        <f>G497</f>
        <v>2</v>
      </c>
      <c r="V487" s="859">
        <f t="shared" si="486"/>
        <v>0</v>
      </c>
      <c r="W487" s="1018">
        <f t="shared" si="487"/>
        <v>0</v>
      </c>
      <c r="X487" s="859">
        <f t="shared" si="488"/>
        <v>0.05</v>
      </c>
      <c r="Y487" s="938">
        <f t="shared" si="489"/>
        <v>2</v>
      </c>
      <c r="Z487" s="895">
        <f t="shared" si="479"/>
        <v>0.05</v>
      </c>
      <c r="AA487" s="903">
        <f t="shared" si="480"/>
        <v>2</v>
      </c>
      <c r="AC487" s="912"/>
      <c r="AD487" s="740"/>
      <c r="AE487" s="1109"/>
      <c r="AF487" s="883"/>
      <c r="AG487" s="1017"/>
      <c r="AH487" s="883"/>
      <c r="AI487" s="1035"/>
      <c r="AJ487" s="883">
        <f t="shared" si="490"/>
        <v>0</v>
      </c>
      <c r="AK487" s="1018">
        <f t="shared" si="491"/>
        <v>0</v>
      </c>
      <c r="AL487" s="883">
        <f t="shared" si="492"/>
        <v>0</v>
      </c>
      <c r="AM487" s="938">
        <f t="shared" si="493"/>
        <v>0</v>
      </c>
      <c r="AN487" s="1393">
        <f t="shared" si="473"/>
        <v>0</v>
      </c>
      <c r="AO487" s="1379">
        <f t="shared" si="471"/>
        <v>0</v>
      </c>
      <c r="AR487" s="111"/>
    </row>
    <row r="488" spans="1:44" ht="15.75" thickBot="1">
      <c r="A488" s="11"/>
      <c r="B488" s="1623"/>
      <c r="C488" s="3178" t="s">
        <v>192</v>
      </c>
      <c r="D488" s="1624"/>
      <c r="E488" s="2812" t="s">
        <v>590</v>
      </c>
      <c r="F488" s="1205"/>
      <c r="G488" s="1205"/>
      <c r="H488" s="2837"/>
      <c r="I488" s="2838"/>
      <c r="J488" s="2572"/>
      <c r="K488" s="3121" t="s">
        <v>428</v>
      </c>
      <c r="L488" s="3131"/>
      <c r="M488" s="3122"/>
      <c r="N488" s="92"/>
      <c r="O488" s="894" t="s">
        <v>47</v>
      </c>
      <c r="P488" s="862">
        <f>F467+L467</f>
        <v>13</v>
      </c>
      <c r="Q488" s="1036">
        <f>G467+M467</f>
        <v>13</v>
      </c>
      <c r="R488" s="859">
        <f>L482</f>
        <v>1.2</v>
      </c>
      <c r="S488" s="1018">
        <f>M482</f>
        <v>1.2</v>
      </c>
      <c r="T488" s="859">
        <f>I498+L492</f>
        <v>7.1999999999999993</v>
      </c>
      <c r="U488" s="1029">
        <f>J498+M492</f>
        <v>7.1999999999999993</v>
      </c>
      <c r="V488" s="859">
        <f t="shared" si="486"/>
        <v>14.2</v>
      </c>
      <c r="W488" s="1018">
        <f t="shared" si="487"/>
        <v>14.2</v>
      </c>
      <c r="X488" s="859">
        <f t="shared" si="488"/>
        <v>8.3999999999999986</v>
      </c>
      <c r="Y488" s="938">
        <f t="shared" si="489"/>
        <v>8.3999999999999986</v>
      </c>
      <c r="Z488" s="895">
        <f t="shared" si="479"/>
        <v>21.4</v>
      </c>
      <c r="AA488" s="903">
        <f t="shared" si="480"/>
        <v>21.4</v>
      </c>
      <c r="AC488" s="1372" t="s">
        <v>375</v>
      </c>
      <c r="AD488" s="2097">
        <f t="shared" ref="AD488:AH488" si="497">SUM(AD483:AD487)</f>
        <v>0</v>
      </c>
      <c r="AE488" s="1375">
        <f>SUM(AE483:AE487)</f>
        <v>0</v>
      </c>
      <c r="AF488" s="1398">
        <f t="shared" si="497"/>
        <v>0</v>
      </c>
      <c r="AG488" s="1375">
        <f t="shared" si="497"/>
        <v>0</v>
      </c>
      <c r="AH488" s="1398">
        <f t="shared" si="497"/>
        <v>0</v>
      </c>
      <c r="AI488" s="1375">
        <f>SUM(AI483:AI487)</f>
        <v>0</v>
      </c>
      <c r="AJ488" s="1391">
        <f t="shared" si="490"/>
        <v>0</v>
      </c>
      <c r="AK488" s="2095">
        <f t="shared" si="491"/>
        <v>0</v>
      </c>
      <c r="AL488" s="1391">
        <f t="shared" si="492"/>
        <v>0</v>
      </c>
      <c r="AM488" s="2096">
        <f t="shared" si="493"/>
        <v>0</v>
      </c>
      <c r="AN488" s="2125">
        <f t="shared" si="473"/>
        <v>0</v>
      </c>
      <c r="AO488" s="1093">
        <f t="shared" si="471"/>
        <v>0</v>
      </c>
      <c r="AR488" s="201"/>
    </row>
    <row r="489" spans="1:44" ht="15.75" thickBot="1">
      <c r="B489" s="2199" t="s">
        <v>339</v>
      </c>
      <c r="C489" s="3170" t="s">
        <v>428</v>
      </c>
      <c r="D489" s="3169">
        <v>200</v>
      </c>
      <c r="E489" s="2626" t="s">
        <v>86</v>
      </c>
      <c r="F489" s="2463" t="s">
        <v>87</v>
      </c>
      <c r="G489" s="2622" t="s">
        <v>88</v>
      </c>
      <c r="H489" s="2565" t="s">
        <v>86</v>
      </c>
      <c r="I489" s="162" t="s">
        <v>87</v>
      </c>
      <c r="J489" s="2461" t="s">
        <v>88</v>
      </c>
      <c r="K489" s="2228" t="s">
        <v>517</v>
      </c>
      <c r="L489" s="2599"/>
      <c r="M489" s="2600"/>
      <c r="N489" s="92"/>
      <c r="O489" s="894" t="s">
        <v>783</v>
      </c>
      <c r="P489" s="859">
        <f>I464</f>
        <v>45</v>
      </c>
      <c r="Q489" s="1182">
        <f>J464</f>
        <v>45</v>
      </c>
      <c r="R489" s="859"/>
      <c r="S489" s="938"/>
      <c r="T489" s="859"/>
      <c r="U489" s="1032"/>
      <c r="V489" s="859">
        <f t="shared" si="486"/>
        <v>45</v>
      </c>
      <c r="W489" s="1018">
        <f t="shared" si="487"/>
        <v>45</v>
      </c>
      <c r="X489" s="859">
        <f t="shared" si="488"/>
        <v>0</v>
      </c>
      <c r="Y489" s="938">
        <f t="shared" si="489"/>
        <v>0</v>
      </c>
      <c r="Z489" s="895">
        <f t="shared" si="479"/>
        <v>45</v>
      </c>
      <c r="AA489" s="903">
        <f t="shared" si="480"/>
        <v>45</v>
      </c>
      <c r="AC489" s="2100" t="s">
        <v>376</v>
      </c>
      <c r="AD489" s="2101">
        <f>AD488+AD482</f>
        <v>0</v>
      </c>
      <c r="AE489" s="2101">
        <f t="shared" ref="AE489:AH489" si="498">AE488+AE482</f>
        <v>0</v>
      </c>
      <c r="AF489" s="2139">
        <f t="shared" si="498"/>
        <v>167.35</v>
      </c>
      <c r="AG489" s="2167">
        <f>AG488+AG482</f>
        <v>141.75</v>
      </c>
      <c r="AH489" s="2101">
        <f t="shared" si="498"/>
        <v>24</v>
      </c>
      <c r="AI489" s="2101">
        <f>AI488+AI482</f>
        <v>19</v>
      </c>
      <c r="AJ489" s="2140">
        <f t="shared" si="490"/>
        <v>167.35</v>
      </c>
      <c r="AK489" s="2106">
        <f t="shared" si="491"/>
        <v>141.75</v>
      </c>
      <c r="AL489" s="2140">
        <f t="shared" si="492"/>
        <v>191.35</v>
      </c>
      <c r="AM489" s="2141">
        <f t="shared" si="493"/>
        <v>160.75</v>
      </c>
      <c r="AN489" s="2142">
        <f t="shared" si="473"/>
        <v>191.35</v>
      </c>
      <c r="AO489" s="2108">
        <f t="shared" si="471"/>
        <v>160.75</v>
      </c>
      <c r="AR489" s="126"/>
    </row>
    <row r="490" spans="1:44" ht="15.75" thickBot="1">
      <c r="B490" s="552"/>
      <c r="C490" s="3176" t="s">
        <v>517</v>
      </c>
      <c r="D490" s="1592"/>
      <c r="E490" s="2807" t="s">
        <v>568</v>
      </c>
      <c r="F490" s="3438">
        <v>23</v>
      </c>
      <c r="G490" s="3439">
        <v>23</v>
      </c>
      <c r="H490" s="2628" t="s">
        <v>565</v>
      </c>
      <c r="I490" s="2629">
        <v>0.26</v>
      </c>
      <c r="J490" s="2630">
        <v>0.26</v>
      </c>
      <c r="K490" s="1987" t="s">
        <v>86</v>
      </c>
      <c r="L490" s="664" t="s">
        <v>87</v>
      </c>
      <c r="M490" s="1230" t="s">
        <v>88</v>
      </c>
      <c r="N490" s="92"/>
      <c r="O490" s="894" t="s">
        <v>306</v>
      </c>
      <c r="P490" s="859">
        <f>L464</f>
        <v>2</v>
      </c>
      <c r="Q490" s="852">
        <f>M464</f>
        <v>2</v>
      </c>
      <c r="R490" s="859"/>
      <c r="S490" s="938"/>
      <c r="T490" s="859"/>
      <c r="U490" s="1032"/>
      <c r="V490" s="859">
        <f t="shared" si="486"/>
        <v>2</v>
      </c>
      <c r="W490" s="1018">
        <f t="shared" si="487"/>
        <v>2</v>
      </c>
      <c r="X490" s="859">
        <f t="shared" si="488"/>
        <v>0</v>
      </c>
      <c r="Y490" s="938">
        <f t="shared" si="489"/>
        <v>0</v>
      </c>
      <c r="Z490" s="895">
        <f t="shared" si="479"/>
        <v>2</v>
      </c>
      <c r="AA490" s="903">
        <f t="shared" si="480"/>
        <v>2</v>
      </c>
      <c r="AC490" s="2117" t="s">
        <v>662</v>
      </c>
      <c r="AD490" s="2024"/>
      <c r="AE490" s="2118"/>
      <c r="AF490" s="2119"/>
      <c r="AG490" s="2130"/>
      <c r="AH490" s="2131">
        <f>I495</f>
        <v>13.5</v>
      </c>
      <c r="AI490" s="2132">
        <f>J495</f>
        <v>13.5</v>
      </c>
      <c r="AJ490" s="2133">
        <f>AD490+AF490</f>
        <v>0</v>
      </c>
      <c r="AK490" s="2721">
        <f>AE490+AG490</f>
        <v>0</v>
      </c>
      <c r="AL490" s="2122">
        <f t="shared" si="492"/>
        <v>13.5</v>
      </c>
      <c r="AM490" s="966">
        <f>AG490+AI490</f>
        <v>13.5</v>
      </c>
      <c r="AN490" s="2134">
        <f t="shared" si="473"/>
        <v>13.5</v>
      </c>
      <c r="AO490" s="2135">
        <f t="shared" si="471"/>
        <v>13.5</v>
      </c>
      <c r="AR490" s="98"/>
    </row>
    <row r="491" spans="1:44">
      <c r="B491" s="3165" t="s">
        <v>569</v>
      </c>
      <c r="C491" s="4288" t="s">
        <v>567</v>
      </c>
      <c r="D491" s="2178">
        <v>100</v>
      </c>
      <c r="E491" s="3503" t="s">
        <v>74</v>
      </c>
      <c r="F491" s="2802">
        <v>63.45</v>
      </c>
      <c r="G491" s="3514"/>
      <c r="H491" s="3516" t="s">
        <v>908</v>
      </c>
      <c r="I491" s="2029"/>
      <c r="J491" s="3395"/>
      <c r="K491" s="2229" t="s">
        <v>428</v>
      </c>
      <c r="L491" s="1503">
        <v>2.4</v>
      </c>
      <c r="M491" s="2557">
        <v>2.4</v>
      </c>
      <c r="N491" s="92"/>
      <c r="O491" s="894" t="s">
        <v>118</v>
      </c>
      <c r="P491" s="859"/>
      <c r="Q491" s="852"/>
      <c r="R491" s="859"/>
      <c r="S491" s="938"/>
      <c r="T491" s="859">
        <f>I497</f>
        <v>1.44</v>
      </c>
      <c r="U491" s="1032">
        <f>J497</f>
        <v>1.44</v>
      </c>
      <c r="V491" s="859">
        <f t="shared" si="486"/>
        <v>0</v>
      </c>
      <c r="W491" s="1018">
        <f t="shared" si="487"/>
        <v>0</v>
      </c>
      <c r="X491" s="859">
        <f t="shared" si="488"/>
        <v>1.44</v>
      </c>
      <c r="Y491" s="938">
        <f t="shared" si="489"/>
        <v>1.44</v>
      </c>
      <c r="Z491" s="895">
        <f t="shared" si="479"/>
        <v>1.44</v>
      </c>
      <c r="AA491" s="903">
        <f t="shared" si="480"/>
        <v>1.44</v>
      </c>
      <c r="AC491" s="1345" t="s">
        <v>281</v>
      </c>
      <c r="AD491" s="1346"/>
      <c r="AE491" s="2113"/>
      <c r="AF491" s="880"/>
      <c r="AG491" s="2127"/>
      <c r="AH491" s="880"/>
      <c r="AI491" s="2128"/>
      <c r="AJ491" s="2129">
        <f>AD491+AF491</f>
        <v>0</v>
      </c>
      <c r="AK491" s="2722">
        <f t="shared" ref="AK491" si="499">AE491+AG491</f>
        <v>0</v>
      </c>
      <c r="AL491" s="882">
        <f t="shared" si="492"/>
        <v>0</v>
      </c>
      <c r="AM491" s="2115">
        <f t="shared" ref="AM491" si="500">AG491+AI491</f>
        <v>0</v>
      </c>
      <c r="AN491" s="2116">
        <f t="shared" si="473"/>
        <v>0</v>
      </c>
      <c r="AO491" s="922">
        <f t="shared" si="471"/>
        <v>0</v>
      </c>
      <c r="AR491" s="100"/>
    </row>
    <row r="492" spans="1:44">
      <c r="B492" s="3161" t="s">
        <v>397</v>
      </c>
      <c r="C492" s="4289" t="s">
        <v>904</v>
      </c>
      <c r="D492" s="2177">
        <v>30</v>
      </c>
      <c r="E492" s="2026" t="s">
        <v>73</v>
      </c>
      <c r="F492" s="2793">
        <v>12.55</v>
      </c>
      <c r="G492" s="2768">
        <v>12.55</v>
      </c>
      <c r="H492" s="233" t="s">
        <v>75</v>
      </c>
      <c r="I492" s="2788">
        <v>3.5</v>
      </c>
      <c r="J492" s="2800">
        <v>3.5</v>
      </c>
      <c r="K492" s="2634" t="s">
        <v>340</v>
      </c>
      <c r="L492" s="227">
        <v>5.6</v>
      </c>
      <c r="M492" s="1222">
        <v>5.6</v>
      </c>
      <c r="N492" s="92"/>
      <c r="O492" s="894" t="s">
        <v>117</v>
      </c>
      <c r="P492" s="859"/>
      <c r="Q492" s="852"/>
      <c r="R492" s="859"/>
      <c r="S492" s="938"/>
      <c r="T492" s="859">
        <f>L491</f>
        <v>2.4</v>
      </c>
      <c r="U492" s="1032">
        <f>M491</f>
        <v>2.4</v>
      </c>
      <c r="V492" s="859">
        <f t="shared" si="486"/>
        <v>0</v>
      </c>
      <c r="W492" s="1018">
        <f t="shared" si="487"/>
        <v>0</v>
      </c>
      <c r="X492" s="859">
        <f t="shared" si="488"/>
        <v>2.4</v>
      </c>
      <c r="Y492" s="938">
        <f t="shared" si="489"/>
        <v>2.4</v>
      </c>
      <c r="Z492" s="895">
        <f t="shared" si="479"/>
        <v>2.4</v>
      </c>
      <c r="AA492" s="903">
        <f t="shared" si="480"/>
        <v>2.4</v>
      </c>
      <c r="AC492" s="939" t="s">
        <v>282</v>
      </c>
      <c r="AD492" s="940">
        <f>I468</f>
        <v>113.5</v>
      </c>
      <c r="AE492" s="941">
        <f>J468</f>
        <v>100</v>
      </c>
      <c r="AF492" s="740"/>
      <c r="AG492" s="942"/>
      <c r="AH492" s="883"/>
      <c r="AI492" s="943"/>
      <c r="AJ492" s="883">
        <f t="shared" ref="AJ492:AM495" si="501">AD492+AF492</f>
        <v>113.5</v>
      </c>
      <c r="AK492" s="2723">
        <f t="shared" si="501"/>
        <v>100</v>
      </c>
      <c r="AL492" s="883">
        <f t="shared" si="501"/>
        <v>0</v>
      </c>
      <c r="AM492" s="944">
        <f t="shared" si="501"/>
        <v>0</v>
      </c>
      <c r="AN492" s="916">
        <f t="shared" ref="AN492:AN507" si="502">AD492+AF492+AH492</f>
        <v>113.5</v>
      </c>
      <c r="AO492" s="917">
        <f t="shared" ref="AO492:AO507" si="503">AE492+AG492+AI492</f>
        <v>100</v>
      </c>
      <c r="AR492" s="104"/>
    </row>
    <row r="493" spans="1:44">
      <c r="B493" s="239" t="s">
        <v>8</v>
      </c>
      <c r="C493" s="3166" t="s">
        <v>294</v>
      </c>
      <c r="D493" s="2186">
        <v>30</v>
      </c>
      <c r="E493" s="3470" t="s">
        <v>905</v>
      </c>
      <c r="G493" s="2074"/>
      <c r="H493" s="3445" t="s">
        <v>909</v>
      </c>
      <c r="I493" s="262"/>
      <c r="J493" s="2766"/>
      <c r="K493" s="2471" t="s">
        <v>73</v>
      </c>
      <c r="L493" s="3547">
        <v>200</v>
      </c>
      <c r="M493" s="2677">
        <v>200</v>
      </c>
      <c r="N493" s="92"/>
      <c r="O493" s="894" t="s">
        <v>70</v>
      </c>
      <c r="P493" s="859"/>
      <c r="Q493" s="852"/>
      <c r="R493" s="859"/>
      <c r="S493" s="938"/>
      <c r="T493" s="859"/>
      <c r="U493" s="1032"/>
      <c r="V493" s="859">
        <f t="shared" si="486"/>
        <v>0</v>
      </c>
      <c r="W493" s="1018">
        <f t="shared" si="487"/>
        <v>0</v>
      </c>
      <c r="X493" s="859">
        <f t="shared" si="488"/>
        <v>0</v>
      </c>
      <c r="Y493" s="938">
        <f t="shared" si="489"/>
        <v>0</v>
      </c>
      <c r="Z493" s="895">
        <f t="shared" si="479"/>
        <v>0</v>
      </c>
      <c r="AA493" s="903">
        <f t="shared" si="480"/>
        <v>0</v>
      </c>
      <c r="AC493" s="945" t="s">
        <v>283</v>
      </c>
      <c r="AD493" s="1184"/>
      <c r="AE493" s="947"/>
      <c r="AF493" s="740"/>
      <c r="AG493" s="948"/>
      <c r="AH493" s="949"/>
      <c r="AI493" s="950"/>
      <c r="AJ493" s="883">
        <f t="shared" si="501"/>
        <v>0</v>
      </c>
      <c r="AK493" s="2723">
        <f t="shared" si="501"/>
        <v>0</v>
      </c>
      <c r="AL493" s="883">
        <f t="shared" si="501"/>
        <v>0</v>
      </c>
      <c r="AM493" s="944">
        <f t="shared" si="501"/>
        <v>0</v>
      </c>
      <c r="AN493" s="895">
        <f t="shared" si="502"/>
        <v>0</v>
      </c>
      <c r="AO493" s="917">
        <f t="shared" si="503"/>
        <v>0</v>
      </c>
      <c r="AR493" s="104"/>
    </row>
    <row r="494" spans="1:44">
      <c r="B494" s="3173"/>
      <c r="C494" s="1223"/>
      <c r="D494" s="3144"/>
      <c r="E494" s="2809" t="s">
        <v>62</v>
      </c>
      <c r="F494" s="2788">
        <v>24</v>
      </c>
      <c r="G494" s="3443">
        <v>19</v>
      </c>
      <c r="H494" s="233" t="s">
        <v>73</v>
      </c>
      <c r="I494" s="2793">
        <v>5.05</v>
      </c>
      <c r="J494" s="2797">
        <v>5.05</v>
      </c>
      <c r="K494" s="185" t="s">
        <v>335</v>
      </c>
      <c r="L494" s="227">
        <v>20</v>
      </c>
      <c r="M494" s="229">
        <v>20</v>
      </c>
      <c r="N494" s="92"/>
      <c r="O494" s="411" t="s">
        <v>307</v>
      </c>
      <c r="P494" s="859">
        <f>F468</f>
        <v>0.28499999999999998</v>
      </c>
      <c r="Q494" s="852">
        <f>G468</f>
        <v>0.28499999999999998</v>
      </c>
      <c r="R494" s="859">
        <f>F480+I481+L486</f>
        <v>1.75</v>
      </c>
      <c r="S494" s="1018">
        <f>G480+J481+M486</f>
        <v>1.75</v>
      </c>
      <c r="T494" s="862">
        <f>I490</f>
        <v>0.26</v>
      </c>
      <c r="U494" s="1032">
        <f>J490</f>
        <v>0.26</v>
      </c>
      <c r="V494" s="859">
        <f t="shared" si="486"/>
        <v>2.0350000000000001</v>
      </c>
      <c r="W494" s="1018">
        <f t="shared" si="487"/>
        <v>2.0350000000000001</v>
      </c>
      <c r="X494" s="859">
        <f t="shared" si="488"/>
        <v>2.0099999999999998</v>
      </c>
      <c r="Y494" s="938">
        <f t="shared" si="489"/>
        <v>2.0099999999999998</v>
      </c>
      <c r="Z494" s="895">
        <f t="shared" si="479"/>
        <v>2.2949999999999999</v>
      </c>
      <c r="AA494" s="903">
        <f t="shared" si="480"/>
        <v>2.2949999999999999</v>
      </c>
      <c r="AC494" s="951" t="s">
        <v>284</v>
      </c>
      <c r="AD494" s="1184"/>
      <c r="AE494" s="947"/>
      <c r="AF494" s="740"/>
      <c r="AG494" s="948"/>
      <c r="AH494" s="883"/>
      <c r="AI494" s="950"/>
      <c r="AJ494" s="883">
        <f t="shared" si="501"/>
        <v>0</v>
      </c>
      <c r="AK494" s="2723">
        <f t="shared" si="501"/>
        <v>0</v>
      </c>
      <c r="AL494" s="883">
        <f t="shared" si="501"/>
        <v>0</v>
      </c>
      <c r="AM494" s="944">
        <f t="shared" si="501"/>
        <v>0</v>
      </c>
      <c r="AN494" s="895">
        <f t="shared" si="502"/>
        <v>0</v>
      </c>
      <c r="AO494" s="917">
        <f t="shared" si="503"/>
        <v>0</v>
      </c>
      <c r="AR494" s="104"/>
    </row>
    <row r="495" spans="1:44" ht="15.75" thickBot="1">
      <c r="B495" s="3173"/>
      <c r="C495" s="1223"/>
      <c r="D495" s="3144"/>
      <c r="E495" s="2026" t="s">
        <v>75</v>
      </c>
      <c r="F495" s="3117">
        <v>2</v>
      </c>
      <c r="G495" s="3481">
        <v>2</v>
      </c>
      <c r="H495" s="233" t="s">
        <v>910</v>
      </c>
      <c r="I495" s="2788">
        <v>13.5</v>
      </c>
      <c r="J495" s="2800">
        <v>13.5</v>
      </c>
      <c r="K495" s="3173"/>
      <c r="L495" s="3144"/>
      <c r="M495" s="3174"/>
      <c r="N495" s="92"/>
      <c r="O495" s="894" t="s">
        <v>308</v>
      </c>
      <c r="P495" s="859"/>
      <c r="Q495" s="852"/>
      <c r="R495" s="859"/>
      <c r="S495" s="938"/>
      <c r="T495" s="859"/>
      <c r="U495" s="1032"/>
      <c r="V495" s="859">
        <f t="shared" si="486"/>
        <v>0</v>
      </c>
      <c r="W495" s="1018">
        <f t="shared" si="487"/>
        <v>0</v>
      </c>
      <c r="X495" s="859">
        <f t="shared" si="488"/>
        <v>0</v>
      </c>
      <c r="Y495" s="938">
        <f t="shared" si="489"/>
        <v>0</v>
      </c>
      <c r="Z495" s="895">
        <f t="shared" si="479"/>
        <v>0</v>
      </c>
      <c r="AA495" s="903">
        <f t="shared" si="480"/>
        <v>0</v>
      </c>
      <c r="AC495" s="952" t="s">
        <v>285</v>
      </c>
      <c r="AD495" s="953"/>
      <c r="AE495" s="954"/>
      <c r="AF495" s="881"/>
      <c r="AG495" s="955"/>
      <c r="AH495" s="884"/>
      <c r="AI495" s="956"/>
      <c r="AJ495" s="884">
        <f>AD495+AF495</f>
        <v>0</v>
      </c>
      <c r="AK495" s="2723">
        <f t="shared" si="501"/>
        <v>0</v>
      </c>
      <c r="AL495" s="884">
        <f t="shared" ref="AL495:AL507" si="504">AF495+AH495</f>
        <v>0</v>
      </c>
      <c r="AM495" s="944">
        <f t="shared" si="501"/>
        <v>0</v>
      </c>
      <c r="AN495" s="904">
        <f t="shared" si="502"/>
        <v>0</v>
      </c>
      <c r="AO495" s="918">
        <f t="shared" si="503"/>
        <v>0</v>
      </c>
      <c r="AR495" s="106"/>
    </row>
    <row r="496" spans="1:44" ht="15.75" thickBot="1">
      <c r="B496" s="3173"/>
      <c r="C496" s="1223"/>
      <c r="D496" s="3144"/>
      <c r="E496" s="3470" t="s">
        <v>906</v>
      </c>
      <c r="H496" s="3166" t="s">
        <v>335</v>
      </c>
      <c r="I496" s="227">
        <v>12.01</v>
      </c>
      <c r="J496" s="1204">
        <v>12.01</v>
      </c>
      <c r="K496" s="2847"/>
      <c r="L496" s="3155"/>
      <c r="M496" s="1600"/>
      <c r="N496" s="92"/>
      <c r="O496" s="868" t="s">
        <v>133</v>
      </c>
      <c r="P496" s="1183">
        <f t="shared" ref="P496:U496" si="505">P497+P498+P499+P500</f>
        <v>0</v>
      </c>
      <c r="Q496" s="1150">
        <f t="shared" si="505"/>
        <v>0</v>
      </c>
      <c r="R496" s="863">
        <f>R497+R498+R499+R500</f>
        <v>0.86539999999999995</v>
      </c>
      <c r="S496" s="1043">
        <f>S497+S498+S499+S500</f>
        <v>0.86539999999999995</v>
      </c>
      <c r="T496" s="873">
        <f t="shared" si="505"/>
        <v>0</v>
      </c>
      <c r="U496" s="1044">
        <f t="shared" si="505"/>
        <v>0</v>
      </c>
      <c r="V496" s="859">
        <f t="shared" si="486"/>
        <v>0.86539999999999995</v>
      </c>
      <c r="W496" s="1018">
        <f t="shared" si="487"/>
        <v>0.86539999999999995</v>
      </c>
      <c r="X496" s="859">
        <f t="shared" si="488"/>
        <v>0.86539999999999995</v>
      </c>
      <c r="Y496" s="938">
        <f t="shared" si="489"/>
        <v>0.86539999999999995</v>
      </c>
      <c r="Z496" s="895">
        <f t="shared" si="479"/>
        <v>0.86539999999999995</v>
      </c>
      <c r="AA496" s="903">
        <f t="shared" si="480"/>
        <v>0.86539999999999995</v>
      </c>
      <c r="AC496" s="958" t="s">
        <v>286</v>
      </c>
      <c r="AD496" s="959">
        <f t="shared" ref="AD496:AH496" si="506">SUM(AD491:AD495)</f>
        <v>113.5</v>
      </c>
      <c r="AE496" s="960">
        <f t="shared" si="506"/>
        <v>100</v>
      </c>
      <c r="AF496" s="961">
        <f t="shared" si="506"/>
        <v>0</v>
      </c>
      <c r="AG496" s="962">
        <f t="shared" si="506"/>
        <v>0</v>
      </c>
      <c r="AH496" s="963">
        <f t="shared" si="506"/>
        <v>0</v>
      </c>
      <c r="AI496" s="964">
        <f>SUM(AI491:AI495)</f>
        <v>0</v>
      </c>
      <c r="AJ496" s="963">
        <f>AD496+AF496</f>
        <v>113.5</v>
      </c>
      <c r="AK496" s="2721">
        <f>AE496+AG496</f>
        <v>100</v>
      </c>
      <c r="AL496" s="963">
        <f t="shared" si="504"/>
        <v>0</v>
      </c>
      <c r="AM496" s="966">
        <f>AG496+AI496</f>
        <v>0</v>
      </c>
      <c r="AN496" s="914">
        <f t="shared" si="502"/>
        <v>113.5</v>
      </c>
      <c r="AO496" s="2135">
        <f t="shared" si="503"/>
        <v>100</v>
      </c>
      <c r="AR496" s="193"/>
    </row>
    <row r="497" spans="2:56">
      <c r="B497" s="3173"/>
      <c r="C497" s="1223"/>
      <c r="D497" s="3144"/>
      <c r="E497" s="2027" t="s">
        <v>132</v>
      </c>
      <c r="F497" s="3515" t="s">
        <v>907</v>
      </c>
      <c r="G497" s="3495">
        <v>2</v>
      </c>
      <c r="H497" s="1235" t="s">
        <v>578</v>
      </c>
      <c r="I497" s="228">
        <v>1.44</v>
      </c>
      <c r="J497" s="1204">
        <v>1.44</v>
      </c>
      <c r="K497" s="2462"/>
      <c r="L497" s="193"/>
      <c r="M497" s="2622"/>
      <c r="N497" s="92"/>
      <c r="O497" s="869" t="s">
        <v>131</v>
      </c>
      <c r="P497" s="864"/>
      <c r="Q497" s="1045"/>
      <c r="R497" s="4413">
        <f>F481+I482</f>
        <v>1.54E-2</v>
      </c>
      <c r="S497" s="1046">
        <f>G481+J482</f>
        <v>1.54E-2</v>
      </c>
      <c r="T497" s="874"/>
      <c r="U497" s="1045"/>
      <c r="V497" s="878">
        <f>P497+R497</f>
        <v>1.54E-2</v>
      </c>
      <c r="W497" s="1046">
        <f t="shared" si="487"/>
        <v>1.54E-2</v>
      </c>
      <c r="X497" s="860">
        <f t="shared" si="488"/>
        <v>1.54E-2</v>
      </c>
      <c r="Y497" s="1046">
        <f t="shared" si="489"/>
        <v>1.54E-2</v>
      </c>
      <c r="Z497" s="895">
        <f t="shared" si="479"/>
        <v>1.54E-2</v>
      </c>
      <c r="AA497" s="903">
        <f t="shared" si="480"/>
        <v>1.54E-2</v>
      </c>
      <c r="AC497" s="1075" t="s">
        <v>295</v>
      </c>
      <c r="AD497" s="979"/>
      <c r="AE497" s="1067"/>
      <c r="AF497" s="981"/>
      <c r="AG497" s="1070"/>
      <c r="AH497" s="979"/>
      <c r="AI497" s="1067"/>
      <c r="AJ497" s="883">
        <f t="shared" ref="AJ497" si="507">AD497+AF497</f>
        <v>0</v>
      </c>
      <c r="AK497" s="899">
        <f t="shared" ref="AK497" si="508">AE497+AG497</f>
        <v>0</v>
      </c>
      <c r="AL497" s="883">
        <f t="shared" si="504"/>
        <v>0</v>
      </c>
      <c r="AM497" s="1030">
        <f t="shared" ref="AM497" si="509">AG497+AI497</f>
        <v>0</v>
      </c>
      <c r="AN497" s="915">
        <f t="shared" si="502"/>
        <v>0</v>
      </c>
      <c r="AO497" s="922">
        <f t="shared" si="503"/>
        <v>0</v>
      </c>
      <c r="AR497" s="1670"/>
      <c r="AV497" s="11"/>
      <c r="AW497" s="11"/>
    </row>
    <row r="498" spans="2:56" ht="15.75" thickBot="1">
      <c r="B498" s="1236" t="s">
        <v>270</v>
      </c>
      <c r="C498" s="3177"/>
      <c r="D498" s="3285">
        <f>SUM(D489:D493)</f>
        <v>360</v>
      </c>
      <c r="E498" s="1602" t="s">
        <v>354</v>
      </c>
      <c r="F498" s="2611">
        <v>3</v>
      </c>
      <c r="G498" s="2612">
        <v>3</v>
      </c>
      <c r="H498" s="1295" t="s">
        <v>47</v>
      </c>
      <c r="I498" s="2611">
        <v>1.6</v>
      </c>
      <c r="J498" s="2612">
        <v>1.6</v>
      </c>
      <c r="K498" s="3107"/>
      <c r="L498" s="2776"/>
      <c r="M498" s="2777"/>
      <c r="O498" s="870" t="s">
        <v>276</v>
      </c>
      <c r="P498" s="865"/>
      <c r="Q498" s="1047"/>
      <c r="R498" s="4414">
        <f>G485</f>
        <v>0.6</v>
      </c>
      <c r="S498" s="1048">
        <f>G485</f>
        <v>0.6</v>
      </c>
      <c r="T498" s="875"/>
      <c r="U498" s="1047"/>
      <c r="V498" s="878">
        <f>P498+R498</f>
        <v>0.6</v>
      </c>
      <c r="W498" s="1046">
        <f t="shared" si="487"/>
        <v>0.6</v>
      </c>
      <c r="X498" s="860">
        <f t="shared" si="488"/>
        <v>0.6</v>
      </c>
      <c r="Y498" s="1046">
        <f t="shared" si="489"/>
        <v>0.6</v>
      </c>
      <c r="Z498" s="895">
        <f t="shared" si="479"/>
        <v>0.6</v>
      </c>
      <c r="AA498" s="903">
        <f t="shared" si="480"/>
        <v>0.6</v>
      </c>
      <c r="AC498" s="1063" t="s">
        <v>402</v>
      </c>
      <c r="AD498" s="983"/>
      <c r="AE498" s="1068"/>
      <c r="AF498" s="985"/>
      <c r="AG498" s="1071"/>
      <c r="AH498" s="983"/>
      <c r="AI498" s="1068"/>
      <c r="AJ498" s="883">
        <f t="shared" ref="AJ498:AK500" si="510">AD498+AF498</f>
        <v>0</v>
      </c>
      <c r="AK498" s="899">
        <f t="shared" si="510"/>
        <v>0</v>
      </c>
      <c r="AL498" s="883">
        <f t="shared" si="504"/>
        <v>0</v>
      </c>
      <c r="AM498" s="1030">
        <f t="shared" ref="AM498:AM503" si="511">AG498+AI498</f>
        <v>0</v>
      </c>
      <c r="AN498" s="895">
        <f t="shared" si="502"/>
        <v>0</v>
      </c>
      <c r="AO498" s="917">
        <f t="shared" si="503"/>
        <v>0</v>
      </c>
      <c r="AR498" s="104"/>
      <c r="AV498" s="11"/>
      <c r="AW498" s="11"/>
    </row>
    <row r="499" spans="2:56" ht="15.75" thickBot="1">
      <c r="B499" s="1980"/>
      <c r="C499" s="92"/>
      <c r="D499" s="559"/>
      <c r="E499" s="92"/>
      <c r="F499" s="92"/>
      <c r="G499" s="92"/>
      <c r="H499" s="3156"/>
      <c r="I499" s="193"/>
      <c r="J499" s="194"/>
      <c r="K499" s="3144"/>
      <c r="L499" s="92"/>
      <c r="M499" s="92"/>
      <c r="O499" s="871" t="s">
        <v>116</v>
      </c>
      <c r="P499" s="866"/>
      <c r="Q499" s="1049"/>
      <c r="R499" s="4415">
        <f>L483</f>
        <v>0.25</v>
      </c>
      <c r="S499" s="1050">
        <f>M483</f>
        <v>0.25</v>
      </c>
      <c r="T499" s="876"/>
      <c r="U499" s="1049"/>
      <c r="V499" s="878">
        <f>P499+R499</f>
        <v>0.25</v>
      </c>
      <c r="W499" s="1046">
        <f t="shared" si="487"/>
        <v>0.25</v>
      </c>
      <c r="X499" s="860">
        <f t="shared" si="488"/>
        <v>0.25</v>
      </c>
      <c r="Y499" s="1046">
        <f t="shared" si="489"/>
        <v>0.25</v>
      </c>
      <c r="Z499" s="904">
        <f t="shared" si="479"/>
        <v>0.25</v>
      </c>
      <c r="AA499" s="905">
        <f t="shared" si="480"/>
        <v>0.25</v>
      </c>
      <c r="AC499" s="1064" t="s">
        <v>329</v>
      </c>
      <c r="AD499" s="988"/>
      <c r="AE499" s="1069"/>
      <c r="AF499" s="990"/>
      <c r="AG499" s="1072"/>
      <c r="AH499" s="988"/>
      <c r="AI499" s="1069"/>
      <c r="AJ499" s="884">
        <f t="shared" si="510"/>
        <v>0</v>
      </c>
      <c r="AK499" s="2724">
        <f t="shared" si="510"/>
        <v>0</v>
      </c>
      <c r="AL499" s="884">
        <f t="shared" si="504"/>
        <v>0</v>
      </c>
      <c r="AM499" s="1074">
        <f t="shared" si="511"/>
        <v>0</v>
      </c>
      <c r="AN499" s="904">
        <f t="shared" si="502"/>
        <v>0</v>
      </c>
      <c r="AO499" s="918">
        <f t="shared" si="503"/>
        <v>0</v>
      </c>
      <c r="AR499" s="104"/>
      <c r="AV499" s="11"/>
      <c r="AW499" s="11"/>
    </row>
    <row r="500" spans="2:56" ht="15.75" thickBot="1">
      <c r="B500" s="92"/>
      <c r="C500" s="1514"/>
      <c r="D500" s="92"/>
      <c r="E500" s="668"/>
      <c r="F500" s="92"/>
      <c r="G500" s="92"/>
      <c r="H500" s="92"/>
      <c r="I500" s="92"/>
      <c r="J500" s="92"/>
      <c r="K500" s="92"/>
      <c r="L500" s="92"/>
      <c r="M500" s="92"/>
      <c r="O500" s="871" t="s">
        <v>400</v>
      </c>
      <c r="P500" s="866"/>
      <c r="Q500" s="1049"/>
      <c r="R500" s="866"/>
      <c r="S500" s="1050"/>
      <c r="T500" s="876"/>
      <c r="U500" s="1049"/>
      <c r="V500" s="878">
        <f>P500+R500</f>
        <v>0</v>
      </c>
      <c r="W500" s="1046">
        <f t="shared" si="487"/>
        <v>0</v>
      </c>
      <c r="X500" s="860">
        <f>R500+T500</f>
        <v>0</v>
      </c>
      <c r="Y500" s="1046">
        <f t="shared" si="489"/>
        <v>0</v>
      </c>
      <c r="Z500" s="904">
        <f t="shared" si="479"/>
        <v>0</v>
      </c>
      <c r="AA500" s="905">
        <f t="shared" si="480"/>
        <v>0</v>
      </c>
      <c r="AC500" s="1065" t="s">
        <v>297</v>
      </c>
      <c r="AD500" s="1078">
        <f t="shared" ref="AD500:AI500" si="512">SUM(AD497:AD499)</f>
        <v>0</v>
      </c>
      <c r="AE500" s="1013">
        <f t="shared" si="512"/>
        <v>0</v>
      </c>
      <c r="AF500" s="1066">
        <f t="shared" si="512"/>
        <v>0</v>
      </c>
      <c r="AG500" s="1011">
        <f t="shared" si="512"/>
        <v>0</v>
      </c>
      <c r="AH500" s="1078">
        <f t="shared" si="512"/>
        <v>0</v>
      </c>
      <c r="AI500" s="1013">
        <f t="shared" si="512"/>
        <v>0</v>
      </c>
      <c r="AJ500" s="935">
        <f t="shared" si="510"/>
        <v>0</v>
      </c>
      <c r="AK500" s="4409">
        <f t="shared" si="510"/>
        <v>0</v>
      </c>
      <c r="AL500" s="935">
        <f t="shared" si="504"/>
        <v>0</v>
      </c>
      <c r="AM500" s="1013">
        <f t="shared" si="511"/>
        <v>0</v>
      </c>
      <c r="AN500" s="935">
        <f t="shared" si="502"/>
        <v>0</v>
      </c>
      <c r="AO500" s="936">
        <f t="shared" si="503"/>
        <v>0</v>
      </c>
      <c r="AR500" s="193"/>
      <c r="AU500" s="605"/>
      <c r="AV500" s="11"/>
      <c r="AW500" s="11"/>
    </row>
    <row r="501" spans="2:56" ht="15.75" thickBot="1">
      <c r="B501" s="1980"/>
      <c r="C501" s="92"/>
      <c r="D501" s="1927"/>
      <c r="E501" s="92"/>
      <c r="F501" s="92"/>
      <c r="G501" s="92"/>
      <c r="H501" s="92"/>
      <c r="I501" s="92"/>
      <c r="J501" s="92"/>
      <c r="K501" s="92"/>
      <c r="L501" s="92"/>
      <c r="M501" s="92"/>
      <c r="O501" s="416" t="s">
        <v>85</v>
      </c>
      <c r="P501" s="867"/>
      <c r="Q501" s="1196"/>
      <c r="R501" s="867"/>
      <c r="S501" s="1052"/>
      <c r="T501" s="877">
        <f>F498</f>
        <v>3</v>
      </c>
      <c r="U501" s="1053">
        <f>G498</f>
        <v>3</v>
      </c>
      <c r="V501" s="879">
        <f>P501+R501</f>
        <v>0</v>
      </c>
      <c r="W501" s="1054">
        <f t="shared" si="487"/>
        <v>0</v>
      </c>
      <c r="X501" s="879">
        <f>R501+T501</f>
        <v>3</v>
      </c>
      <c r="Y501" s="1054">
        <f t="shared" si="489"/>
        <v>3</v>
      </c>
      <c r="Z501" s="906">
        <f t="shared" si="479"/>
        <v>3</v>
      </c>
      <c r="AA501" s="907">
        <f t="shared" si="480"/>
        <v>3</v>
      </c>
      <c r="AC501" s="921" t="s">
        <v>290</v>
      </c>
      <c r="AD501" s="967"/>
      <c r="AE501" s="968"/>
      <c r="AF501" s="882"/>
      <c r="AG501" s="969"/>
      <c r="AH501" s="967"/>
      <c r="AI501" s="968"/>
      <c r="AJ501" s="884">
        <f t="shared" ref="AJ501:AK503" si="513">AD501+AF501</f>
        <v>0</v>
      </c>
      <c r="AK501" s="2725">
        <f t="shared" si="513"/>
        <v>0</v>
      </c>
      <c r="AL501" s="882">
        <f t="shared" si="504"/>
        <v>0</v>
      </c>
      <c r="AM501" s="970">
        <f t="shared" si="511"/>
        <v>0</v>
      </c>
      <c r="AN501" s="915">
        <f t="shared" si="502"/>
        <v>0</v>
      </c>
      <c r="AO501" s="922">
        <f t="shared" si="503"/>
        <v>0</v>
      </c>
      <c r="AR501" s="104"/>
      <c r="AU501" s="605"/>
      <c r="AV501" s="11"/>
      <c r="AW501" s="11"/>
    </row>
    <row r="502" spans="2:56" ht="15.75" thickBot="1">
      <c r="B502" s="3343"/>
      <c r="C502" s="92"/>
      <c r="D502" s="559"/>
      <c r="E502" s="92"/>
      <c r="F502" s="92"/>
      <c r="G502" s="92"/>
      <c r="H502" s="92"/>
      <c r="I502" s="92"/>
      <c r="J502" s="92"/>
      <c r="K502" s="468"/>
      <c r="L502" s="3143"/>
      <c r="M502" s="3147"/>
      <c r="AC502" s="923" t="s">
        <v>291</v>
      </c>
      <c r="AD502" s="953"/>
      <c r="AE502" s="971"/>
      <c r="AF502" s="884">
        <f>I475</f>
        <v>87.125</v>
      </c>
      <c r="AG502" s="972">
        <f>J475</f>
        <v>74</v>
      </c>
      <c r="AH502" s="953"/>
      <c r="AI502" s="971"/>
      <c r="AJ502" s="884">
        <f t="shared" si="513"/>
        <v>87.125</v>
      </c>
      <c r="AK502" s="2726">
        <f t="shared" si="513"/>
        <v>74</v>
      </c>
      <c r="AL502" s="884">
        <f t="shared" si="504"/>
        <v>87.125</v>
      </c>
      <c r="AM502" s="973">
        <f t="shared" si="511"/>
        <v>74</v>
      </c>
      <c r="AN502" s="904">
        <f t="shared" si="502"/>
        <v>87.125</v>
      </c>
      <c r="AO502" s="918">
        <f t="shared" si="503"/>
        <v>74</v>
      </c>
      <c r="AR502" s="104"/>
      <c r="AU502" s="605"/>
      <c r="AV502" s="11"/>
      <c r="AW502" s="11"/>
    </row>
    <row r="503" spans="2:56" ht="15.75" thickBot="1">
      <c r="B503" s="92"/>
      <c r="C503" s="1514"/>
      <c r="D503" s="92"/>
      <c r="E503" s="92"/>
      <c r="F503" s="92"/>
      <c r="G503" s="92"/>
      <c r="H503" s="92"/>
      <c r="I503" s="92"/>
      <c r="J503" s="3141"/>
      <c r="K503" s="113"/>
      <c r="L503" s="3150"/>
      <c r="M503" s="3144"/>
      <c r="O503" s="3125"/>
      <c r="P503" s="3124"/>
      <c r="Q503" s="3129"/>
      <c r="R503" s="3126"/>
      <c r="S503" s="3124"/>
      <c r="T503" s="3130"/>
      <c r="U503" s="128"/>
      <c r="V503" s="11"/>
      <c r="AC503" s="924" t="s">
        <v>287</v>
      </c>
      <c r="AD503" s="974">
        <f t="shared" ref="AD503:AI503" si="514">SUM(AD501:AD502)</f>
        <v>0</v>
      </c>
      <c r="AE503" s="975">
        <f t="shared" si="514"/>
        <v>0</v>
      </c>
      <c r="AF503" s="976">
        <f>SUM(AF501:AF502)</f>
        <v>87.125</v>
      </c>
      <c r="AG503" s="926">
        <f t="shared" si="514"/>
        <v>74</v>
      </c>
      <c r="AH503" s="974">
        <f t="shared" si="514"/>
        <v>0</v>
      </c>
      <c r="AI503" s="975">
        <f t="shared" si="514"/>
        <v>0</v>
      </c>
      <c r="AJ503" s="925">
        <f t="shared" si="513"/>
        <v>87.125</v>
      </c>
      <c r="AK503" s="4411">
        <f t="shared" si="513"/>
        <v>74</v>
      </c>
      <c r="AL503" s="925">
        <f t="shared" si="504"/>
        <v>87.125</v>
      </c>
      <c r="AM503" s="978">
        <f t="shared" si="511"/>
        <v>74</v>
      </c>
      <c r="AN503" s="925">
        <f t="shared" si="502"/>
        <v>87.125</v>
      </c>
      <c r="AO503" s="926">
        <f t="shared" si="503"/>
        <v>74</v>
      </c>
      <c r="AR503" s="193"/>
      <c r="AU503" s="106"/>
      <c r="AV503" s="11"/>
      <c r="AW503" s="11"/>
    </row>
    <row r="504" spans="2:56">
      <c r="B504" s="92"/>
      <c r="C504" s="1514"/>
      <c r="D504" s="92"/>
      <c r="E504" s="3141"/>
      <c r="F504" s="3140"/>
      <c r="G504" s="3149"/>
      <c r="H504" s="3144"/>
      <c r="I504" s="92"/>
      <c r="J504" s="1625"/>
      <c r="K504" s="3140"/>
      <c r="L504" s="3149"/>
      <c r="M504" s="3144"/>
      <c r="O504" s="3125"/>
      <c r="P504" s="3124"/>
      <c r="Q504" s="3129"/>
      <c r="R504" s="3125"/>
      <c r="S504" s="3127"/>
      <c r="T504" s="3129"/>
      <c r="U504" s="3128"/>
      <c r="V504" s="11"/>
      <c r="W504" s="849"/>
      <c r="Y504" s="849"/>
      <c r="AC504" s="927" t="s">
        <v>201</v>
      </c>
      <c r="AD504" s="979"/>
      <c r="AE504" s="980"/>
      <c r="AF504" s="981"/>
      <c r="AG504" s="982"/>
      <c r="AH504" s="979"/>
      <c r="AI504" s="980"/>
      <c r="AJ504" s="883">
        <f t="shared" ref="AJ504" si="515">AD504+AF504</f>
        <v>0</v>
      </c>
      <c r="AK504" s="2727">
        <f t="shared" ref="AK504" si="516">AE504+AG504</f>
        <v>0</v>
      </c>
      <c r="AL504" s="883">
        <f t="shared" si="504"/>
        <v>0</v>
      </c>
      <c r="AM504" s="987">
        <f>AG504+AI504</f>
        <v>0</v>
      </c>
      <c r="AN504" s="915">
        <f t="shared" si="502"/>
        <v>0</v>
      </c>
      <c r="AO504" s="922">
        <f t="shared" si="503"/>
        <v>0</v>
      </c>
      <c r="AR504" s="98"/>
      <c r="AU504" s="106"/>
      <c r="AV504" s="11"/>
      <c r="AW504" s="11"/>
    </row>
    <row r="505" spans="2:56">
      <c r="B505" s="92"/>
      <c r="C505" s="1514"/>
      <c r="D505" s="92"/>
      <c r="E505" s="3141"/>
      <c r="F505" s="3140"/>
      <c r="G505" s="3149"/>
      <c r="H505" s="3144"/>
      <c r="I505" s="92"/>
      <c r="J505" s="3144"/>
      <c r="K505" s="604"/>
      <c r="L505" s="209"/>
      <c r="M505" s="3144"/>
      <c r="O505" s="1625"/>
      <c r="P505" s="3128"/>
      <c r="Q505" s="3128"/>
      <c r="R505" s="3125"/>
      <c r="S505" s="3127"/>
      <c r="T505" s="3129"/>
      <c r="U505" s="847"/>
      <c r="V505" s="11"/>
      <c r="W505" s="849"/>
      <c r="Y505" s="849"/>
      <c r="AC505" s="928" t="s">
        <v>89</v>
      </c>
      <c r="AD505" s="983"/>
      <c r="AE505" s="984"/>
      <c r="AF505" s="985"/>
      <c r="AG505" s="986"/>
      <c r="AH505" s="983"/>
      <c r="AI505" s="984"/>
      <c r="AJ505" s="883">
        <f t="shared" ref="AJ505:AK507" si="517">AD505+AF505</f>
        <v>0</v>
      </c>
      <c r="AK505" s="2727">
        <f t="shared" si="517"/>
        <v>0</v>
      </c>
      <c r="AL505" s="883">
        <f t="shared" si="504"/>
        <v>0</v>
      </c>
      <c r="AM505" s="987">
        <f>AG505+AI505</f>
        <v>0</v>
      </c>
      <c r="AN505" s="895">
        <f t="shared" si="502"/>
        <v>0</v>
      </c>
      <c r="AO505" s="917">
        <f t="shared" si="503"/>
        <v>0</v>
      </c>
      <c r="AR505" s="104"/>
      <c r="AU505" s="106"/>
      <c r="AV505" s="11"/>
      <c r="AW505" s="11"/>
    </row>
    <row r="506" spans="2:56" ht="15.75" thickBot="1">
      <c r="B506" s="92"/>
      <c r="C506" s="92"/>
      <c r="D506" s="559"/>
      <c r="E506" s="3144"/>
      <c r="F506" s="3144"/>
      <c r="G506" s="3144"/>
      <c r="H506" s="3144"/>
      <c r="I506" s="92"/>
      <c r="J506" s="3144"/>
      <c r="K506" s="3144"/>
      <c r="L506" s="3144"/>
      <c r="M506" s="3144"/>
      <c r="O506" s="3207"/>
      <c r="P506" s="255"/>
      <c r="Q506" s="3129"/>
      <c r="R506" s="3125"/>
      <c r="S506" s="3124"/>
      <c r="T506" s="3129"/>
      <c r="U506" s="3123"/>
      <c r="V506" s="11"/>
      <c r="W506" s="271"/>
      <c r="Y506" s="271"/>
      <c r="AC506" s="929" t="s">
        <v>202</v>
      </c>
      <c r="AD506" s="988"/>
      <c r="AE506" s="989"/>
      <c r="AF506" s="990"/>
      <c r="AG506" s="991"/>
      <c r="AH506" s="988"/>
      <c r="AI506" s="989"/>
      <c r="AJ506" s="884">
        <f t="shared" si="517"/>
        <v>0</v>
      </c>
      <c r="AK506" s="2728">
        <f t="shared" si="517"/>
        <v>0</v>
      </c>
      <c r="AL506" s="884">
        <f t="shared" si="504"/>
        <v>0</v>
      </c>
      <c r="AM506" s="992">
        <f>AG506+AI506</f>
        <v>0</v>
      </c>
      <c r="AN506" s="904">
        <f t="shared" si="502"/>
        <v>0</v>
      </c>
      <c r="AO506" s="918">
        <f t="shared" si="503"/>
        <v>0</v>
      </c>
      <c r="AR506" s="104"/>
      <c r="AU506" s="106"/>
      <c r="AV506" s="11"/>
      <c r="AW506" s="11"/>
    </row>
    <row r="507" spans="2:56" ht="15.75" thickBot="1">
      <c r="B507" s="559"/>
      <c r="C507" s="92"/>
      <c r="D507" s="92"/>
      <c r="E507" s="3141"/>
      <c r="F507" s="1587"/>
      <c r="G507" s="3147"/>
      <c r="H507" s="209"/>
      <c r="I507" s="92"/>
      <c r="J507" s="92"/>
      <c r="K507" s="3344"/>
      <c r="L507" s="3144"/>
      <c r="M507" s="3144"/>
      <c r="O507" s="1625"/>
      <c r="P507" s="209"/>
      <c r="Q507" s="3128"/>
      <c r="R507" s="1625"/>
      <c r="S507" s="3128"/>
      <c r="T507" s="3128"/>
      <c r="U507" s="3130"/>
      <c r="V507" s="11"/>
      <c r="W507" s="845"/>
      <c r="Y507" s="845"/>
      <c r="AC507" s="1076" t="s">
        <v>288</v>
      </c>
      <c r="AD507" s="1077">
        <f t="shared" ref="AD507:AI507" si="518">SUM(AD504:AD506)</f>
        <v>0</v>
      </c>
      <c r="AE507" s="964">
        <f t="shared" si="518"/>
        <v>0</v>
      </c>
      <c r="AF507" s="1077">
        <f t="shared" si="518"/>
        <v>0</v>
      </c>
      <c r="AG507" s="964">
        <f t="shared" si="518"/>
        <v>0</v>
      </c>
      <c r="AH507" s="1077">
        <f t="shared" si="518"/>
        <v>0</v>
      </c>
      <c r="AI507" s="964">
        <f t="shared" si="518"/>
        <v>0</v>
      </c>
      <c r="AJ507" s="963">
        <f t="shared" si="517"/>
        <v>0</v>
      </c>
      <c r="AK507" s="965">
        <f t="shared" si="517"/>
        <v>0</v>
      </c>
      <c r="AL507" s="963">
        <f t="shared" si="504"/>
        <v>0</v>
      </c>
      <c r="AM507" s="966">
        <f>AG507+AI507</f>
        <v>0</v>
      </c>
      <c r="AN507" s="930">
        <f t="shared" si="502"/>
        <v>0</v>
      </c>
      <c r="AO507" s="931">
        <f t="shared" si="503"/>
        <v>0</v>
      </c>
      <c r="AR507" s="193"/>
      <c r="AU507" s="106"/>
      <c r="AV507" s="11"/>
      <c r="AW507" s="11"/>
    </row>
    <row r="508" spans="2:56">
      <c r="B508" s="3144"/>
      <c r="C508" s="3141"/>
      <c r="D508" s="3144"/>
      <c r="E508" s="2613"/>
      <c r="F508" s="113"/>
      <c r="G508" s="3150"/>
      <c r="H508" s="209"/>
      <c r="I508" s="92"/>
      <c r="J508" s="92"/>
      <c r="K508" s="2425"/>
      <c r="L508" s="3144"/>
      <c r="M508" s="209"/>
      <c r="N508" s="194"/>
      <c r="O508" s="3126"/>
      <c r="P508" s="266"/>
      <c r="Q508" s="2030"/>
      <c r="R508" s="3125"/>
      <c r="S508" s="3127"/>
      <c r="T508" s="3129"/>
      <c r="U508" s="3123"/>
      <c r="AC508" s="1565" t="str">
        <f>O509</f>
        <v xml:space="preserve">               12- ТИДНЕВКА</v>
      </c>
      <c r="AF508" s="2555" t="str">
        <f>R509</f>
        <v xml:space="preserve">      Сезон:    ЗИМА  -  ВЕСНА  2025 -____г.г.</v>
      </c>
      <c r="AN508" s="106"/>
      <c r="AO508" s="11"/>
      <c r="AR508" s="137"/>
    </row>
    <row r="509" spans="2:56">
      <c r="B509" s="92"/>
      <c r="C509" s="1565" t="str">
        <f>C2</f>
        <v xml:space="preserve">               12 - ТИДНЕВНАЯ  М Е Н Ю  -  Р А С К Л А Д К А    ДЛЯ ПИТАНИЯ ДЕТЕЙ  ШКОЛЬНЫХ </v>
      </c>
      <c r="D509" s="92"/>
      <c r="E509" s="113"/>
      <c r="F509" s="3144"/>
      <c r="G509" s="3144"/>
      <c r="H509" s="113"/>
      <c r="I509" s="3144"/>
      <c r="J509" s="92"/>
      <c r="K509" s="92"/>
      <c r="L509" s="1566"/>
      <c r="M509" s="92"/>
      <c r="N509" s="106"/>
      <c r="O509" s="1565" t="str">
        <f>O6</f>
        <v xml:space="preserve">               12- ТИДНЕВКА</v>
      </c>
      <c r="R509" s="2555" t="str">
        <f>I511</f>
        <v xml:space="preserve">      Сезон:    ЗИМА  -  ВЕСНА  2025 -____г.г.</v>
      </c>
      <c r="Z509" s="908"/>
      <c r="AA509" s="286"/>
      <c r="AC509" t="s">
        <v>271</v>
      </c>
      <c r="AR509" s="106"/>
      <c r="AV509" s="54"/>
      <c r="AW509" s="596"/>
    </row>
    <row r="510" spans="2:56" ht="16.5" thickBot="1">
      <c r="B510" s="92"/>
      <c r="C510" s="1514"/>
      <c r="D510" s="1515" t="str">
        <f>D3</f>
        <v xml:space="preserve"> З А В Т Р А К О В   -   О Б Е Д О В  -  П О Л Д Н И К О В</v>
      </c>
      <c r="E510" s="92"/>
      <c r="F510" s="92"/>
      <c r="G510" s="92"/>
      <c r="H510" s="92"/>
      <c r="I510" s="92"/>
      <c r="J510" s="92"/>
      <c r="K510" s="92"/>
      <c r="L510" s="1622" t="str">
        <f>L3</f>
        <v>СанПиН  2.3 /2.4. 3590 - 20</v>
      </c>
      <c r="M510" s="92"/>
      <c r="N510" s="92"/>
      <c r="O510" t="s">
        <v>271</v>
      </c>
      <c r="Z510" s="908"/>
      <c r="AA510" s="1021"/>
      <c r="AC510" s="99" t="str">
        <f>O511</f>
        <v>10- й день</v>
      </c>
      <c r="AD510" s="2" t="str">
        <f>P511</f>
        <v>Возрастная категория:   12  лет и старше</v>
      </c>
      <c r="AI510" s="132" t="str">
        <f>U511</f>
        <v>2 - я   неделя</v>
      </c>
      <c r="AK510" s="297"/>
      <c r="AL510" s="68"/>
      <c r="AR510" s="106"/>
      <c r="AV510" s="322"/>
      <c r="AW510" s="322"/>
    </row>
    <row r="511" spans="2:56" ht="15.75" thickBot="1">
      <c r="B511" s="1566" t="str">
        <f>B4</f>
        <v>Возрастная категория:   12  лет и старше</v>
      </c>
      <c r="C511" s="1566"/>
      <c r="D511" s="1570"/>
      <c r="E511" s="92"/>
      <c r="F511" s="1571" t="str">
        <f>F348</f>
        <v>2 - я   неделя</v>
      </c>
      <c r="G511" s="92"/>
      <c r="H511" s="92"/>
      <c r="I511" s="2554" t="str">
        <f>I4</f>
        <v xml:space="preserve">      Сезон:    ЗИМА  -  ВЕСНА  2025 -____г.г.</v>
      </c>
      <c r="J511" s="2078"/>
      <c r="K511" s="1572"/>
      <c r="L511" s="92"/>
      <c r="M511" s="92"/>
      <c r="N511" s="92"/>
      <c r="O511" s="99" t="str">
        <f>B514</f>
        <v>10- й день</v>
      </c>
      <c r="P511" s="2" t="str">
        <f>B511</f>
        <v>Возрастная категория:   12  лет и старше</v>
      </c>
      <c r="U511" s="132" t="str">
        <f>F511</f>
        <v>2 - я   неделя</v>
      </c>
      <c r="W511" s="297"/>
      <c r="X511" s="68"/>
      <c r="Y511" s="1023"/>
      <c r="Z511" s="1022"/>
      <c r="AA511" s="80"/>
      <c r="AC511" s="839" t="s">
        <v>224</v>
      </c>
      <c r="AD511" s="840" t="s">
        <v>272</v>
      </c>
      <c r="AE511" s="841"/>
      <c r="AF511" s="840" t="s">
        <v>273</v>
      </c>
      <c r="AG511" s="841"/>
      <c r="AH511" s="840" t="s">
        <v>274</v>
      </c>
      <c r="AI511" s="841"/>
      <c r="AJ511" s="840" t="s">
        <v>277</v>
      </c>
      <c r="AK511" s="841"/>
      <c r="AL511" s="886" t="s">
        <v>278</v>
      </c>
      <c r="AM511" s="841"/>
      <c r="AN511" s="909" t="s">
        <v>279</v>
      </c>
      <c r="AO511" s="910"/>
      <c r="AR511" s="1668"/>
      <c r="AV511" s="322"/>
      <c r="AW511" s="322"/>
    </row>
    <row r="512" spans="2:56" ht="15.75" thickBot="1">
      <c r="B512" s="1573" t="s">
        <v>1</v>
      </c>
      <c r="C512" s="1574" t="s">
        <v>2</v>
      </c>
      <c r="D512" s="1629" t="s">
        <v>3</v>
      </c>
      <c r="E512" s="3180" t="s">
        <v>57</v>
      </c>
      <c r="F512" s="112"/>
      <c r="G512" s="112"/>
      <c r="H512" s="112"/>
      <c r="I512" s="112"/>
      <c r="J512" s="112"/>
      <c r="K512" s="112"/>
      <c r="L512" s="112"/>
      <c r="M512" s="3167"/>
      <c r="N512" s="92"/>
      <c r="AC512" s="1079" t="s">
        <v>300</v>
      </c>
      <c r="AD512" s="842" t="s">
        <v>87</v>
      </c>
      <c r="AE512" s="844" t="s">
        <v>88</v>
      </c>
      <c r="AF512" s="887" t="s">
        <v>87</v>
      </c>
      <c r="AG512" s="888" t="s">
        <v>88</v>
      </c>
      <c r="AH512" s="887" t="s">
        <v>87</v>
      </c>
      <c r="AI512" s="888" t="s">
        <v>88</v>
      </c>
      <c r="AJ512" s="842" t="s">
        <v>87</v>
      </c>
      <c r="AK512" s="843" t="s">
        <v>88</v>
      </c>
      <c r="AL512" s="889" t="s">
        <v>87</v>
      </c>
      <c r="AM512" s="843" t="s">
        <v>88</v>
      </c>
      <c r="AN512" s="1082" t="s">
        <v>87</v>
      </c>
      <c r="AO512" s="1083" t="s">
        <v>88</v>
      </c>
      <c r="AQ512" s="3132"/>
      <c r="AR512" s="3144"/>
      <c r="AS512" s="3132"/>
      <c r="AT512" s="3132"/>
      <c r="AU512" s="3132"/>
      <c r="AV512" s="3133"/>
      <c r="AW512" s="3133"/>
      <c r="AX512" s="3132"/>
      <c r="AY512" s="3132"/>
      <c r="AZ512" s="3132"/>
      <c r="BA512" s="3132"/>
      <c r="BB512" s="3132"/>
      <c r="BC512" s="3132"/>
      <c r="BD512" s="3132"/>
    </row>
    <row r="513" spans="2:56" ht="16.5" thickBot="1">
      <c r="B513" s="1577" t="s">
        <v>4</v>
      </c>
      <c r="C513" s="1630"/>
      <c r="D513" s="1631" t="s">
        <v>58</v>
      </c>
      <c r="E513" s="3376"/>
      <c r="F513" s="92"/>
      <c r="G513" s="92"/>
      <c r="H513" s="92"/>
      <c r="I513" s="92"/>
      <c r="J513" s="92"/>
      <c r="K513" s="3144"/>
      <c r="L513" s="3144"/>
      <c r="M513" s="3174"/>
      <c r="N513" s="92"/>
      <c r="O513" s="1094" t="s">
        <v>303</v>
      </c>
      <c r="P513" s="184"/>
      <c r="Q513" s="184"/>
      <c r="R513" s="184"/>
      <c r="S513" s="184"/>
      <c r="T513" s="184"/>
      <c r="U513" s="184"/>
      <c r="V513" s="184"/>
      <c r="W513" s="184"/>
      <c r="X513" s="184"/>
      <c r="Y513" s="837"/>
      <c r="AC513" s="932" t="s">
        <v>63</v>
      </c>
      <c r="AD513" s="967"/>
      <c r="AE513" s="993"/>
      <c r="AF513" s="967"/>
      <c r="AG513" s="994"/>
      <c r="AH513" s="967"/>
      <c r="AI513" s="995"/>
      <c r="AJ513" s="882">
        <f t="shared" ref="AJ513:AJ522" si="519">AD513+AF513</f>
        <v>0</v>
      </c>
      <c r="AK513" s="1397">
        <f t="shared" ref="AK513:AK522" si="520">AE513+AG513</f>
        <v>0</v>
      </c>
      <c r="AL513" s="882">
        <f t="shared" ref="AL513:AL522" si="521">AF513+AH513</f>
        <v>0</v>
      </c>
      <c r="AM513" s="996">
        <f t="shared" ref="AM513:AM522" si="522">AG513+AI513</f>
        <v>0</v>
      </c>
      <c r="AN513" s="915">
        <f t="shared" ref="AN513:AN544" si="523">AD513+AF513+AH513</f>
        <v>0</v>
      </c>
      <c r="AO513" s="922">
        <f t="shared" ref="AO513:AO544" si="524">AE513+AG513+AI513</f>
        <v>0</v>
      </c>
      <c r="AQ513" s="749"/>
      <c r="AR513" s="3144"/>
      <c r="AS513" s="47"/>
      <c r="AT513" s="200"/>
      <c r="AU513" s="193"/>
      <c r="AV513" s="194"/>
      <c r="AW513" s="3156"/>
      <c r="AX513" s="193"/>
      <c r="AY513" s="194"/>
      <c r="AZ513" s="200"/>
      <c r="BA513" s="3144"/>
      <c r="BB513" s="3144"/>
      <c r="BC513" s="3132"/>
      <c r="BD513" s="3132"/>
    </row>
    <row r="514" spans="2:56" ht="16.5" thickBot="1">
      <c r="B514" s="2219" t="s">
        <v>986</v>
      </c>
      <c r="C514" s="112"/>
      <c r="D514" s="1539"/>
      <c r="E514" s="2203" t="s">
        <v>760</v>
      </c>
      <c r="F514" s="2684"/>
      <c r="G514" s="1582"/>
      <c r="H514" s="3191" t="s">
        <v>769</v>
      </c>
      <c r="I514" s="3345"/>
      <c r="J514" s="1582"/>
      <c r="K514" s="2672"/>
      <c r="L514" s="1205"/>
      <c r="M514" s="1206"/>
      <c r="N514" s="92"/>
      <c r="O514" s="669"/>
      <c r="P514" s="17" t="s">
        <v>304</v>
      </c>
      <c r="Q514" s="17"/>
      <c r="R514" s="17"/>
      <c r="S514" s="17"/>
      <c r="T514" s="17"/>
      <c r="U514" s="17"/>
      <c r="V514" s="17"/>
      <c r="W514" s="17"/>
      <c r="X514" s="17"/>
      <c r="Y514" s="838"/>
      <c r="AC514" s="932" t="s">
        <v>393</v>
      </c>
      <c r="AD514" s="1170"/>
      <c r="AE514" s="1055"/>
      <c r="AF514" s="946"/>
      <c r="AG514" s="998"/>
      <c r="AH514" s="946"/>
      <c r="AI514" s="999"/>
      <c r="AJ514" s="883">
        <f t="shared" si="519"/>
        <v>0</v>
      </c>
      <c r="AK514" s="1018">
        <f t="shared" si="520"/>
        <v>0</v>
      </c>
      <c r="AL514" s="883">
        <f t="shared" si="521"/>
        <v>0</v>
      </c>
      <c r="AM514" s="938">
        <f t="shared" si="522"/>
        <v>0</v>
      </c>
      <c r="AN514" s="895">
        <f t="shared" si="523"/>
        <v>0</v>
      </c>
      <c r="AO514" s="917">
        <f t="shared" si="524"/>
        <v>0</v>
      </c>
      <c r="AQ514" s="3132"/>
      <c r="AR514" s="3154"/>
      <c r="AS514" s="3132"/>
      <c r="AT514" s="3156"/>
      <c r="AU514" s="193"/>
      <c r="AV514" s="194"/>
      <c r="AW514" s="3156"/>
      <c r="AX514" s="193"/>
      <c r="AY514" s="194"/>
      <c r="AZ514" s="3156"/>
      <c r="BA514" s="193"/>
      <c r="BB514" s="194"/>
      <c r="BC514" s="3132"/>
      <c r="BD514" s="3132"/>
    </row>
    <row r="515" spans="2:56" ht="15.75" thickBot="1">
      <c r="B515" s="3180"/>
      <c r="C515" s="3178" t="s">
        <v>128</v>
      </c>
      <c r="D515" s="3167"/>
      <c r="E515" s="1165" t="s">
        <v>86</v>
      </c>
      <c r="F515" s="162" t="s">
        <v>87</v>
      </c>
      <c r="G515" s="2461" t="s">
        <v>88</v>
      </c>
      <c r="H515" s="1194" t="s">
        <v>86</v>
      </c>
      <c r="I515" s="162" t="s">
        <v>87</v>
      </c>
      <c r="J515" s="2461" t="s">
        <v>88</v>
      </c>
      <c r="K515" s="1194" t="s">
        <v>86</v>
      </c>
      <c r="L515" s="162" t="s">
        <v>87</v>
      </c>
      <c r="M515" s="2461" t="s">
        <v>88</v>
      </c>
      <c r="N515" s="92"/>
      <c r="O515" s="343"/>
      <c r="R515" s="2417"/>
      <c r="Z515" s="4394" t="s">
        <v>1133</v>
      </c>
      <c r="AA515" s="4395"/>
      <c r="AC515" s="932" t="s">
        <v>65</v>
      </c>
      <c r="AD515" s="1000"/>
      <c r="AE515" s="1055"/>
      <c r="AF515" s="1000"/>
      <c r="AG515" s="1201"/>
      <c r="AH515" s="1000"/>
      <c r="AI515" s="1003"/>
      <c r="AJ515" s="883">
        <f t="shared" si="519"/>
        <v>0</v>
      </c>
      <c r="AK515" s="1018">
        <f t="shared" si="520"/>
        <v>0</v>
      </c>
      <c r="AL515" s="883">
        <f t="shared" si="521"/>
        <v>0</v>
      </c>
      <c r="AM515" s="938">
        <f t="shared" si="522"/>
        <v>0</v>
      </c>
      <c r="AN515" s="895">
        <f t="shared" si="523"/>
        <v>0</v>
      </c>
      <c r="AO515" s="917">
        <f t="shared" si="524"/>
        <v>0</v>
      </c>
      <c r="AQ515" s="3133"/>
      <c r="AR515" s="3141"/>
      <c r="AS515" s="95"/>
      <c r="AT515" s="3141"/>
      <c r="AU515" s="3140"/>
      <c r="AV515" s="3149"/>
      <c r="AW515" s="3141"/>
      <c r="AX515" s="3140"/>
      <c r="AY515" s="3130"/>
      <c r="AZ515" s="3141"/>
      <c r="BA515" s="3140"/>
      <c r="BB515" s="3149"/>
      <c r="BC515" s="3132"/>
      <c r="BD515" s="3132"/>
    </row>
    <row r="516" spans="2:56" ht="15.75" thickBot="1">
      <c r="B516" s="3168" t="s">
        <v>640</v>
      </c>
      <c r="C516" s="3170" t="s">
        <v>760</v>
      </c>
      <c r="D516" s="3171">
        <v>120</v>
      </c>
      <c r="E516" s="2414" t="s">
        <v>76</v>
      </c>
      <c r="F516" s="2415">
        <v>58.061999999999998</v>
      </c>
      <c r="G516" s="3188">
        <v>50.2</v>
      </c>
      <c r="H516" s="130" t="s">
        <v>479</v>
      </c>
      <c r="I516" s="129">
        <v>257.94</v>
      </c>
      <c r="J516" s="2673">
        <v>206.28</v>
      </c>
      <c r="K516" s="1220" t="s">
        <v>327</v>
      </c>
      <c r="L516" s="129">
        <v>2.16</v>
      </c>
      <c r="M516" s="1166">
        <v>2.16</v>
      </c>
      <c r="N516" s="92"/>
      <c r="O516" s="839" t="s">
        <v>224</v>
      </c>
      <c r="P516" s="840" t="s">
        <v>272</v>
      </c>
      <c r="Q516" s="841"/>
      <c r="R516" s="840" t="s">
        <v>273</v>
      </c>
      <c r="S516" s="841"/>
      <c r="T516" s="840" t="s">
        <v>274</v>
      </c>
      <c r="U516" s="841"/>
      <c r="V516" s="840" t="s">
        <v>275</v>
      </c>
      <c r="W516" s="841"/>
      <c r="X516" s="840" t="s">
        <v>278</v>
      </c>
      <c r="Y516" s="841"/>
      <c r="Z516" s="4396" t="s">
        <v>1134</v>
      </c>
      <c r="AA516" s="4397"/>
      <c r="AC516" s="932" t="s">
        <v>66</v>
      </c>
      <c r="AD516" s="946"/>
      <c r="AE516" s="1001"/>
      <c r="AF516" s="946"/>
      <c r="AG516" s="1002"/>
      <c r="AH516" s="946"/>
      <c r="AI516" s="1003"/>
      <c r="AJ516" s="883">
        <f t="shared" si="519"/>
        <v>0</v>
      </c>
      <c r="AK516" s="1018">
        <f t="shared" si="520"/>
        <v>0</v>
      </c>
      <c r="AL516" s="883">
        <f t="shared" si="521"/>
        <v>0</v>
      </c>
      <c r="AM516" s="938">
        <f t="shared" si="522"/>
        <v>0</v>
      </c>
      <c r="AN516" s="895">
        <f t="shared" si="523"/>
        <v>0</v>
      </c>
      <c r="AO516" s="917">
        <f t="shared" si="524"/>
        <v>0</v>
      </c>
      <c r="AQ516" s="62"/>
      <c r="AR516" s="3141"/>
      <c r="AS516" s="15"/>
      <c r="AT516" s="2031"/>
      <c r="AU516" s="3140"/>
      <c r="AV516" s="3130"/>
      <c r="AW516" s="3141"/>
      <c r="AX516" s="275"/>
      <c r="AY516" s="4405"/>
      <c r="AZ516" s="3141"/>
      <c r="BA516" s="3140"/>
      <c r="BB516" s="3149"/>
      <c r="BC516" s="3132"/>
      <c r="BD516" s="3132"/>
    </row>
    <row r="517" spans="2:56" ht="15.75" thickBot="1">
      <c r="B517" s="3315" t="s">
        <v>639</v>
      </c>
      <c r="C517" s="3170" t="s">
        <v>768</v>
      </c>
      <c r="D517" s="3169">
        <v>180</v>
      </c>
      <c r="E517" s="185" t="s">
        <v>761</v>
      </c>
      <c r="F517" s="227">
        <v>47.704999999999998</v>
      </c>
      <c r="G517" s="1501">
        <v>42.5</v>
      </c>
      <c r="H517" s="186" t="s">
        <v>480</v>
      </c>
      <c r="I517" s="2686">
        <v>0.108</v>
      </c>
      <c r="J517" s="1221">
        <v>0.108</v>
      </c>
      <c r="K517" s="3166" t="s">
        <v>455</v>
      </c>
      <c r="L517" s="228">
        <v>5.4</v>
      </c>
      <c r="M517" s="1233">
        <v>5.4</v>
      </c>
      <c r="N517" s="92"/>
      <c r="O517" s="677"/>
      <c r="P517" s="842" t="s">
        <v>87</v>
      </c>
      <c r="Q517" s="843" t="s">
        <v>88</v>
      </c>
      <c r="R517" s="842" t="s">
        <v>87</v>
      </c>
      <c r="S517" s="843" t="s">
        <v>88</v>
      </c>
      <c r="T517" s="842" t="s">
        <v>87</v>
      </c>
      <c r="U517" s="843" t="s">
        <v>88</v>
      </c>
      <c r="V517" s="842" t="s">
        <v>87</v>
      </c>
      <c r="W517" s="843" t="s">
        <v>88</v>
      </c>
      <c r="X517" s="842" t="s">
        <v>87</v>
      </c>
      <c r="Y517" s="844" t="s">
        <v>88</v>
      </c>
      <c r="Z517" s="890" t="s">
        <v>87</v>
      </c>
      <c r="AA517" s="891" t="s">
        <v>88</v>
      </c>
      <c r="AC517" s="932" t="s">
        <v>68</v>
      </c>
      <c r="AD517" s="946"/>
      <c r="AE517" s="997"/>
      <c r="AF517" s="946"/>
      <c r="AG517" s="998"/>
      <c r="AH517" s="946"/>
      <c r="AI517" s="999"/>
      <c r="AJ517" s="883">
        <f t="shared" si="519"/>
        <v>0</v>
      </c>
      <c r="AK517" s="1018">
        <f t="shared" si="520"/>
        <v>0</v>
      </c>
      <c r="AL517" s="883">
        <f t="shared" si="521"/>
        <v>0</v>
      </c>
      <c r="AM517" s="938">
        <f t="shared" si="522"/>
        <v>0</v>
      </c>
      <c r="AN517" s="895">
        <f t="shared" si="523"/>
        <v>0</v>
      </c>
      <c r="AO517" s="917">
        <f t="shared" si="524"/>
        <v>0</v>
      </c>
      <c r="AQ517" s="2205"/>
      <c r="AR517" s="3141"/>
      <c r="AS517" s="95"/>
      <c r="AT517" s="3141"/>
      <c r="AU517" s="3140"/>
      <c r="AV517" s="3130"/>
      <c r="AW517" s="3141"/>
      <c r="AX517" s="3143"/>
      <c r="AY517" s="3147"/>
      <c r="AZ517" s="1625"/>
      <c r="BA517" s="3144"/>
      <c r="BB517" s="3144"/>
      <c r="BC517" s="3132"/>
      <c r="BD517" s="3132"/>
    </row>
    <row r="518" spans="2:56">
      <c r="B518" s="3181" t="s">
        <v>263</v>
      </c>
      <c r="C518" s="3170" t="s">
        <v>469</v>
      </c>
      <c r="D518" s="3171">
        <v>200</v>
      </c>
      <c r="E518" s="185" t="s">
        <v>130</v>
      </c>
      <c r="F518" s="227">
        <v>18.97</v>
      </c>
      <c r="G518" s="1501">
        <v>16</v>
      </c>
      <c r="H518" s="185" t="s">
        <v>471</v>
      </c>
      <c r="I518" s="2685">
        <v>5.29</v>
      </c>
      <c r="J518" s="3346"/>
      <c r="K518" s="3347" t="s">
        <v>473</v>
      </c>
      <c r="L518" s="666">
        <v>0.6</v>
      </c>
      <c r="M518" s="2399">
        <v>0.6</v>
      </c>
      <c r="N518" s="92"/>
      <c r="O518" s="1095" t="s">
        <v>115</v>
      </c>
      <c r="P518" s="872">
        <f>D521</f>
        <v>30</v>
      </c>
      <c r="Q518" s="1025">
        <f>D521</f>
        <v>30</v>
      </c>
      <c r="R518" s="872">
        <f>D535</f>
        <v>40</v>
      </c>
      <c r="S518" s="1016">
        <f>D535</f>
        <v>40</v>
      </c>
      <c r="T518" s="872">
        <f>D549</f>
        <v>20</v>
      </c>
      <c r="U518" s="1025">
        <f>D549</f>
        <v>20</v>
      </c>
      <c r="V518" s="872">
        <f>P518+R518</f>
        <v>70</v>
      </c>
      <c r="W518" s="1015">
        <f>Q518+S518</f>
        <v>70</v>
      </c>
      <c r="X518" s="872">
        <f>R518+T518</f>
        <v>60</v>
      </c>
      <c r="Y518" s="1016">
        <f>S518+U518</f>
        <v>60</v>
      </c>
      <c r="Z518" s="892">
        <f t="shared" ref="Z518:Z526" si="525">P518+R518+T518</f>
        <v>90</v>
      </c>
      <c r="AA518" s="893">
        <f t="shared" ref="AA518:AA526" si="526">Q518+S518+U518</f>
        <v>90</v>
      </c>
      <c r="AC518" s="932" t="s">
        <v>69</v>
      </c>
      <c r="AD518" s="946"/>
      <c r="AE518" s="1004"/>
      <c r="AF518" s="946"/>
      <c r="AG518" s="998"/>
      <c r="AH518" s="946"/>
      <c r="AI518" s="999"/>
      <c r="AJ518" s="883">
        <f t="shared" si="519"/>
        <v>0</v>
      </c>
      <c r="AK518" s="1018">
        <f t="shared" si="520"/>
        <v>0</v>
      </c>
      <c r="AL518" s="883">
        <f t="shared" si="521"/>
        <v>0</v>
      </c>
      <c r="AM518" s="938">
        <f t="shared" si="522"/>
        <v>0</v>
      </c>
      <c r="AN518" s="895">
        <f t="shared" si="523"/>
        <v>0</v>
      </c>
      <c r="AO518" s="917">
        <f t="shared" si="524"/>
        <v>0</v>
      </c>
      <c r="AQ518" s="90"/>
      <c r="AR518" s="3141"/>
      <c r="AS518" s="3132"/>
      <c r="AT518" s="3141"/>
      <c r="AU518" s="3140"/>
      <c r="AV518" s="3130"/>
      <c r="AW518" s="4406"/>
      <c r="AX518" s="3143"/>
      <c r="AY518" s="3147"/>
      <c r="AZ518" s="3141"/>
      <c r="BA518" s="3140"/>
      <c r="BB518" s="3149"/>
      <c r="BC518" s="3132"/>
      <c r="BD518" s="3132"/>
    </row>
    <row r="519" spans="2:56" ht="15.75" thickBot="1">
      <c r="B519" s="1243"/>
      <c r="C519" s="3176" t="s">
        <v>470</v>
      </c>
      <c r="D519" s="1592"/>
      <c r="E519" s="185" t="s">
        <v>9</v>
      </c>
      <c r="F519" s="227">
        <v>17.7</v>
      </c>
      <c r="G519" s="2635">
        <v>17.7</v>
      </c>
      <c r="H519" s="1995" t="s">
        <v>840</v>
      </c>
      <c r="I519" s="3348"/>
      <c r="J519" s="3349"/>
      <c r="K519" s="3265"/>
      <c r="L519" s="3377"/>
      <c r="M519" s="2786"/>
      <c r="N519" s="92"/>
      <c r="O519" s="894" t="s">
        <v>114</v>
      </c>
      <c r="P519" s="859">
        <f>D520+F519</f>
        <v>67.7</v>
      </c>
      <c r="Q519" s="1026">
        <f>D520+G519</f>
        <v>67.7</v>
      </c>
      <c r="R519" s="859">
        <f>D534</f>
        <v>40</v>
      </c>
      <c r="S519" s="1027">
        <f>D534</f>
        <v>40</v>
      </c>
      <c r="T519" s="859">
        <f>F548</f>
        <v>9.1999999999999993</v>
      </c>
      <c r="U519" s="1026">
        <f>G548</f>
        <v>9.1999999999999993</v>
      </c>
      <c r="V519" s="859">
        <f t="shared" ref="V519:V523" si="527">P519+R519</f>
        <v>107.7</v>
      </c>
      <c r="W519" s="1018">
        <f t="shared" ref="W519:W523" si="528">Q519+S519</f>
        <v>107.7</v>
      </c>
      <c r="X519" s="859">
        <f t="shared" ref="X519:X523" si="529">R519+T519</f>
        <v>49.2</v>
      </c>
      <c r="Y519" s="938">
        <f t="shared" ref="Y519:Y523" si="530">S519+U519</f>
        <v>49.2</v>
      </c>
      <c r="Z519" s="895">
        <f t="shared" si="525"/>
        <v>116.9</v>
      </c>
      <c r="AA519" s="896">
        <f t="shared" si="526"/>
        <v>116.9</v>
      </c>
      <c r="AC519" s="933" t="s">
        <v>302</v>
      </c>
      <c r="AD519" s="1170"/>
      <c r="AE519" s="1055"/>
      <c r="AF519" s="1170">
        <f>I530</f>
        <v>43.75</v>
      </c>
      <c r="AG519" s="1201">
        <f>J530</f>
        <v>43.75</v>
      </c>
      <c r="AH519" s="946"/>
      <c r="AI519" s="999"/>
      <c r="AJ519" s="883">
        <f t="shared" si="519"/>
        <v>43.75</v>
      </c>
      <c r="AK519" s="1018">
        <f t="shared" si="520"/>
        <v>43.75</v>
      </c>
      <c r="AL519" s="883">
        <f t="shared" si="521"/>
        <v>43.75</v>
      </c>
      <c r="AM519" s="938">
        <f t="shared" si="522"/>
        <v>43.75</v>
      </c>
      <c r="AN519" s="895">
        <f t="shared" si="523"/>
        <v>43.75</v>
      </c>
      <c r="AO519" s="917">
        <f t="shared" si="524"/>
        <v>43.75</v>
      </c>
      <c r="AQ519" s="2205"/>
      <c r="AR519" s="3141"/>
      <c r="AS519" s="95"/>
      <c r="AT519" s="3141"/>
      <c r="AU519" s="3140"/>
      <c r="AV519" s="3130"/>
      <c r="AW519" s="468"/>
      <c r="AX519" s="3143"/>
      <c r="AY519" s="3147"/>
      <c r="AZ519" s="1625"/>
      <c r="BA519" s="3144"/>
      <c r="BB519" s="3144"/>
      <c r="BC519" s="3132"/>
      <c r="BD519" s="3132"/>
    </row>
    <row r="520" spans="2:56" ht="13.5" customHeight="1" thickBot="1">
      <c r="B520" s="3181" t="s">
        <v>8</v>
      </c>
      <c r="C520" s="3166" t="s">
        <v>9</v>
      </c>
      <c r="D520" s="249">
        <v>50</v>
      </c>
      <c r="E520" s="185" t="s">
        <v>335</v>
      </c>
      <c r="F520" s="252">
        <v>2.6</v>
      </c>
      <c r="G520" s="2586">
        <v>2.6</v>
      </c>
      <c r="H520" s="185" t="s">
        <v>75</v>
      </c>
      <c r="I520" s="227">
        <v>6.3</v>
      </c>
      <c r="J520" s="1221">
        <v>6.3</v>
      </c>
      <c r="K520" s="2411" t="s">
        <v>469</v>
      </c>
      <c r="L520" s="2850"/>
      <c r="M520" s="2577"/>
      <c r="N520" s="92"/>
      <c r="O520" s="894" t="s">
        <v>72</v>
      </c>
      <c r="P520" s="859">
        <f>L516</f>
        <v>2.16</v>
      </c>
      <c r="Q520" s="1119">
        <f>M516</f>
        <v>2.16</v>
      </c>
      <c r="R520" s="1117">
        <f>L528</f>
        <v>39</v>
      </c>
      <c r="S520" s="1018">
        <f>M528</f>
        <v>39</v>
      </c>
      <c r="T520" s="859">
        <f>I552</f>
        <v>0.75</v>
      </c>
      <c r="U520" s="1037">
        <f>J552</f>
        <v>0.75</v>
      </c>
      <c r="V520" s="859">
        <f t="shared" si="527"/>
        <v>41.16</v>
      </c>
      <c r="W520" s="1018">
        <f t="shared" si="528"/>
        <v>41.16</v>
      </c>
      <c r="X520" s="859">
        <f t="shared" si="529"/>
        <v>39.75</v>
      </c>
      <c r="Y520" s="938">
        <f t="shared" si="530"/>
        <v>39.75</v>
      </c>
      <c r="Z520" s="895">
        <f t="shared" si="525"/>
        <v>41.91</v>
      </c>
      <c r="AA520" s="896">
        <f t="shared" si="526"/>
        <v>41.91</v>
      </c>
      <c r="AC520" s="1080" t="s">
        <v>301</v>
      </c>
      <c r="AD520" s="953"/>
      <c r="AE520" s="1005"/>
      <c r="AF520" s="953"/>
      <c r="AG520" s="1006"/>
      <c r="AH520" s="953"/>
      <c r="AI520" s="1007"/>
      <c r="AJ520" s="884">
        <f t="shared" si="519"/>
        <v>0</v>
      </c>
      <c r="AK520" s="1020">
        <f t="shared" si="520"/>
        <v>0</v>
      </c>
      <c r="AL520" s="884">
        <f t="shared" si="521"/>
        <v>0</v>
      </c>
      <c r="AM520" s="848">
        <f t="shared" si="522"/>
        <v>0</v>
      </c>
      <c r="AN520" s="904">
        <f t="shared" si="523"/>
        <v>0</v>
      </c>
      <c r="AO520" s="918">
        <f t="shared" si="524"/>
        <v>0</v>
      </c>
      <c r="AQ520" s="2205"/>
      <c r="AR520" s="3141"/>
      <c r="AS520" s="15"/>
      <c r="AT520" s="3141"/>
      <c r="AU520" s="3140"/>
      <c r="AV520" s="3130"/>
      <c r="AW520" s="3141"/>
      <c r="AX520" s="4407"/>
      <c r="AY520" s="3130"/>
      <c r="AZ520" s="3142"/>
      <c r="BA520" s="266"/>
      <c r="BB520" s="2030"/>
      <c r="BC520" s="3132"/>
      <c r="BD520" s="3132"/>
    </row>
    <row r="521" spans="2:56" ht="13.5" customHeight="1" thickBot="1">
      <c r="B521" s="3184" t="s">
        <v>8</v>
      </c>
      <c r="C521" s="3166" t="s">
        <v>294</v>
      </c>
      <c r="D521" s="3175">
        <v>30</v>
      </c>
      <c r="E521" s="185" t="s">
        <v>73</v>
      </c>
      <c r="F521" s="3379">
        <v>27</v>
      </c>
      <c r="G521" s="3378">
        <v>27</v>
      </c>
      <c r="H521" s="240" t="s">
        <v>474</v>
      </c>
      <c r="I521" s="241">
        <v>10.8</v>
      </c>
      <c r="J521" s="2687">
        <v>10.8</v>
      </c>
      <c r="K521" s="2228" t="s">
        <v>470</v>
      </c>
      <c r="L521" s="3193"/>
      <c r="M521" s="3194"/>
      <c r="N521" s="92"/>
      <c r="O521" s="897" t="s">
        <v>280</v>
      </c>
      <c r="P521" s="860">
        <f t="shared" ref="P521:U521" si="531">AD521</f>
        <v>0</v>
      </c>
      <c r="Q521" s="1056">
        <f t="shared" si="531"/>
        <v>0</v>
      </c>
      <c r="R521" s="860">
        <f t="shared" si="531"/>
        <v>43.75</v>
      </c>
      <c r="S521" s="1030">
        <f t="shared" si="531"/>
        <v>43.75</v>
      </c>
      <c r="T521" s="860">
        <f t="shared" si="531"/>
        <v>0</v>
      </c>
      <c r="U521" s="1031">
        <f t="shared" si="531"/>
        <v>0</v>
      </c>
      <c r="V521" s="860">
        <f t="shared" si="527"/>
        <v>43.75</v>
      </c>
      <c r="W521" s="899">
        <f t="shared" si="528"/>
        <v>43.75</v>
      </c>
      <c r="X521" s="860">
        <f t="shared" si="529"/>
        <v>43.75</v>
      </c>
      <c r="Y521" s="1030">
        <f t="shared" si="530"/>
        <v>43.75</v>
      </c>
      <c r="Z521" s="898">
        <f t="shared" si="525"/>
        <v>43.75</v>
      </c>
      <c r="AA521" s="899">
        <f t="shared" si="526"/>
        <v>43.75</v>
      </c>
      <c r="AC521" s="934" t="s">
        <v>289</v>
      </c>
      <c r="AD521" s="1008">
        <f t="shared" ref="AD521:AH521" si="532">SUM(AD513:AD520)</f>
        <v>0</v>
      </c>
      <c r="AE521" s="1009">
        <f t="shared" si="532"/>
        <v>0</v>
      </c>
      <c r="AF521" s="1010">
        <f t="shared" si="532"/>
        <v>43.75</v>
      </c>
      <c r="AG521" s="936">
        <f t="shared" si="532"/>
        <v>43.75</v>
      </c>
      <c r="AH521" s="1008">
        <f t="shared" si="532"/>
        <v>0</v>
      </c>
      <c r="AI521" s="1011">
        <f>SUM(AI513:AI520)</f>
        <v>0</v>
      </c>
      <c r="AJ521" s="935">
        <f t="shared" si="519"/>
        <v>43.75</v>
      </c>
      <c r="AK521" s="1012">
        <f t="shared" si="520"/>
        <v>43.75</v>
      </c>
      <c r="AL521" s="935">
        <f t="shared" si="521"/>
        <v>43.75</v>
      </c>
      <c r="AM521" s="1013">
        <f t="shared" si="522"/>
        <v>43.75</v>
      </c>
      <c r="AN521" s="935">
        <f t="shared" si="523"/>
        <v>43.75</v>
      </c>
      <c r="AO521" s="936">
        <f t="shared" si="524"/>
        <v>43.75</v>
      </c>
      <c r="AQ521" s="3132"/>
      <c r="AR521" s="3145"/>
      <c r="AS521" s="3132"/>
      <c r="AT521" s="3141"/>
      <c r="AU521" s="3140"/>
      <c r="AV521" s="3130"/>
      <c r="AW521" s="3141"/>
      <c r="AX521" s="3144"/>
      <c r="AY521" s="3149"/>
      <c r="AZ521" s="3142"/>
      <c r="BA521" s="3140"/>
      <c r="BB521" s="3130"/>
      <c r="BC521" s="3132"/>
      <c r="BD521" s="3132"/>
    </row>
    <row r="522" spans="2:56" ht="13.5" customHeight="1" thickBot="1">
      <c r="B522" s="3173"/>
      <c r="C522" s="2392"/>
      <c r="D522" s="3174"/>
      <c r="E522" s="2805" t="s">
        <v>473</v>
      </c>
      <c r="F522" s="666">
        <v>1.65</v>
      </c>
      <c r="G522" s="2386">
        <v>1.65</v>
      </c>
      <c r="H522" s="185" t="s">
        <v>426</v>
      </c>
      <c r="I522" s="252">
        <v>4.5</v>
      </c>
      <c r="J522" s="2586">
        <v>3.6</v>
      </c>
      <c r="K522" s="1194" t="s">
        <v>86</v>
      </c>
      <c r="L522" s="162" t="s">
        <v>87</v>
      </c>
      <c r="M522" s="2461" t="s">
        <v>88</v>
      </c>
      <c r="N522" s="92"/>
      <c r="O522" s="894" t="s">
        <v>91</v>
      </c>
      <c r="P522" s="859"/>
      <c r="Q522" s="852"/>
      <c r="R522" s="1117"/>
      <c r="S522" s="1041"/>
      <c r="T522" s="859">
        <f>F551</f>
        <v>24</v>
      </c>
      <c r="U522" s="1032">
        <f>G551</f>
        <v>24</v>
      </c>
      <c r="V522" s="859">
        <f t="shared" si="527"/>
        <v>0</v>
      </c>
      <c r="W522" s="1018">
        <f t="shared" si="528"/>
        <v>0</v>
      </c>
      <c r="X522" s="859">
        <f t="shared" si="529"/>
        <v>24</v>
      </c>
      <c r="Y522" s="938">
        <f t="shared" si="530"/>
        <v>24</v>
      </c>
      <c r="Z522" s="895">
        <f t="shared" si="525"/>
        <v>24</v>
      </c>
      <c r="AA522" s="896">
        <f t="shared" si="526"/>
        <v>24</v>
      </c>
      <c r="AC522" s="1350" t="s">
        <v>373</v>
      </c>
      <c r="AD522" s="880"/>
      <c r="AE522" s="1087"/>
      <c r="AF522" s="882"/>
      <c r="AG522" s="1014"/>
      <c r="AH522" s="885"/>
      <c r="AI522" s="1084"/>
      <c r="AJ522" s="885">
        <f t="shared" si="519"/>
        <v>0</v>
      </c>
      <c r="AK522" s="1015">
        <f t="shared" si="520"/>
        <v>0</v>
      </c>
      <c r="AL522" s="885">
        <f t="shared" si="521"/>
        <v>0</v>
      </c>
      <c r="AM522" s="1016">
        <f t="shared" si="522"/>
        <v>0</v>
      </c>
      <c r="AN522" s="1081">
        <f t="shared" si="523"/>
        <v>0</v>
      </c>
      <c r="AO522" s="1092">
        <f t="shared" si="524"/>
        <v>0</v>
      </c>
      <c r="AQ522" s="3132"/>
      <c r="AR522" s="2434"/>
      <c r="AS522" s="3132"/>
      <c r="AT522" s="3141"/>
      <c r="AU522" s="3140"/>
      <c r="AV522" s="3130"/>
      <c r="AW522" s="2031"/>
      <c r="AX522" s="193"/>
      <c r="AY522" s="194"/>
      <c r="AZ522" s="3141"/>
      <c r="BA522" s="3143"/>
      <c r="BB522" s="3149"/>
      <c r="BC522" s="3132"/>
      <c r="BD522" s="3132"/>
    </row>
    <row r="523" spans="2:56" ht="15" customHeight="1">
      <c r="B523" s="3173"/>
      <c r="C523" s="2390"/>
      <c r="D523" s="3174"/>
      <c r="E523" s="185" t="s">
        <v>452</v>
      </c>
      <c r="F523" s="252">
        <v>0.46</v>
      </c>
      <c r="G523" s="1501">
        <v>0.46</v>
      </c>
      <c r="H523" s="185" t="s">
        <v>77</v>
      </c>
      <c r="I523" s="252">
        <v>8.64</v>
      </c>
      <c r="J523" s="2586">
        <v>7.2</v>
      </c>
      <c r="K523" s="130" t="s">
        <v>472</v>
      </c>
      <c r="L523" s="129">
        <v>26.8</v>
      </c>
      <c r="M523" s="2642">
        <v>25</v>
      </c>
      <c r="N523" s="92"/>
      <c r="O523" s="411" t="s">
        <v>42</v>
      </c>
      <c r="P523" s="859"/>
      <c r="Q523" s="852"/>
      <c r="R523" s="1117">
        <f>F529</f>
        <v>46</v>
      </c>
      <c r="S523" s="1041">
        <f>G529</f>
        <v>34.4</v>
      </c>
      <c r="T523" s="859"/>
      <c r="U523" s="1032"/>
      <c r="V523" s="859">
        <f t="shared" si="527"/>
        <v>46</v>
      </c>
      <c r="W523" s="1018">
        <f t="shared" si="528"/>
        <v>34.4</v>
      </c>
      <c r="X523" s="859">
        <f t="shared" si="529"/>
        <v>46</v>
      </c>
      <c r="Y523" s="938">
        <f t="shared" si="530"/>
        <v>34.4</v>
      </c>
      <c r="Z523" s="895">
        <f t="shared" si="525"/>
        <v>46</v>
      </c>
      <c r="AA523" s="896">
        <f t="shared" si="526"/>
        <v>34.4</v>
      </c>
      <c r="AC523" s="912" t="s">
        <v>299</v>
      </c>
      <c r="AD523" s="833"/>
      <c r="AE523" s="2028"/>
      <c r="AF523" s="883"/>
      <c r="AG523" s="1017"/>
      <c r="AH523" s="883"/>
      <c r="AI523" s="1085"/>
      <c r="AJ523" s="883">
        <f t="shared" ref="AJ523:AM526" si="533">AD523+AF523</f>
        <v>0</v>
      </c>
      <c r="AK523" s="1018">
        <f t="shared" si="533"/>
        <v>0</v>
      </c>
      <c r="AL523" s="883">
        <f t="shared" si="533"/>
        <v>0</v>
      </c>
      <c r="AM523" s="938">
        <f t="shared" si="533"/>
        <v>0</v>
      </c>
      <c r="AN523" s="1081">
        <f t="shared" si="523"/>
        <v>0</v>
      </c>
      <c r="AO523" s="1092">
        <f t="shared" si="524"/>
        <v>0</v>
      </c>
      <c r="AQ523" s="3132"/>
      <c r="AR523" s="2434"/>
      <c r="AS523" s="3132"/>
      <c r="AT523" s="180"/>
      <c r="AU523" s="3155"/>
      <c r="AV523" s="3156"/>
      <c r="AW523" s="3144"/>
      <c r="AX523" s="3144"/>
      <c r="AY523" s="3144"/>
      <c r="AZ523" s="3141"/>
      <c r="BA523" s="3143"/>
      <c r="BB523" s="3149"/>
      <c r="BC523" s="3132"/>
      <c r="BD523" s="3132"/>
    </row>
    <row r="524" spans="2:56" ht="13.5" customHeight="1">
      <c r="B524" s="3173"/>
      <c r="C524" s="2390"/>
      <c r="D524" s="3174"/>
      <c r="E524" s="2670" t="s">
        <v>846</v>
      </c>
      <c r="F524" s="1580"/>
      <c r="G524" s="1580"/>
      <c r="H524" s="2456" t="s">
        <v>131</v>
      </c>
      <c r="I524" s="666">
        <v>1.6899999999999998E-2</v>
      </c>
      <c r="J524" s="3086">
        <v>1.6899999999999998E-2</v>
      </c>
      <c r="K524" s="240" t="s">
        <v>47</v>
      </c>
      <c r="L524" s="241">
        <v>7</v>
      </c>
      <c r="M524" s="246">
        <v>7</v>
      </c>
      <c r="N524" s="92"/>
      <c r="O524" s="2715" t="s">
        <v>379</v>
      </c>
      <c r="P524" s="861">
        <f t="shared" ref="P524:U524" si="534">AD536</f>
        <v>300.85000000000002</v>
      </c>
      <c r="Q524" s="1033">
        <f t="shared" si="534"/>
        <v>243.88</v>
      </c>
      <c r="R524" s="1418">
        <f t="shared" si="534"/>
        <v>248.72</v>
      </c>
      <c r="S524" s="1419">
        <f t="shared" si="534"/>
        <v>221.64</v>
      </c>
      <c r="T524" s="861">
        <f t="shared" si="534"/>
        <v>1</v>
      </c>
      <c r="U524" s="1035">
        <f t="shared" si="534"/>
        <v>1</v>
      </c>
      <c r="V524" s="1418">
        <f t="shared" ref="V524:Y526" si="535">P524+R524</f>
        <v>549.57000000000005</v>
      </c>
      <c r="W524" s="901">
        <f t="shared" si="535"/>
        <v>465.52</v>
      </c>
      <c r="X524" s="1418">
        <f t="shared" si="535"/>
        <v>249.72</v>
      </c>
      <c r="Y524" s="1419">
        <f t="shared" si="535"/>
        <v>222.64</v>
      </c>
      <c r="Z524" s="1420">
        <f t="shared" si="525"/>
        <v>550.57000000000005</v>
      </c>
      <c r="AA524" s="901">
        <f t="shared" si="526"/>
        <v>466.52</v>
      </c>
      <c r="AC524" s="911" t="s">
        <v>212</v>
      </c>
      <c r="AD524" s="740"/>
      <c r="AE524" s="1088"/>
      <c r="AF524" s="883"/>
      <c r="AG524" s="1017"/>
      <c r="AH524" s="883"/>
      <c r="AI524" s="1085"/>
      <c r="AJ524" s="883">
        <f t="shared" si="533"/>
        <v>0</v>
      </c>
      <c r="AK524" s="1018">
        <f t="shared" si="533"/>
        <v>0</v>
      </c>
      <c r="AL524" s="883">
        <f t="shared" si="533"/>
        <v>0</v>
      </c>
      <c r="AM524" s="938">
        <f t="shared" si="533"/>
        <v>0</v>
      </c>
      <c r="AN524" s="1081">
        <f t="shared" si="523"/>
        <v>0</v>
      </c>
      <c r="AO524" s="1092">
        <f t="shared" si="524"/>
        <v>0</v>
      </c>
      <c r="AQ524" s="3132"/>
      <c r="AR524" s="2434"/>
      <c r="AS524" s="3132"/>
      <c r="AT524" s="3156"/>
      <c r="AU524" s="193"/>
      <c r="AV524" s="194"/>
      <c r="AW524" s="3156"/>
      <c r="AX524" s="193"/>
      <c r="AY524" s="194"/>
      <c r="AZ524" s="3141"/>
      <c r="BA524" s="3140"/>
      <c r="BB524" s="3149"/>
      <c r="BC524" s="3132"/>
      <c r="BD524" s="3132"/>
    </row>
    <row r="525" spans="2:56" ht="15.75" thickBot="1">
      <c r="B525" s="1236" t="s">
        <v>268</v>
      </c>
      <c r="C525" s="3177"/>
      <c r="D525" s="3297">
        <f>SUM(D516:D521)</f>
        <v>580</v>
      </c>
      <c r="E525" s="2576" t="s">
        <v>448</v>
      </c>
      <c r="F525" s="3088">
        <v>2</v>
      </c>
      <c r="G525" s="3195">
        <v>2</v>
      </c>
      <c r="H525" s="230"/>
      <c r="I525" s="3377"/>
      <c r="J525" s="2786"/>
      <c r="K525" s="1238" t="s">
        <v>74</v>
      </c>
      <c r="L525" s="1228">
        <v>190</v>
      </c>
      <c r="M525" s="2607">
        <v>190</v>
      </c>
      <c r="N525" s="92"/>
      <c r="O525" s="2716" t="s">
        <v>380</v>
      </c>
      <c r="P525" s="861">
        <f t="shared" ref="P525:U526" si="536">AD542</f>
        <v>0</v>
      </c>
      <c r="Q525" s="1033">
        <f t="shared" si="536"/>
        <v>0</v>
      </c>
      <c r="R525" s="861">
        <f t="shared" si="536"/>
        <v>0</v>
      </c>
      <c r="S525" s="1034">
        <f t="shared" si="536"/>
        <v>0</v>
      </c>
      <c r="T525" s="861">
        <f t="shared" si="536"/>
        <v>0</v>
      </c>
      <c r="U525" s="1035">
        <f t="shared" si="536"/>
        <v>0</v>
      </c>
      <c r="V525" s="861">
        <f t="shared" si="535"/>
        <v>0</v>
      </c>
      <c r="W525" s="901">
        <f t="shared" si="535"/>
        <v>0</v>
      </c>
      <c r="X525" s="861">
        <f t="shared" si="535"/>
        <v>0</v>
      </c>
      <c r="Y525" s="1034">
        <f t="shared" si="535"/>
        <v>0</v>
      </c>
      <c r="Z525" s="1420">
        <f t="shared" si="525"/>
        <v>0</v>
      </c>
      <c r="AA525" s="901">
        <f t="shared" si="526"/>
        <v>0</v>
      </c>
      <c r="AC525" s="913" t="s">
        <v>328</v>
      </c>
      <c r="AD525" s="740"/>
      <c r="AE525" s="1109"/>
      <c r="AF525" s="883">
        <f>M544</f>
        <v>100</v>
      </c>
      <c r="AG525" s="1017">
        <f>M544</f>
        <v>100</v>
      </c>
      <c r="AH525" s="884"/>
      <c r="AI525" s="1086"/>
      <c r="AJ525" s="884">
        <f t="shared" si="533"/>
        <v>100</v>
      </c>
      <c r="AK525" s="1020">
        <f t="shared" si="533"/>
        <v>100</v>
      </c>
      <c r="AL525" s="884">
        <f t="shared" si="533"/>
        <v>100</v>
      </c>
      <c r="AM525" s="848">
        <f t="shared" si="533"/>
        <v>100</v>
      </c>
      <c r="AN525" s="1081">
        <f t="shared" si="523"/>
        <v>100</v>
      </c>
      <c r="AO525" s="1092">
        <f t="shared" si="524"/>
        <v>100</v>
      </c>
      <c r="AQ525" s="3132"/>
      <c r="AR525" s="2434"/>
      <c r="AS525" s="3132"/>
      <c r="AT525" s="3141"/>
      <c r="AU525" s="3140"/>
      <c r="AV525" s="3149"/>
      <c r="AW525" s="3141"/>
      <c r="AX525" s="3140"/>
      <c r="AY525" s="3149"/>
      <c r="AZ525" s="1625"/>
      <c r="BA525" s="3144"/>
      <c r="BB525" s="3144"/>
      <c r="BC525" s="3132"/>
      <c r="BD525" s="3132"/>
    </row>
    <row r="526" spans="2:56" ht="15.75" thickBot="1">
      <c r="B526" s="601"/>
      <c r="C526" s="3178" t="s">
        <v>106</v>
      </c>
      <c r="D526" s="3167"/>
      <c r="E526" s="1596" t="s">
        <v>401</v>
      </c>
      <c r="F526" s="112"/>
      <c r="G526" s="3167"/>
      <c r="H526" s="2619" t="s">
        <v>349</v>
      </c>
      <c r="I526" s="1205"/>
      <c r="J526" s="1205"/>
      <c r="K526" s="2469" t="s">
        <v>1135</v>
      </c>
      <c r="L526" s="45"/>
      <c r="M526" s="57"/>
      <c r="N526" s="92"/>
      <c r="O526" s="2717" t="s">
        <v>621</v>
      </c>
      <c r="P526" s="861">
        <f t="shared" si="536"/>
        <v>300.85000000000002</v>
      </c>
      <c r="Q526" s="1033">
        <f t="shared" si="536"/>
        <v>243.88</v>
      </c>
      <c r="R526" s="861">
        <f t="shared" si="536"/>
        <v>248.72</v>
      </c>
      <c r="S526" s="1034">
        <f t="shared" si="536"/>
        <v>221.64</v>
      </c>
      <c r="T526" s="861">
        <f t="shared" si="536"/>
        <v>1</v>
      </c>
      <c r="U526" s="1035">
        <f t="shared" si="536"/>
        <v>1</v>
      </c>
      <c r="V526" s="861">
        <f t="shared" si="535"/>
        <v>549.57000000000005</v>
      </c>
      <c r="W526" s="901">
        <f t="shared" si="535"/>
        <v>465.52</v>
      </c>
      <c r="X526" s="861">
        <f t="shared" si="535"/>
        <v>249.72</v>
      </c>
      <c r="Y526" s="1034">
        <f t="shared" si="535"/>
        <v>222.64</v>
      </c>
      <c r="Z526" s="1420">
        <f t="shared" si="525"/>
        <v>550.57000000000005</v>
      </c>
      <c r="AA526" s="901">
        <f t="shared" si="526"/>
        <v>466.52</v>
      </c>
      <c r="AC526" s="2094" t="s">
        <v>419</v>
      </c>
      <c r="AD526" s="880"/>
      <c r="AE526" s="1338"/>
      <c r="AF526" s="882"/>
      <c r="AG526" s="1014"/>
      <c r="AH526" s="883"/>
      <c r="AI526" s="1085"/>
      <c r="AJ526" s="883">
        <f t="shared" si="533"/>
        <v>0</v>
      </c>
      <c r="AK526" s="1018">
        <f t="shared" si="533"/>
        <v>0</v>
      </c>
      <c r="AL526" s="883">
        <f t="shared" si="533"/>
        <v>0</v>
      </c>
      <c r="AM526" s="938">
        <f t="shared" si="533"/>
        <v>0</v>
      </c>
      <c r="AN526" s="1081">
        <f t="shared" si="523"/>
        <v>0</v>
      </c>
      <c r="AO526" s="1092">
        <f t="shared" si="524"/>
        <v>0</v>
      </c>
      <c r="AQ526" s="1176"/>
      <c r="AR526" s="3145"/>
      <c r="AS526" s="1175"/>
      <c r="AT526" s="3141"/>
      <c r="AU526" s="3140"/>
      <c r="AV526" s="3130"/>
      <c r="AW526" s="3144"/>
      <c r="AX526" s="3144"/>
      <c r="AY526" s="3144"/>
      <c r="AZ526" s="3141"/>
      <c r="BA526" s="3143"/>
      <c r="BB526" s="3149"/>
      <c r="BC526" s="3132"/>
      <c r="BD526" s="3132"/>
    </row>
    <row r="527" spans="2:56" ht="15.75" thickBot="1">
      <c r="B527" s="2858" t="s">
        <v>631</v>
      </c>
      <c r="C527" s="2372" t="s">
        <v>720</v>
      </c>
      <c r="D527" s="1543">
        <v>100</v>
      </c>
      <c r="E527" s="1165" t="s">
        <v>86</v>
      </c>
      <c r="F527" s="162" t="s">
        <v>87</v>
      </c>
      <c r="G527" s="2461" t="s">
        <v>88</v>
      </c>
      <c r="H527" s="1165" t="s">
        <v>86</v>
      </c>
      <c r="I527" s="162" t="s">
        <v>87</v>
      </c>
      <c r="J527" s="1582" t="s">
        <v>88</v>
      </c>
      <c r="K527" s="2592" t="s">
        <v>86</v>
      </c>
      <c r="L527" s="3796" t="s">
        <v>87</v>
      </c>
      <c r="M527" s="3797" t="s">
        <v>88</v>
      </c>
      <c r="N527" s="92"/>
      <c r="O527" s="894" t="s">
        <v>64</v>
      </c>
      <c r="P527" s="1149">
        <f t="shared" ref="P527:U527" si="537">AD550</f>
        <v>0</v>
      </c>
      <c r="Q527" s="1182">
        <f t="shared" si="537"/>
        <v>0</v>
      </c>
      <c r="R527" s="862">
        <f t="shared" si="537"/>
        <v>113.5</v>
      </c>
      <c r="S527" s="938">
        <f t="shared" si="537"/>
        <v>100</v>
      </c>
      <c r="T527" s="862">
        <f t="shared" si="537"/>
        <v>0</v>
      </c>
      <c r="U527" s="1032">
        <f t="shared" si="537"/>
        <v>0</v>
      </c>
      <c r="V527" s="862">
        <f t="shared" ref="V527:Y527" si="538">P527+R527</f>
        <v>113.5</v>
      </c>
      <c r="W527" s="1018">
        <f t="shared" si="538"/>
        <v>100</v>
      </c>
      <c r="X527" s="862">
        <f t="shared" si="538"/>
        <v>113.5</v>
      </c>
      <c r="Y527" s="938">
        <f t="shared" si="538"/>
        <v>100</v>
      </c>
      <c r="Z527" s="916">
        <f t="shared" ref="Z527:Z555" si="539">P527+R527+T527</f>
        <v>113.5</v>
      </c>
      <c r="AA527" s="896">
        <f t="shared" ref="AA527:AA555" si="540">Q527+S527+U527</f>
        <v>100</v>
      </c>
      <c r="AC527" s="1188" t="s">
        <v>337</v>
      </c>
      <c r="AD527" s="740"/>
      <c r="AE527" s="1337"/>
      <c r="AF527" s="883"/>
      <c r="AG527" s="1017"/>
      <c r="AH527" s="883"/>
      <c r="AI527" s="1085"/>
      <c r="AJ527" s="883">
        <f t="shared" ref="AJ527:AJ528" si="541">AD527+AF527</f>
        <v>0</v>
      </c>
      <c r="AK527" s="1018">
        <f t="shared" ref="AK527:AK528" si="542">AE527+AG527</f>
        <v>0</v>
      </c>
      <c r="AL527" s="883">
        <f t="shared" ref="AL527:AL528" si="543">AF527+AH527</f>
        <v>0</v>
      </c>
      <c r="AM527" s="938">
        <f t="shared" ref="AM527:AM528" si="544">AG527+AI527</f>
        <v>0</v>
      </c>
      <c r="AN527" s="1081">
        <f t="shared" si="523"/>
        <v>0</v>
      </c>
      <c r="AO527" s="1092">
        <f t="shared" si="524"/>
        <v>0</v>
      </c>
      <c r="AQ527" s="3132"/>
      <c r="AR527" s="3142"/>
      <c r="AS527" s="3132"/>
      <c r="AT527" s="3132"/>
      <c r="AU527" s="3132"/>
      <c r="AV527" s="3132"/>
      <c r="AW527" s="3132"/>
      <c r="AX527" s="3132"/>
      <c r="AY527" s="3132"/>
      <c r="AZ527" s="3132"/>
      <c r="BA527" s="3132"/>
      <c r="BB527" s="3132"/>
      <c r="BC527" s="3132"/>
      <c r="BD527" s="3132"/>
    </row>
    <row r="528" spans="2:56">
      <c r="B528" s="3173"/>
      <c r="C528" s="3176" t="s">
        <v>630</v>
      </c>
      <c r="D528" s="3174"/>
      <c r="E528" s="2414" t="s">
        <v>67</v>
      </c>
      <c r="F528" s="2693">
        <v>90.72</v>
      </c>
      <c r="G528" s="2694">
        <v>72.599999999999994</v>
      </c>
      <c r="H528" s="130" t="s">
        <v>411</v>
      </c>
      <c r="I528" s="1503">
        <v>122.078</v>
      </c>
      <c r="J528" s="1620">
        <v>108</v>
      </c>
      <c r="K528" s="2678" t="s">
        <v>673</v>
      </c>
      <c r="L528" s="4492">
        <v>39</v>
      </c>
      <c r="M528" s="4493">
        <v>39</v>
      </c>
      <c r="N528" s="92"/>
      <c r="O528" s="902" t="s">
        <v>90</v>
      </c>
      <c r="P528" s="862">
        <f t="shared" ref="P528:R528" si="545">AD554</f>
        <v>26.8</v>
      </c>
      <c r="Q528" s="852">
        <f>AE554</f>
        <v>25</v>
      </c>
      <c r="R528" s="862">
        <f t="shared" si="545"/>
        <v>15.5</v>
      </c>
      <c r="S528" s="1018">
        <f>AG554</f>
        <v>15.5</v>
      </c>
      <c r="T528" s="862">
        <f>AH554</f>
        <v>20</v>
      </c>
      <c r="U528" s="1032">
        <f>AI554</f>
        <v>20</v>
      </c>
      <c r="V528" s="859">
        <f t="shared" ref="V528:V550" si="546">P528+R528</f>
        <v>42.3</v>
      </c>
      <c r="W528" s="1018">
        <f t="shared" ref="W528:W555" si="547">Q528+S528</f>
        <v>40.5</v>
      </c>
      <c r="X528" s="859">
        <f t="shared" ref="X528:X553" si="548">R528+T528</f>
        <v>35.5</v>
      </c>
      <c r="Y528" s="938">
        <f t="shared" ref="Y528:Y555" si="549">S528+U528</f>
        <v>35.5</v>
      </c>
      <c r="Z528" s="895">
        <f t="shared" si="539"/>
        <v>62.3</v>
      </c>
      <c r="AA528" s="896">
        <f t="shared" si="540"/>
        <v>60.5</v>
      </c>
      <c r="AC528" s="912" t="s">
        <v>395</v>
      </c>
      <c r="AD528" s="740"/>
      <c r="AE528" s="1108"/>
      <c r="AF528" s="883"/>
      <c r="AG528" s="1017"/>
      <c r="AH528" s="883"/>
      <c r="AI528" s="1085"/>
      <c r="AJ528" s="883">
        <f t="shared" si="541"/>
        <v>0</v>
      </c>
      <c r="AK528" s="1018">
        <f t="shared" si="542"/>
        <v>0</v>
      </c>
      <c r="AL528" s="883">
        <f t="shared" si="543"/>
        <v>0</v>
      </c>
      <c r="AM528" s="938">
        <f t="shared" si="544"/>
        <v>0</v>
      </c>
      <c r="AN528" s="1081">
        <f t="shared" si="523"/>
        <v>0</v>
      </c>
      <c r="AO528" s="1092">
        <f t="shared" si="524"/>
        <v>0</v>
      </c>
      <c r="AQ528" s="3132"/>
      <c r="AR528" s="111"/>
      <c r="AS528" s="3132"/>
      <c r="AT528" s="3132"/>
      <c r="AU528" s="3132"/>
      <c r="AV528" s="3132"/>
      <c r="AW528" s="3132"/>
      <c r="AX528" s="3132"/>
      <c r="AY528" s="3132"/>
      <c r="AZ528" s="3132"/>
      <c r="BA528" s="3132"/>
      <c r="BB528" s="3132"/>
      <c r="BC528" s="3132"/>
      <c r="BD528" s="3132"/>
    </row>
    <row r="529" spans="2:56">
      <c r="B529" s="3350" t="s">
        <v>524</v>
      </c>
      <c r="C529" s="3412" t="s">
        <v>401</v>
      </c>
      <c r="D529" s="3291">
        <v>250</v>
      </c>
      <c r="E529" s="185" t="s">
        <v>42</v>
      </c>
      <c r="F529" s="252">
        <v>46</v>
      </c>
      <c r="G529" s="2586">
        <v>34.4</v>
      </c>
      <c r="H529" s="2855" t="s">
        <v>885</v>
      </c>
      <c r="I529" s="2412"/>
      <c r="J529" s="2584"/>
      <c r="K529" s="2400" t="s">
        <v>124</v>
      </c>
      <c r="L529" s="2763">
        <v>4</v>
      </c>
      <c r="M529" s="2797">
        <v>4</v>
      </c>
      <c r="N529" s="92"/>
      <c r="O529" s="894" t="s">
        <v>113</v>
      </c>
      <c r="P529" s="859"/>
      <c r="Q529" s="852"/>
      <c r="R529" s="859"/>
      <c r="S529" s="938"/>
      <c r="T529" s="859"/>
      <c r="U529" s="1032"/>
      <c r="V529" s="859">
        <f t="shared" si="546"/>
        <v>0</v>
      </c>
      <c r="W529" s="1018">
        <f t="shared" si="547"/>
        <v>0</v>
      </c>
      <c r="X529" s="859">
        <f t="shared" si="548"/>
        <v>0</v>
      </c>
      <c r="Y529" s="938">
        <f t="shared" si="549"/>
        <v>0</v>
      </c>
      <c r="Z529" s="895">
        <f t="shared" si="539"/>
        <v>0</v>
      </c>
      <c r="AA529" s="896">
        <f t="shared" si="540"/>
        <v>0</v>
      </c>
      <c r="AC529" s="913" t="s">
        <v>107</v>
      </c>
      <c r="AD529" s="740">
        <f>I516</f>
        <v>257.94</v>
      </c>
      <c r="AE529" s="1108">
        <f>J516</f>
        <v>206.28</v>
      </c>
      <c r="AF529" s="883"/>
      <c r="AG529" s="1017"/>
      <c r="AH529" s="883"/>
      <c r="AI529" s="1085"/>
      <c r="AJ529" s="883">
        <f t="shared" ref="AJ529:AJ544" si="550">AD529+AF529</f>
        <v>257.94</v>
      </c>
      <c r="AK529" s="1018">
        <f t="shared" ref="AK529:AK544" si="551">AE529+AG529</f>
        <v>206.28</v>
      </c>
      <c r="AL529" s="883">
        <f t="shared" ref="AL529:AL544" si="552">AF529+AH529</f>
        <v>0</v>
      </c>
      <c r="AM529" s="938">
        <f t="shared" ref="AM529:AM544" si="553">AG529+AI529</f>
        <v>0</v>
      </c>
      <c r="AN529" s="1081">
        <f t="shared" si="523"/>
        <v>257.94</v>
      </c>
      <c r="AO529" s="1092">
        <f t="shared" si="524"/>
        <v>206.28</v>
      </c>
      <c r="AQ529" s="3132"/>
      <c r="AR529" s="208"/>
      <c r="AS529" s="3132"/>
      <c r="AT529" s="3132"/>
      <c r="AU529" s="3132"/>
      <c r="AV529" s="3132"/>
      <c r="AW529" s="3132"/>
      <c r="AX529" s="3132"/>
      <c r="AY529" s="3132"/>
      <c r="AZ529" s="3132"/>
      <c r="BA529" s="3132"/>
      <c r="BB529" s="3132"/>
      <c r="BC529" s="3132"/>
      <c r="BD529" s="3132"/>
    </row>
    <row r="530" spans="2:56">
      <c r="B530" s="1579" t="s">
        <v>348</v>
      </c>
      <c r="C530" s="2375" t="s">
        <v>349</v>
      </c>
      <c r="D530" s="3169">
        <v>200</v>
      </c>
      <c r="E530" s="185" t="s">
        <v>62</v>
      </c>
      <c r="F530" s="252">
        <v>12.5</v>
      </c>
      <c r="G530" s="2586">
        <v>10</v>
      </c>
      <c r="H530" s="2764" t="s">
        <v>350</v>
      </c>
      <c r="I530" s="2824">
        <v>43.75</v>
      </c>
      <c r="J530" s="3408">
        <v>43.75</v>
      </c>
      <c r="K530" s="2400" t="s">
        <v>455</v>
      </c>
      <c r="L530" s="2763">
        <v>1.7</v>
      </c>
      <c r="M530" s="2797">
        <v>1.7</v>
      </c>
      <c r="N530" s="92"/>
      <c r="O530" s="411" t="s">
        <v>292</v>
      </c>
      <c r="P530" s="859">
        <f t="shared" ref="P530:U530" si="554">AD557</f>
        <v>58.061999999999998</v>
      </c>
      <c r="Q530" s="852">
        <f>AE557</f>
        <v>50.2</v>
      </c>
      <c r="R530" s="859">
        <f t="shared" si="554"/>
        <v>0</v>
      </c>
      <c r="S530" s="938">
        <f t="shared" si="554"/>
        <v>0</v>
      </c>
      <c r="T530" s="859">
        <f t="shared" si="554"/>
        <v>51.248660000000001</v>
      </c>
      <c r="U530" s="1032">
        <f t="shared" si="554"/>
        <v>43.56</v>
      </c>
      <c r="V530" s="859">
        <f t="shared" si="546"/>
        <v>58.061999999999998</v>
      </c>
      <c r="W530" s="1018">
        <f t="shared" si="547"/>
        <v>50.2</v>
      </c>
      <c r="X530" s="859">
        <f t="shared" si="548"/>
        <v>51.248660000000001</v>
      </c>
      <c r="Y530" s="938">
        <f t="shared" si="549"/>
        <v>43.56</v>
      </c>
      <c r="Z530" s="895">
        <f t="shared" si="539"/>
        <v>109.31066</v>
      </c>
      <c r="AA530" s="896">
        <f t="shared" si="540"/>
        <v>93.76</v>
      </c>
      <c r="AC530" s="913" t="s">
        <v>77</v>
      </c>
      <c r="AD530" s="740">
        <f>I523+F518</f>
        <v>27.61</v>
      </c>
      <c r="AE530" s="1110">
        <f>J523+G518</f>
        <v>23.2</v>
      </c>
      <c r="AF530" s="883">
        <f>F532+I533</f>
        <v>23.5</v>
      </c>
      <c r="AG530" s="1017">
        <f>G532+J533</f>
        <v>19.54</v>
      </c>
      <c r="AH530" s="883"/>
      <c r="AI530" s="1085"/>
      <c r="AJ530" s="883">
        <f t="shared" si="550"/>
        <v>51.11</v>
      </c>
      <c r="AK530" s="1018">
        <f t="shared" si="551"/>
        <v>42.739999999999995</v>
      </c>
      <c r="AL530" s="883">
        <f t="shared" si="552"/>
        <v>23.5</v>
      </c>
      <c r="AM530" s="938">
        <f t="shared" si="553"/>
        <v>19.54</v>
      </c>
      <c r="AN530" s="1081">
        <f t="shared" si="523"/>
        <v>51.11</v>
      </c>
      <c r="AO530" s="1092">
        <f t="shared" si="524"/>
        <v>42.739999999999995</v>
      </c>
      <c r="AQ530" s="3132"/>
      <c r="AR530" s="208"/>
      <c r="AS530" s="3132"/>
      <c r="AT530" s="3132"/>
      <c r="AU530" s="3132"/>
      <c r="AV530" s="3132"/>
      <c r="AW530" s="3132"/>
      <c r="AX530" s="3132"/>
      <c r="AY530" s="3132"/>
      <c r="AZ530" s="3132"/>
      <c r="BA530" s="3132"/>
      <c r="BB530" s="3132"/>
      <c r="BC530" s="3132"/>
      <c r="BD530" s="3132"/>
    </row>
    <row r="531" spans="2:56">
      <c r="B531" s="3286" t="s">
        <v>651</v>
      </c>
      <c r="C531" s="2375" t="s">
        <v>652</v>
      </c>
      <c r="D531" s="3175">
        <v>200</v>
      </c>
      <c r="E531" s="2460" t="s">
        <v>868</v>
      </c>
      <c r="F531" s="3144"/>
      <c r="G531" s="3174"/>
      <c r="H531" s="2026" t="s">
        <v>335</v>
      </c>
      <c r="I531" s="2793"/>
      <c r="J531" s="3110">
        <v>91.875</v>
      </c>
      <c r="K531" s="2397" t="s">
        <v>674</v>
      </c>
      <c r="L531" s="2763">
        <v>67.7</v>
      </c>
      <c r="M531" s="2797">
        <v>67.7</v>
      </c>
      <c r="N531" s="92"/>
      <c r="O531" s="894" t="s">
        <v>293</v>
      </c>
      <c r="P531" s="859">
        <f t="shared" ref="P531:U531" si="555">AD561</f>
        <v>47.704999999999998</v>
      </c>
      <c r="Q531" s="1036">
        <f t="shared" si="555"/>
        <v>42.5</v>
      </c>
      <c r="R531" s="859">
        <f>AF561</f>
        <v>122.078</v>
      </c>
      <c r="S531" s="1018">
        <f t="shared" si="555"/>
        <v>108</v>
      </c>
      <c r="T531" s="859">
        <f t="shared" si="555"/>
        <v>0</v>
      </c>
      <c r="U531" s="1037">
        <f t="shared" si="555"/>
        <v>0</v>
      </c>
      <c r="V531" s="859">
        <f t="shared" si="546"/>
        <v>169.78300000000002</v>
      </c>
      <c r="W531" s="1018">
        <f t="shared" si="547"/>
        <v>150.5</v>
      </c>
      <c r="X531" s="859">
        <f t="shared" si="548"/>
        <v>122.078</v>
      </c>
      <c r="Y531" s="938">
        <f t="shared" si="549"/>
        <v>108</v>
      </c>
      <c r="Z531" s="895">
        <f t="shared" si="539"/>
        <v>169.78300000000002</v>
      </c>
      <c r="AA531" s="896">
        <f t="shared" si="540"/>
        <v>150.5</v>
      </c>
      <c r="AC531" s="913" t="s">
        <v>62</v>
      </c>
      <c r="AD531" s="740">
        <f>I522</f>
        <v>4.5</v>
      </c>
      <c r="AE531" s="1110">
        <f>J522</f>
        <v>3.6</v>
      </c>
      <c r="AF531" s="883">
        <f>F530+I532</f>
        <v>25</v>
      </c>
      <c r="AG531" s="1017">
        <f>G530+J532</f>
        <v>20</v>
      </c>
      <c r="AH531" s="883"/>
      <c r="AI531" s="1085"/>
      <c r="AJ531" s="883">
        <f t="shared" si="550"/>
        <v>29.5</v>
      </c>
      <c r="AK531" s="1018">
        <f t="shared" si="551"/>
        <v>23.6</v>
      </c>
      <c r="AL531" s="883">
        <f t="shared" si="552"/>
        <v>25</v>
      </c>
      <c r="AM531" s="938">
        <f t="shared" si="553"/>
        <v>20</v>
      </c>
      <c r="AN531" s="1081">
        <f t="shared" si="523"/>
        <v>29.5</v>
      </c>
      <c r="AO531" s="1092">
        <f t="shared" si="524"/>
        <v>23.6</v>
      </c>
      <c r="AQ531" s="3132"/>
      <c r="AR531" s="208"/>
      <c r="AS531" s="3132"/>
      <c r="AT531" s="3132"/>
      <c r="AU531" s="3132"/>
      <c r="AV531" s="3132"/>
      <c r="AW531" s="3132"/>
      <c r="AX531" s="3132"/>
      <c r="AY531" s="3132"/>
      <c r="AZ531" s="3132"/>
      <c r="BA531" s="3132"/>
      <c r="BB531" s="3132"/>
      <c r="BC531" s="3132"/>
      <c r="BD531" s="3132"/>
    </row>
    <row r="532" spans="2:56">
      <c r="B532" s="238" t="s">
        <v>739</v>
      </c>
      <c r="C532" s="2391" t="s">
        <v>1140</v>
      </c>
      <c r="D532" s="3158">
        <v>85</v>
      </c>
      <c r="E532" s="185" t="s">
        <v>130</v>
      </c>
      <c r="F532" s="252">
        <v>13.5</v>
      </c>
      <c r="G532" s="2586">
        <v>10.79</v>
      </c>
      <c r="H532" s="185" t="s">
        <v>414</v>
      </c>
      <c r="I532" s="228">
        <v>12.5</v>
      </c>
      <c r="J532" s="1204">
        <v>10</v>
      </c>
      <c r="K532" s="4504" t="s">
        <v>792</v>
      </c>
      <c r="L532" s="2763">
        <v>1.35</v>
      </c>
      <c r="M532" s="2797">
        <v>1.35</v>
      </c>
      <c r="N532" s="92"/>
      <c r="O532" s="894" t="s">
        <v>104</v>
      </c>
      <c r="P532" s="859"/>
      <c r="Q532" s="852"/>
      <c r="R532" s="859"/>
      <c r="S532" s="938"/>
      <c r="T532" s="859"/>
      <c r="U532" s="1032"/>
      <c r="V532" s="859">
        <f t="shared" si="546"/>
        <v>0</v>
      </c>
      <c r="W532" s="1018">
        <f t="shared" si="547"/>
        <v>0</v>
      </c>
      <c r="X532" s="859">
        <f t="shared" si="548"/>
        <v>0</v>
      </c>
      <c r="Y532" s="938">
        <f t="shared" si="549"/>
        <v>0</v>
      </c>
      <c r="Z532" s="895">
        <f t="shared" si="539"/>
        <v>0</v>
      </c>
      <c r="AA532" s="896">
        <f t="shared" si="540"/>
        <v>0</v>
      </c>
      <c r="AC532" s="913" t="s">
        <v>67</v>
      </c>
      <c r="AD532" s="740"/>
      <c r="AE532" s="1088"/>
      <c r="AF532" s="883">
        <f>F528</f>
        <v>90.72</v>
      </c>
      <c r="AG532" s="1017">
        <f>G528</f>
        <v>72.599999999999994</v>
      </c>
      <c r="AH532" s="883"/>
      <c r="AI532" s="1085"/>
      <c r="AJ532" s="883">
        <f t="shared" si="550"/>
        <v>90.72</v>
      </c>
      <c r="AK532" s="1018">
        <f t="shared" si="551"/>
        <v>72.599999999999994</v>
      </c>
      <c r="AL532" s="883">
        <f t="shared" si="552"/>
        <v>90.72</v>
      </c>
      <c r="AM532" s="938">
        <f t="shared" si="553"/>
        <v>72.599999999999994</v>
      </c>
      <c r="AN532" s="1081">
        <f t="shared" si="523"/>
        <v>90.72</v>
      </c>
      <c r="AO532" s="1092">
        <f t="shared" si="524"/>
        <v>72.599999999999994</v>
      </c>
      <c r="AR532" s="208"/>
    </row>
    <row r="533" spans="2:56">
      <c r="B533" s="3161" t="s">
        <v>431</v>
      </c>
      <c r="C533" s="4290" t="s">
        <v>1141</v>
      </c>
      <c r="D533" s="3182">
        <v>30</v>
      </c>
      <c r="E533" s="2460" t="s">
        <v>867</v>
      </c>
      <c r="F533" s="3144"/>
      <c r="G533" s="3174"/>
      <c r="H533" s="2026" t="s">
        <v>130</v>
      </c>
      <c r="I533" s="2763">
        <v>10</v>
      </c>
      <c r="J533" s="2768">
        <v>8.75</v>
      </c>
      <c r="K533" s="2385" t="s">
        <v>675</v>
      </c>
      <c r="L533" s="2793">
        <v>0.39</v>
      </c>
      <c r="M533" s="2795">
        <v>0.39</v>
      </c>
      <c r="N533" s="92"/>
      <c r="O533" s="894" t="s">
        <v>60</v>
      </c>
      <c r="P533" s="859"/>
      <c r="Q533" s="852"/>
      <c r="R533" s="859"/>
      <c r="S533" s="938"/>
      <c r="T533" s="859"/>
      <c r="U533" s="1032"/>
      <c r="V533" s="859">
        <f t="shared" si="546"/>
        <v>0</v>
      </c>
      <c r="W533" s="1018">
        <f t="shared" si="547"/>
        <v>0</v>
      </c>
      <c r="X533" s="859">
        <f t="shared" si="548"/>
        <v>0</v>
      </c>
      <c r="Y533" s="938">
        <f t="shared" si="549"/>
        <v>0</v>
      </c>
      <c r="Z533" s="895">
        <f t="shared" si="539"/>
        <v>0</v>
      </c>
      <c r="AA533" s="896">
        <f t="shared" si="540"/>
        <v>0</v>
      </c>
      <c r="AC533" s="913" t="s">
        <v>111</v>
      </c>
      <c r="AD533" s="740"/>
      <c r="AE533" s="1089"/>
      <c r="AF533" s="883"/>
      <c r="AG533" s="1017"/>
      <c r="AH533" s="883"/>
      <c r="AI533" s="1085"/>
      <c r="AJ533" s="883">
        <f t="shared" si="550"/>
        <v>0</v>
      </c>
      <c r="AK533" s="1018">
        <f t="shared" si="551"/>
        <v>0</v>
      </c>
      <c r="AL533" s="883">
        <f t="shared" si="552"/>
        <v>0</v>
      </c>
      <c r="AM533" s="938">
        <f t="shared" si="553"/>
        <v>0</v>
      </c>
      <c r="AN533" s="1081">
        <f t="shared" si="523"/>
        <v>0</v>
      </c>
      <c r="AO533" s="1092">
        <f t="shared" si="524"/>
        <v>0</v>
      </c>
      <c r="AQ533" s="265"/>
      <c r="AR533" s="3156"/>
      <c r="AS533" s="3156"/>
      <c r="AT533" s="3132"/>
    </row>
    <row r="534" spans="2:56">
      <c r="B534" s="3181" t="s">
        <v>8</v>
      </c>
      <c r="C534" s="2375" t="s">
        <v>9</v>
      </c>
      <c r="D534" s="3175">
        <v>40</v>
      </c>
      <c r="E534" s="185" t="s">
        <v>525</v>
      </c>
      <c r="F534" s="252">
        <v>5</v>
      </c>
      <c r="G534" s="2586">
        <v>5</v>
      </c>
      <c r="H534" s="186" t="s">
        <v>356</v>
      </c>
      <c r="I534" s="228">
        <v>6.25</v>
      </c>
      <c r="J534" s="1204">
        <v>6.25</v>
      </c>
      <c r="K534" s="2385" t="s">
        <v>676</v>
      </c>
      <c r="L534" s="4494">
        <v>3</v>
      </c>
      <c r="M534" s="3770">
        <v>3</v>
      </c>
      <c r="N534" s="92"/>
      <c r="O534" s="894" t="s">
        <v>56</v>
      </c>
      <c r="P534" s="1117">
        <f>F521</f>
        <v>27</v>
      </c>
      <c r="Q534" s="1036">
        <f>G521</f>
        <v>27</v>
      </c>
      <c r="R534" s="1117">
        <f>I540+L531</f>
        <v>278.7</v>
      </c>
      <c r="S534" s="1209">
        <f>J540+M531</f>
        <v>267.7</v>
      </c>
      <c r="T534" s="1117"/>
      <c r="U534" s="1037"/>
      <c r="V534" s="859">
        <f t="shared" si="546"/>
        <v>305.7</v>
      </c>
      <c r="W534" s="1018">
        <f t="shared" si="547"/>
        <v>294.7</v>
      </c>
      <c r="X534" s="859">
        <f t="shared" si="548"/>
        <v>278.7</v>
      </c>
      <c r="Y534" s="938">
        <f t="shared" si="549"/>
        <v>267.7</v>
      </c>
      <c r="Z534" s="895">
        <f t="shared" si="539"/>
        <v>305.7</v>
      </c>
      <c r="AA534" s="896">
        <f t="shared" si="540"/>
        <v>294.7</v>
      </c>
      <c r="AC534" s="913" t="s">
        <v>109</v>
      </c>
      <c r="AD534" s="740"/>
      <c r="AE534" s="1090"/>
      <c r="AF534" s="883"/>
      <c r="AG534" s="1017"/>
      <c r="AH534" s="883"/>
      <c r="AI534" s="1085"/>
      <c r="AJ534" s="883">
        <f t="shared" si="550"/>
        <v>0</v>
      </c>
      <c r="AK534" s="1018">
        <f t="shared" si="551"/>
        <v>0</v>
      </c>
      <c r="AL534" s="883">
        <f t="shared" si="552"/>
        <v>0</v>
      </c>
      <c r="AM534" s="938">
        <f t="shared" si="553"/>
        <v>0</v>
      </c>
      <c r="AN534" s="1081">
        <f t="shared" si="523"/>
        <v>0</v>
      </c>
      <c r="AO534" s="1092">
        <f t="shared" si="524"/>
        <v>0</v>
      </c>
      <c r="AQ534" s="3156"/>
      <c r="AR534" s="193"/>
      <c r="AS534" s="194"/>
      <c r="AT534" s="3132"/>
    </row>
    <row r="535" spans="2:56" ht="15.75" thickBot="1">
      <c r="B535" s="3119" t="s">
        <v>8</v>
      </c>
      <c r="C535" s="2375" t="s">
        <v>294</v>
      </c>
      <c r="D535" s="3175">
        <v>40</v>
      </c>
      <c r="E535" s="185" t="s">
        <v>451</v>
      </c>
      <c r="F535" s="228">
        <v>7.4999999999999997E-2</v>
      </c>
      <c r="G535" s="1233">
        <v>7.4999999999999997E-2</v>
      </c>
      <c r="H535" s="2026" t="s">
        <v>75</v>
      </c>
      <c r="I535" s="2763">
        <v>8.8000000000000007</v>
      </c>
      <c r="J535" s="2768">
        <v>8.8000000000000007</v>
      </c>
      <c r="K535" s="1995" t="s">
        <v>1142</v>
      </c>
      <c r="L535" s="262"/>
      <c r="M535" s="2766"/>
      <c r="N535" s="92"/>
      <c r="O535" s="894" t="s">
        <v>119</v>
      </c>
      <c r="P535" s="859"/>
      <c r="Q535" s="852"/>
      <c r="R535" s="859"/>
      <c r="S535" s="938"/>
      <c r="T535" s="859"/>
      <c r="U535" s="1032"/>
      <c r="V535" s="859">
        <f t="shared" si="546"/>
        <v>0</v>
      </c>
      <c r="W535" s="1018">
        <f t="shared" si="547"/>
        <v>0</v>
      </c>
      <c r="X535" s="859">
        <f t="shared" si="548"/>
        <v>0</v>
      </c>
      <c r="Y535" s="938">
        <f t="shared" si="549"/>
        <v>0</v>
      </c>
      <c r="Z535" s="895">
        <f t="shared" si="539"/>
        <v>0</v>
      </c>
      <c r="AA535" s="903">
        <f t="shared" si="540"/>
        <v>0</v>
      </c>
      <c r="AC535" s="912" t="s">
        <v>83</v>
      </c>
      <c r="AD535" s="881">
        <f>I521</f>
        <v>10.8</v>
      </c>
      <c r="AE535" s="1091">
        <f>J521</f>
        <v>10.8</v>
      </c>
      <c r="AF535" s="1374">
        <f>F538+I534</f>
        <v>9.5</v>
      </c>
      <c r="AG535" s="1676">
        <f>G538+J534</f>
        <v>9.5</v>
      </c>
      <c r="AH535" s="884">
        <f>I553</f>
        <v>1</v>
      </c>
      <c r="AI535" s="1086">
        <f>J553</f>
        <v>1</v>
      </c>
      <c r="AJ535" s="884">
        <f t="shared" si="550"/>
        <v>20.3</v>
      </c>
      <c r="AK535" s="1020">
        <f t="shared" si="551"/>
        <v>20.3</v>
      </c>
      <c r="AL535" s="884">
        <f t="shared" si="552"/>
        <v>10.5</v>
      </c>
      <c r="AM535" s="848">
        <f t="shared" si="553"/>
        <v>10.5</v>
      </c>
      <c r="AN535" s="1393">
        <f t="shared" si="523"/>
        <v>21.3</v>
      </c>
      <c r="AO535" s="1379">
        <f t="shared" si="524"/>
        <v>21.3</v>
      </c>
      <c r="AQ535" s="4406"/>
      <c r="AR535" s="3140"/>
      <c r="AS535" s="2030"/>
      <c r="AT535" s="3132"/>
    </row>
    <row r="536" spans="2:56" ht="15.75" thickBot="1">
      <c r="B536" s="3287" t="s">
        <v>716</v>
      </c>
      <c r="C536" s="2375" t="s">
        <v>695</v>
      </c>
      <c r="D536" s="3175">
        <v>100</v>
      </c>
      <c r="E536" s="185" t="s">
        <v>335</v>
      </c>
      <c r="F536" s="252">
        <v>3.68</v>
      </c>
      <c r="G536" s="2586"/>
      <c r="H536" s="2026" t="s">
        <v>336</v>
      </c>
      <c r="I536" s="2793">
        <v>0.4</v>
      </c>
      <c r="J536" s="3110">
        <v>0.4</v>
      </c>
      <c r="K536" s="1995" t="s">
        <v>1143</v>
      </c>
      <c r="L536" s="262"/>
      <c r="M536" s="2766"/>
      <c r="N536" s="92"/>
      <c r="O536" s="894" t="s">
        <v>59</v>
      </c>
      <c r="P536" s="859"/>
      <c r="Q536" s="852"/>
      <c r="R536" s="859"/>
      <c r="S536" s="938"/>
      <c r="T536" s="859"/>
      <c r="U536" s="1032"/>
      <c r="V536" s="859">
        <f t="shared" si="546"/>
        <v>0</v>
      </c>
      <c r="W536" s="1018">
        <f t="shared" si="547"/>
        <v>0</v>
      </c>
      <c r="X536" s="859">
        <f t="shared" si="548"/>
        <v>0</v>
      </c>
      <c r="Y536" s="938">
        <f t="shared" si="549"/>
        <v>0</v>
      </c>
      <c r="Z536" s="895">
        <f t="shared" si="539"/>
        <v>0</v>
      </c>
      <c r="AA536" s="903">
        <f t="shared" si="540"/>
        <v>0</v>
      </c>
      <c r="AC536" s="1372" t="s">
        <v>374</v>
      </c>
      <c r="AD536" s="1398">
        <f t="shared" ref="AD536:AH536" si="556">SUM(AD523:AD535)</f>
        <v>300.85000000000002</v>
      </c>
      <c r="AE536" s="1399">
        <f t="shared" si="556"/>
        <v>243.88</v>
      </c>
      <c r="AF536" s="1400">
        <f t="shared" si="556"/>
        <v>248.72</v>
      </c>
      <c r="AG536" s="1401">
        <f>SUM(AG523:AG535)</f>
        <v>221.64</v>
      </c>
      <c r="AH536" s="1402">
        <f t="shared" si="556"/>
        <v>1</v>
      </c>
      <c r="AI536" s="1375">
        <f>SUM(AI523:AI535)</f>
        <v>1</v>
      </c>
      <c r="AJ536" s="1391">
        <f t="shared" si="550"/>
        <v>549.57000000000005</v>
      </c>
      <c r="AK536" s="2095">
        <f t="shared" si="551"/>
        <v>465.52</v>
      </c>
      <c r="AL536" s="1391">
        <f t="shared" si="552"/>
        <v>249.72</v>
      </c>
      <c r="AM536" s="2096">
        <f t="shared" si="553"/>
        <v>222.64</v>
      </c>
      <c r="AN536" s="1406">
        <f t="shared" si="523"/>
        <v>550.57000000000005</v>
      </c>
      <c r="AO536" s="1093">
        <f t="shared" si="524"/>
        <v>466.52</v>
      </c>
      <c r="AQ536" s="3141"/>
      <c r="AR536" s="3140"/>
      <c r="AS536" s="3130"/>
      <c r="AT536" s="3132"/>
    </row>
    <row r="537" spans="2:56" ht="15.75" thickBot="1">
      <c r="B537" s="3173"/>
      <c r="C537" s="2394"/>
      <c r="D537" s="3174"/>
      <c r="E537" s="2460" t="s">
        <v>869</v>
      </c>
      <c r="F537" s="3144"/>
      <c r="G537" s="3174"/>
      <c r="H537" s="3410" t="s">
        <v>886</v>
      </c>
      <c r="I537" s="184"/>
      <c r="J537" s="184"/>
      <c r="K537" s="4505" t="s">
        <v>1139</v>
      </c>
      <c r="L537" s="262"/>
      <c r="M537" s="2766"/>
      <c r="N537" s="92"/>
      <c r="O537" s="894" t="s">
        <v>309</v>
      </c>
      <c r="P537" s="1117"/>
      <c r="Q537" s="852"/>
      <c r="R537" s="859"/>
      <c r="S537" s="938"/>
      <c r="T537" s="1117"/>
      <c r="U537" s="1032"/>
      <c r="V537" s="859">
        <f t="shared" si="546"/>
        <v>0</v>
      </c>
      <c r="W537" s="1018">
        <f t="shared" si="547"/>
        <v>0</v>
      </c>
      <c r="X537" s="859">
        <f t="shared" si="548"/>
        <v>0</v>
      </c>
      <c r="Y537" s="938">
        <f t="shared" si="549"/>
        <v>0</v>
      </c>
      <c r="Z537" s="895">
        <f t="shared" si="539"/>
        <v>0</v>
      </c>
      <c r="AA537" s="903">
        <f t="shared" si="540"/>
        <v>0</v>
      </c>
      <c r="AC537" s="1350" t="s">
        <v>386</v>
      </c>
      <c r="AD537" s="740"/>
      <c r="AE537" s="1088"/>
      <c r="AF537" s="883"/>
      <c r="AG537" s="1017"/>
      <c r="AH537" s="883"/>
      <c r="AI537" s="1085"/>
      <c r="AJ537" s="883">
        <f t="shared" si="550"/>
        <v>0</v>
      </c>
      <c r="AK537" s="1018">
        <f t="shared" si="551"/>
        <v>0</v>
      </c>
      <c r="AL537" s="883">
        <f t="shared" si="552"/>
        <v>0</v>
      </c>
      <c r="AM537" s="938">
        <f t="shared" si="553"/>
        <v>0</v>
      </c>
      <c r="AN537" s="1081">
        <f t="shared" si="523"/>
        <v>0</v>
      </c>
      <c r="AO537" s="1092">
        <f t="shared" si="524"/>
        <v>0</v>
      </c>
      <c r="AQ537" s="3141"/>
      <c r="AR537" s="3140"/>
      <c r="AS537" s="3130"/>
      <c r="AT537" s="3132"/>
    </row>
    <row r="538" spans="2:56" ht="15.75" thickBot="1">
      <c r="B538" s="3173"/>
      <c r="C538" s="1454"/>
      <c r="D538" s="3174"/>
      <c r="E538" s="186" t="s">
        <v>83</v>
      </c>
      <c r="F538" s="3401">
        <v>3.25</v>
      </c>
      <c r="G538" s="1233">
        <v>3.25</v>
      </c>
      <c r="H538" s="2573" t="s">
        <v>652</v>
      </c>
      <c r="I538" s="1205"/>
      <c r="J538" s="1206"/>
      <c r="K538" s="185" t="s">
        <v>433</v>
      </c>
      <c r="L538" s="2763">
        <v>15.5</v>
      </c>
      <c r="M538" s="3813">
        <v>15.5</v>
      </c>
      <c r="N538" s="92"/>
      <c r="O538" s="894" t="s">
        <v>61</v>
      </c>
      <c r="P538" s="859"/>
      <c r="Q538" s="852"/>
      <c r="R538" s="1149">
        <f>F543</f>
        <v>5.9</v>
      </c>
      <c r="S538" s="1041">
        <f>G543</f>
        <v>5.9</v>
      </c>
      <c r="T538" s="859">
        <f>I551</f>
        <v>2.5</v>
      </c>
      <c r="U538" s="1032">
        <f>J551</f>
        <v>2.5</v>
      </c>
      <c r="V538" s="859">
        <f t="shared" si="546"/>
        <v>5.9</v>
      </c>
      <c r="W538" s="1018">
        <f t="shared" si="547"/>
        <v>5.9</v>
      </c>
      <c r="X538" s="859">
        <f t="shared" si="548"/>
        <v>8.4</v>
      </c>
      <c r="Y538" s="938">
        <f t="shared" si="549"/>
        <v>8.4</v>
      </c>
      <c r="Z538" s="895">
        <f t="shared" si="539"/>
        <v>8.4</v>
      </c>
      <c r="AA538" s="903">
        <f t="shared" si="540"/>
        <v>8.4</v>
      </c>
      <c r="AC538" s="913" t="s">
        <v>110</v>
      </c>
      <c r="AD538" s="740"/>
      <c r="AE538" s="1088"/>
      <c r="AF538" s="883"/>
      <c r="AG538" s="1017"/>
      <c r="AH538" s="883"/>
      <c r="AI538" s="1085"/>
      <c r="AJ538" s="883">
        <f t="shared" si="550"/>
        <v>0</v>
      </c>
      <c r="AK538" s="1018">
        <f t="shared" si="551"/>
        <v>0</v>
      </c>
      <c r="AL538" s="883">
        <f t="shared" si="552"/>
        <v>0</v>
      </c>
      <c r="AM538" s="938">
        <f t="shared" si="553"/>
        <v>0</v>
      </c>
      <c r="AN538" s="1081">
        <f t="shared" si="523"/>
        <v>0</v>
      </c>
      <c r="AO538" s="1092">
        <f t="shared" si="524"/>
        <v>0</v>
      </c>
      <c r="AQ538" s="3141"/>
      <c r="AR538" s="3140"/>
      <c r="AS538" s="3130"/>
      <c r="AT538" s="3132"/>
    </row>
    <row r="539" spans="2:56" ht="15.75" thickBot="1">
      <c r="B539" s="3173"/>
      <c r="C539" s="2445"/>
      <c r="D539" s="3174"/>
      <c r="E539" s="2460" t="s">
        <v>870</v>
      </c>
      <c r="F539" s="3144"/>
      <c r="G539" s="3174"/>
      <c r="H539" s="1165" t="s">
        <v>86</v>
      </c>
      <c r="I539" s="162" t="s">
        <v>87</v>
      </c>
      <c r="J539" s="1582" t="s">
        <v>88</v>
      </c>
      <c r="K539" s="185" t="s">
        <v>432</v>
      </c>
      <c r="L539" s="2824">
        <v>8.7799999999999994</v>
      </c>
      <c r="M539" s="3773">
        <v>8.7799999999999994</v>
      </c>
      <c r="N539" s="92"/>
      <c r="O539" s="894" t="s">
        <v>75</v>
      </c>
      <c r="P539" s="1117">
        <f>I520</f>
        <v>6.3</v>
      </c>
      <c r="Q539" s="1036">
        <f>J520</f>
        <v>6.3</v>
      </c>
      <c r="R539" s="1117">
        <f>I535+L534</f>
        <v>11.8</v>
      </c>
      <c r="S539" s="1018">
        <f>J535+M534</f>
        <v>11.8</v>
      </c>
      <c r="T539" s="1117">
        <f>F552</f>
        <v>1.5</v>
      </c>
      <c r="U539" s="1037">
        <f>G552</f>
        <v>1.5</v>
      </c>
      <c r="V539" s="859">
        <f t="shared" si="546"/>
        <v>18.100000000000001</v>
      </c>
      <c r="W539" s="1018">
        <f t="shared" si="547"/>
        <v>18.100000000000001</v>
      </c>
      <c r="X539" s="859">
        <f t="shared" si="548"/>
        <v>13.3</v>
      </c>
      <c r="Y539" s="938">
        <f t="shared" si="549"/>
        <v>13.3</v>
      </c>
      <c r="Z539" s="895">
        <f t="shared" si="539"/>
        <v>19.600000000000001</v>
      </c>
      <c r="AA539" s="903">
        <f t="shared" si="540"/>
        <v>19.600000000000001</v>
      </c>
      <c r="AC539" s="913" t="s">
        <v>108</v>
      </c>
      <c r="AD539" s="740"/>
      <c r="AE539" s="1111"/>
      <c r="AF539" s="883"/>
      <c r="AG539" s="1017"/>
      <c r="AH539" s="883"/>
      <c r="AI539" s="1085"/>
      <c r="AJ539" s="883">
        <f t="shared" si="550"/>
        <v>0</v>
      </c>
      <c r="AK539" s="1018">
        <f t="shared" si="551"/>
        <v>0</v>
      </c>
      <c r="AL539" s="883">
        <f t="shared" si="552"/>
        <v>0</v>
      </c>
      <c r="AM539" s="938">
        <f t="shared" si="553"/>
        <v>0</v>
      </c>
      <c r="AN539" s="1081">
        <f t="shared" si="523"/>
        <v>0</v>
      </c>
      <c r="AO539" s="1092">
        <f t="shared" si="524"/>
        <v>0</v>
      </c>
      <c r="AQ539" s="3141"/>
      <c r="AR539" s="108"/>
      <c r="AS539" s="141"/>
      <c r="AT539" s="3132"/>
    </row>
    <row r="540" spans="2:56">
      <c r="B540" s="3173"/>
      <c r="C540" s="2392"/>
      <c r="D540" s="3174"/>
      <c r="E540" s="185" t="s">
        <v>340</v>
      </c>
      <c r="F540" s="227">
        <v>2.5</v>
      </c>
      <c r="G540" s="1222">
        <v>2.5</v>
      </c>
      <c r="H540" s="185" t="s">
        <v>56</v>
      </c>
      <c r="I540" s="2633">
        <v>211</v>
      </c>
      <c r="J540" s="2844">
        <v>200</v>
      </c>
      <c r="K540" s="2400" t="s">
        <v>455</v>
      </c>
      <c r="L540" s="228">
        <v>9.02</v>
      </c>
      <c r="M540" s="1233">
        <v>9.02</v>
      </c>
      <c r="N540" s="92"/>
      <c r="O540" s="894" t="s">
        <v>79</v>
      </c>
      <c r="P540" s="1149">
        <f>F525</f>
        <v>2</v>
      </c>
      <c r="Q540" s="1038">
        <f>G525</f>
        <v>2</v>
      </c>
      <c r="R540" s="1149">
        <f>F534</f>
        <v>5</v>
      </c>
      <c r="S540" s="1039">
        <f>G534</f>
        <v>5</v>
      </c>
      <c r="T540" s="859">
        <f>I549</f>
        <v>1.3</v>
      </c>
      <c r="U540" s="1032">
        <f>J549</f>
        <v>1.3</v>
      </c>
      <c r="V540" s="859">
        <f t="shared" si="546"/>
        <v>7</v>
      </c>
      <c r="W540" s="1018">
        <f t="shared" si="547"/>
        <v>7</v>
      </c>
      <c r="X540" s="859">
        <f t="shared" si="548"/>
        <v>6.3</v>
      </c>
      <c r="Y540" s="938">
        <f t="shared" si="549"/>
        <v>6.3</v>
      </c>
      <c r="Z540" s="895">
        <f t="shared" si="539"/>
        <v>8.3000000000000007</v>
      </c>
      <c r="AA540" s="903">
        <f t="shared" si="540"/>
        <v>8.3000000000000007</v>
      </c>
      <c r="AC540" s="913" t="s">
        <v>112</v>
      </c>
      <c r="AD540" s="740"/>
      <c r="AE540" s="1112"/>
      <c r="AF540" s="883"/>
      <c r="AG540" s="1017"/>
      <c r="AH540" s="883"/>
      <c r="AI540" s="1085"/>
      <c r="AJ540" s="883">
        <f t="shared" si="550"/>
        <v>0</v>
      </c>
      <c r="AK540" s="1018">
        <f t="shared" si="551"/>
        <v>0</v>
      </c>
      <c r="AL540" s="883">
        <f t="shared" si="552"/>
        <v>0</v>
      </c>
      <c r="AM540" s="938">
        <f t="shared" si="553"/>
        <v>0</v>
      </c>
      <c r="AN540" s="1081">
        <f t="shared" si="523"/>
        <v>0</v>
      </c>
      <c r="AO540" s="1092">
        <f t="shared" si="524"/>
        <v>0</v>
      </c>
      <c r="AQ540" s="107"/>
      <c r="AR540" s="108"/>
      <c r="AS540" s="141"/>
      <c r="AT540" s="3132"/>
    </row>
    <row r="541" spans="2:56" ht="15.75" thickBot="1">
      <c r="B541" s="3173"/>
      <c r="C541" s="2445"/>
      <c r="D541" s="3174"/>
      <c r="E541" s="185" t="s">
        <v>336</v>
      </c>
      <c r="F541" s="2567">
        <v>1</v>
      </c>
      <c r="G541" s="2568">
        <v>1</v>
      </c>
      <c r="K541" s="3173"/>
      <c r="M541" s="3137"/>
      <c r="N541" s="92"/>
      <c r="O541" s="607" t="s">
        <v>123</v>
      </c>
      <c r="P541" s="862"/>
      <c r="Q541" s="1036"/>
      <c r="R541" s="862"/>
      <c r="S541" s="1018"/>
      <c r="T541" s="862">
        <v>0.13800000000000001</v>
      </c>
      <c r="U541" s="1037">
        <f>G554</f>
        <v>5.52</v>
      </c>
      <c r="V541" s="859">
        <f t="shared" si="546"/>
        <v>0</v>
      </c>
      <c r="W541" s="1018">
        <f t="shared" si="547"/>
        <v>0</v>
      </c>
      <c r="X541" s="859">
        <f t="shared" si="548"/>
        <v>0.13800000000000001</v>
      </c>
      <c r="Y541" s="938">
        <f t="shared" si="549"/>
        <v>5.52</v>
      </c>
      <c r="Z541" s="895">
        <f t="shared" si="539"/>
        <v>0.13800000000000001</v>
      </c>
      <c r="AA541" s="903">
        <f t="shared" si="540"/>
        <v>5.52</v>
      </c>
      <c r="AC541" s="912" t="s">
        <v>83</v>
      </c>
      <c r="AD541" s="740"/>
      <c r="AE541" s="1110"/>
      <c r="AF541" s="1207"/>
      <c r="AG541" s="1017"/>
      <c r="AH541" s="883"/>
      <c r="AI541" s="1339"/>
      <c r="AJ541" s="883">
        <f t="shared" si="550"/>
        <v>0</v>
      </c>
      <c r="AK541" s="1018">
        <f t="shared" si="551"/>
        <v>0</v>
      </c>
      <c r="AL541" s="883">
        <f t="shared" si="552"/>
        <v>0</v>
      </c>
      <c r="AM541" s="938">
        <f t="shared" si="553"/>
        <v>0</v>
      </c>
      <c r="AN541" s="1393">
        <f t="shared" si="523"/>
        <v>0</v>
      </c>
      <c r="AO541" s="1379">
        <f t="shared" si="524"/>
        <v>0</v>
      </c>
      <c r="AQ541" s="117"/>
      <c r="AR541" s="3140"/>
      <c r="AS541" s="3130"/>
      <c r="AT541" s="3132"/>
    </row>
    <row r="542" spans="2:56" ht="15.75" thickBot="1">
      <c r="B542" s="3173"/>
      <c r="C542" s="2445"/>
      <c r="D542" s="3174"/>
      <c r="E542" s="2458" t="s">
        <v>131</v>
      </c>
      <c r="F542" s="2567">
        <v>0.01</v>
      </c>
      <c r="G542" s="2568">
        <v>0.01</v>
      </c>
      <c r="H542" s="1152" t="s">
        <v>695</v>
      </c>
      <c r="I542" s="1205"/>
      <c r="J542" s="1206"/>
      <c r="K542" s="3778" t="s">
        <v>720</v>
      </c>
      <c r="L542" s="45"/>
      <c r="M542" s="57"/>
      <c r="N542" s="92"/>
      <c r="O542" s="894" t="s">
        <v>47</v>
      </c>
      <c r="P542" s="859">
        <f>L517+L524</f>
        <v>12.4</v>
      </c>
      <c r="Q542" s="1150">
        <f>M517+M524</f>
        <v>12.4</v>
      </c>
      <c r="R542" s="1117">
        <f>L530+L540+F540</f>
        <v>13.219999999999999</v>
      </c>
      <c r="S542" s="1018">
        <f>M530+M540+G540</f>
        <v>13.219999999999999</v>
      </c>
      <c r="T542" s="1180">
        <f>L548</f>
        <v>5.4</v>
      </c>
      <c r="U542" s="1029">
        <f>M548</f>
        <v>5.4</v>
      </c>
      <c r="V542" s="859">
        <f t="shared" si="546"/>
        <v>25.619999999999997</v>
      </c>
      <c r="W542" s="1018">
        <f t="shared" si="547"/>
        <v>25.619999999999997</v>
      </c>
      <c r="X542" s="859">
        <f t="shared" si="548"/>
        <v>18.619999999999997</v>
      </c>
      <c r="Y542" s="938">
        <f t="shared" si="549"/>
        <v>18.619999999999997</v>
      </c>
      <c r="Z542" s="895">
        <f t="shared" si="539"/>
        <v>31.019999999999996</v>
      </c>
      <c r="AA542" s="903">
        <f t="shared" si="540"/>
        <v>31.019999999999996</v>
      </c>
      <c r="AC542" s="1372" t="s">
        <v>375</v>
      </c>
      <c r="AD542" s="2097">
        <f t="shared" ref="AD542:AG542" si="557">SUM(AD537:AD541)</f>
        <v>0</v>
      </c>
      <c r="AE542" s="1375">
        <f t="shared" si="557"/>
        <v>0</v>
      </c>
      <c r="AF542" s="1398">
        <f t="shared" si="557"/>
        <v>0</v>
      </c>
      <c r="AG542" s="1375">
        <f t="shared" si="557"/>
        <v>0</v>
      </c>
      <c r="AH542" s="1398">
        <f>SUM(AH537:AH541)</f>
        <v>0</v>
      </c>
      <c r="AI542" s="1375">
        <f>SUM(AI537:AI541)</f>
        <v>0</v>
      </c>
      <c r="AJ542" s="1391">
        <f t="shared" si="550"/>
        <v>0</v>
      </c>
      <c r="AK542" s="2095">
        <f t="shared" si="551"/>
        <v>0</v>
      </c>
      <c r="AL542" s="1391">
        <f t="shared" si="552"/>
        <v>0</v>
      </c>
      <c r="AM542" s="2096">
        <f t="shared" si="553"/>
        <v>0</v>
      </c>
      <c r="AN542" s="2125">
        <f t="shared" si="523"/>
        <v>0</v>
      </c>
      <c r="AO542" s="1093">
        <f t="shared" si="524"/>
        <v>0</v>
      </c>
      <c r="AQ542" s="2031"/>
      <c r="AR542" s="3144"/>
      <c r="AS542" s="3144"/>
      <c r="AT542" s="3132"/>
    </row>
    <row r="543" spans="2:56" ht="15.75" thickBot="1">
      <c r="B543" s="3173"/>
      <c r="C543" s="2445"/>
      <c r="D543" s="3174"/>
      <c r="E543" s="2458" t="s">
        <v>82</v>
      </c>
      <c r="F543" s="2788">
        <v>5.9</v>
      </c>
      <c r="G543" s="2800">
        <v>5.9</v>
      </c>
      <c r="H543" s="1194" t="s">
        <v>86</v>
      </c>
      <c r="I543" s="162" t="s">
        <v>87</v>
      </c>
      <c r="J543" s="2461" t="s">
        <v>88</v>
      </c>
      <c r="K543" s="2024" t="s">
        <v>86</v>
      </c>
      <c r="L543" s="3510" t="s">
        <v>87</v>
      </c>
      <c r="M543" s="3511" t="s">
        <v>88</v>
      </c>
      <c r="N543" s="92"/>
      <c r="O543" s="894" t="s">
        <v>599</v>
      </c>
      <c r="P543" s="859"/>
      <c r="Q543" s="852"/>
      <c r="R543" s="859"/>
      <c r="S543" s="938"/>
      <c r="T543" s="859"/>
      <c r="U543" s="1032"/>
      <c r="V543" s="859">
        <f t="shared" si="546"/>
        <v>0</v>
      </c>
      <c r="W543" s="1018">
        <f t="shared" si="547"/>
        <v>0</v>
      </c>
      <c r="X543" s="859">
        <f t="shared" si="548"/>
        <v>0</v>
      </c>
      <c r="Y543" s="938">
        <f t="shared" si="549"/>
        <v>0</v>
      </c>
      <c r="Z543" s="895">
        <f t="shared" si="539"/>
        <v>0</v>
      </c>
      <c r="AA543" s="903">
        <f t="shared" si="540"/>
        <v>0</v>
      </c>
      <c r="AC543" s="2100" t="s">
        <v>376</v>
      </c>
      <c r="AD543" s="2101">
        <f t="shared" ref="AD543:AF543" si="558">AD542+AD536</f>
        <v>300.85000000000002</v>
      </c>
      <c r="AE543" s="2104">
        <f>AE542+AE536</f>
        <v>243.88</v>
      </c>
      <c r="AF543" s="2139">
        <f t="shared" si="558"/>
        <v>248.72</v>
      </c>
      <c r="AG543" s="2746">
        <f>AG542+AG536</f>
        <v>221.64</v>
      </c>
      <c r="AH543" s="2101">
        <f>AH542+AH536</f>
        <v>1</v>
      </c>
      <c r="AI543" s="2104">
        <f>AI542+AI536</f>
        <v>1</v>
      </c>
      <c r="AJ543" s="2140">
        <f t="shared" si="550"/>
        <v>549.57000000000005</v>
      </c>
      <c r="AK543" s="2106">
        <f t="shared" si="551"/>
        <v>465.52</v>
      </c>
      <c r="AL543" s="2140">
        <f t="shared" si="552"/>
        <v>249.72</v>
      </c>
      <c r="AM543" s="2141">
        <f t="shared" si="553"/>
        <v>222.64</v>
      </c>
      <c r="AN543" s="2142">
        <f t="shared" si="523"/>
        <v>550.57000000000005</v>
      </c>
      <c r="AO543" s="2108">
        <f t="shared" si="524"/>
        <v>466.52</v>
      </c>
      <c r="AQ543" s="3141"/>
      <c r="AR543" s="3143"/>
      <c r="AS543" s="3147"/>
      <c r="AT543" s="3132"/>
    </row>
    <row r="544" spans="2:56" ht="15.75" thickBot="1">
      <c r="B544" s="1236" t="s">
        <v>269</v>
      </c>
      <c r="C544" s="2393"/>
      <c r="D544" s="3293">
        <f>SUM(D527:D537)</f>
        <v>1045</v>
      </c>
      <c r="E544" s="1238" t="s">
        <v>335</v>
      </c>
      <c r="F544" s="1228">
        <v>200</v>
      </c>
      <c r="G544" s="2596">
        <v>200</v>
      </c>
      <c r="H544" s="1594" t="s">
        <v>418</v>
      </c>
      <c r="I544" s="2608">
        <v>113.5</v>
      </c>
      <c r="J544" s="2037">
        <v>100</v>
      </c>
      <c r="K544" s="1238" t="s">
        <v>892</v>
      </c>
      <c r="L544" s="1228">
        <v>100</v>
      </c>
      <c r="M544" s="3411">
        <v>100</v>
      </c>
      <c r="N544" s="92"/>
      <c r="O544" s="894" t="s">
        <v>306</v>
      </c>
      <c r="P544" s="859"/>
      <c r="Q544" s="852"/>
      <c r="R544" s="859"/>
      <c r="S544" s="938"/>
      <c r="T544" s="859"/>
      <c r="U544" s="1032"/>
      <c r="V544" s="859">
        <f t="shared" si="546"/>
        <v>0</v>
      </c>
      <c r="W544" s="1018">
        <f t="shared" si="547"/>
        <v>0</v>
      </c>
      <c r="X544" s="859">
        <f t="shared" si="548"/>
        <v>0</v>
      </c>
      <c r="Y544" s="938">
        <f t="shared" si="549"/>
        <v>0</v>
      </c>
      <c r="Z544" s="895">
        <f t="shared" si="539"/>
        <v>0</v>
      </c>
      <c r="AA544" s="903">
        <f t="shared" si="540"/>
        <v>0</v>
      </c>
      <c r="AC544" s="2117" t="s">
        <v>331</v>
      </c>
      <c r="AD544" s="2024"/>
      <c r="AE544" s="2118"/>
      <c r="AF544" s="2119"/>
      <c r="AG544" s="2120"/>
      <c r="AH544" s="2119"/>
      <c r="AI544" s="2121"/>
      <c r="AJ544" s="2122">
        <f t="shared" si="550"/>
        <v>0</v>
      </c>
      <c r="AK544" s="2721">
        <f t="shared" si="551"/>
        <v>0</v>
      </c>
      <c r="AL544" s="2122">
        <f t="shared" si="552"/>
        <v>0</v>
      </c>
      <c r="AM544" s="966">
        <f t="shared" si="553"/>
        <v>0</v>
      </c>
      <c r="AN544" s="2134">
        <f t="shared" si="523"/>
        <v>0</v>
      </c>
      <c r="AO544" s="2135">
        <f t="shared" si="524"/>
        <v>0</v>
      </c>
      <c r="AQ544" s="3141"/>
      <c r="AR544" s="3140"/>
      <c r="AS544" s="3130"/>
      <c r="AT544" s="3132"/>
    </row>
    <row r="545" spans="2:49" ht="15.75" thickBot="1">
      <c r="B545" s="601"/>
      <c r="C545" s="3178" t="s">
        <v>192</v>
      </c>
      <c r="D545" s="667"/>
      <c r="E545" s="3517" t="s">
        <v>587</v>
      </c>
      <c r="F545" s="45"/>
      <c r="G545" s="45"/>
      <c r="H545" s="45"/>
      <c r="I545" s="45"/>
      <c r="J545" s="45"/>
      <c r="K545" s="1152" t="s">
        <v>725</v>
      </c>
      <c r="L545" s="1165"/>
      <c r="M545" s="2625"/>
      <c r="N545" s="1062"/>
      <c r="O545" s="894" t="s">
        <v>118</v>
      </c>
      <c r="P545" s="859"/>
      <c r="Q545" s="852"/>
      <c r="R545" s="859"/>
      <c r="S545" s="938"/>
      <c r="T545" s="859"/>
      <c r="U545" s="1032"/>
      <c r="V545" s="859">
        <f t="shared" si="546"/>
        <v>0</v>
      </c>
      <c r="W545" s="1018">
        <f t="shared" si="547"/>
        <v>0</v>
      </c>
      <c r="X545" s="859">
        <f t="shared" si="548"/>
        <v>0</v>
      </c>
      <c r="Y545" s="938">
        <f t="shared" si="549"/>
        <v>0</v>
      </c>
      <c r="Z545" s="895">
        <f t="shared" si="539"/>
        <v>0</v>
      </c>
      <c r="AA545" s="903">
        <f t="shared" si="540"/>
        <v>0</v>
      </c>
      <c r="AC545" s="937" t="s">
        <v>281</v>
      </c>
      <c r="AD545" s="940"/>
      <c r="AE545" s="941"/>
      <c r="AF545" s="740"/>
      <c r="AG545" s="942"/>
      <c r="AH545" s="883"/>
      <c r="AI545" s="943"/>
      <c r="AJ545" s="882">
        <f t="shared" ref="AJ545" si="559">AD545+AF545</f>
        <v>0</v>
      </c>
      <c r="AK545" s="2722">
        <f t="shared" ref="AK545" si="560">AE545+AG545</f>
        <v>0</v>
      </c>
      <c r="AL545" s="882">
        <f t="shared" ref="AL545" si="561">AF545+AH545</f>
        <v>0</v>
      </c>
      <c r="AM545" s="2115">
        <f t="shared" ref="AM545" si="562">AG545+AI545</f>
        <v>0</v>
      </c>
      <c r="AN545" s="2116">
        <f t="shared" ref="AN545" si="563">AD545+AF545+AH545</f>
        <v>0</v>
      </c>
      <c r="AO545" s="922">
        <f t="shared" ref="AO545" si="564">AE545+AG545+AI545</f>
        <v>0</v>
      </c>
      <c r="AQ545" s="111"/>
      <c r="AR545" s="3143"/>
      <c r="AS545" s="3150"/>
      <c r="AT545" s="3132"/>
    </row>
    <row r="546" spans="2:49" ht="15.75" thickBot="1">
      <c r="B546" s="3168" t="s">
        <v>551</v>
      </c>
      <c r="C546" s="3170" t="s">
        <v>725</v>
      </c>
      <c r="D546" s="3171">
        <v>200</v>
      </c>
      <c r="E546" s="3518" t="s">
        <v>86</v>
      </c>
      <c r="F546" s="3499" t="s">
        <v>87</v>
      </c>
      <c r="G546" s="3500" t="s">
        <v>88</v>
      </c>
      <c r="H546" s="3519" t="s">
        <v>86</v>
      </c>
      <c r="I546" s="3510" t="s">
        <v>87</v>
      </c>
      <c r="J546" s="3511" t="s">
        <v>88</v>
      </c>
      <c r="K546" s="1987" t="s">
        <v>86</v>
      </c>
      <c r="L546" s="664" t="s">
        <v>87</v>
      </c>
      <c r="M546" s="1230" t="s">
        <v>88</v>
      </c>
      <c r="N546" s="106"/>
      <c r="O546" s="894" t="s">
        <v>117</v>
      </c>
      <c r="P546" s="859"/>
      <c r="Q546" s="852"/>
      <c r="R546" s="859"/>
      <c r="S546" s="938"/>
      <c r="T546" s="859"/>
      <c r="U546" s="1032"/>
      <c r="V546" s="859">
        <f t="shared" si="546"/>
        <v>0</v>
      </c>
      <c r="W546" s="1018">
        <f t="shared" si="547"/>
        <v>0</v>
      </c>
      <c r="X546" s="859">
        <f t="shared" si="548"/>
        <v>0</v>
      </c>
      <c r="Y546" s="938">
        <f t="shared" si="549"/>
        <v>0</v>
      </c>
      <c r="Z546" s="895">
        <f t="shared" si="539"/>
        <v>0</v>
      </c>
      <c r="AA546" s="903">
        <f t="shared" si="540"/>
        <v>0</v>
      </c>
      <c r="AC546" s="939" t="s">
        <v>282</v>
      </c>
      <c r="AD546" s="940"/>
      <c r="AE546" s="941"/>
      <c r="AF546" s="740">
        <f>I544</f>
        <v>113.5</v>
      </c>
      <c r="AG546" s="942">
        <f>J544</f>
        <v>100</v>
      </c>
      <c r="AH546" s="883"/>
      <c r="AI546" s="943"/>
      <c r="AJ546" s="883">
        <f t="shared" ref="AJ546:AM549" si="565">AD546+AF546</f>
        <v>113.5</v>
      </c>
      <c r="AK546" s="2723">
        <f t="shared" si="565"/>
        <v>100</v>
      </c>
      <c r="AL546" s="883">
        <f t="shared" si="565"/>
        <v>113.5</v>
      </c>
      <c r="AM546" s="944">
        <f t="shared" si="565"/>
        <v>100</v>
      </c>
      <c r="AN546" s="916">
        <f t="shared" ref="AN546:AN561" si="566">AD546+AF546+AH546</f>
        <v>113.5</v>
      </c>
      <c r="AO546" s="917">
        <f t="shared" ref="AO546:AO561" si="567">AE546+AG546+AI546</f>
        <v>100</v>
      </c>
      <c r="AQ546" s="258"/>
      <c r="AR546" s="3143"/>
      <c r="AS546" s="3147"/>
      <c r="AT546" s="3132"/>
    </row>
    <row r="547" spans="2:49">
      <c r="B547" s="238" t="s">
        <v>382</v>
      </c>
      <c r="C547" s="3170" t="s">
        <v>538</v>
      </c>
      <c r="D547" s="3158">
        <v>120</v>
      </c>
      <c r="E547" s="2821" t="s">
        <v>76</v>
      </c>
      <c r="F547" s="2791">
        <v>51.248660000000001</v>
      </c>
      <c r="G547" s="3520">
        <v>43.56</v>
      </c>
      <c r="H547" s="2046" t="s">
        <v>336</v>
      </c>
      <c r="I547" s="3521">
        <v>1</v>
      </c>
      <c r="J547" s="3531">
        <v>1</v>
      </c>
      <c r="K547" s="130" t="s">
        <v>329</v>
      </c>
      <c r="L547" s="129">
        <v>20</v>
      </c>
      <c r="M547" s="2642">
        <v>20</v>
      </c>
      <c r="N547" s="106"/>
      <c r="O547" s="894" t="s">
        <v>70</v>
      </c>
      <c r="P547" s="859"/>
      <c r="Q547" s="852"/>
      <c r="R547" s="859">
        <f>L532</f>
        <v>1.35</v>
      </c>
      <c r="S547" s="938">
        <f>M532</f>
        <v>1.35</v>
      </c>
      <c r="T547" s="859"/>
      <c r="U547" s="1032"/>
      <c r="V547" s="859">
        <f t="shared" si="546"/>
        <v>1.35</v>
      </c>
      <c r="W547" s="1018">
        <f t="shared" si="547"/>
        <v>1.35</v>
      </c>
      <c r="X547" s="859">
        <f t="shared" si="548"/>
        <v>1.35</v>
      </c>
      <c r="Y547" s="938">
        <f t="shared" si="549"/>
        <v>1.35</v>
      </c>
      <c r="Z547" s="895">
        <f t="shared" si="539"/>
        <v>1.35</v>
      </c>
      <c r="AA547" s="903">
        <f t="shared" si="540"/>
        <v>1.35</v>
      </c>
      <c r="AC547" s="945" t="s">
        <v>283</v>
      </c>
      <c r="AD547" s="946"/>
      <c r="AE547" s="947"/>
      <c r="AF547" s="740"/>
      <c r="AG547" s="948"/>
      <c r="AH547" s="949"/>
      <c r="AI547" s="950"/>
      <c r="AJ547" s="883">
        <f t="shared" si="565"/>
        <v>0</v>
      </c>
      <c r="AK547" s="2723">
        <f t="shared" si="565"/>
        <v>0</v>
      </c>
      <c r="AL547" s="883">
        <f t="shared" si="565"/>
        <v>0</v>
      </c>
      <c r="AM547" s="944">
        <f t="shared" si="565"/>
        <v>0</v>
      </c>
      <c r="AN547" s="895">
        <f t="shared" si="566"/>
        <v>0</v>
      </c>
      <c r="AO547" s="917">
        <f t="shared" si="567"/>
        <v>0</v>
      </c>
      <c r="AQ547" s="3141"/>
      <c r="AR547" s="3143"/>
      <c r="AS547" s="3147"/>
      <c r="AT547" s="3132"/>
    </row>
    <row r="548" spans="2:49">
      <c r="B548" s="2188" t="s">
        <v>542</v>
      </c>
      <c r="C548" s="4244" t="s">
        <v>541</v>
      </c>
      <c r="D548" s="2174">
        <v>10</v>
      </c>
      <c r="E548" s="2764" t="s">
        <v>71</v>
      </c>
      <c r="F548" s="2793">
        <v>9.1999999999999993</v>
      </c>
      <c r="G548" s="3468">
        <v>9.1999999999999993</v>
      </c>
      <c r="H548" s="3522" t="s">
        <v>1094</v>
      </c>
      <c r="I548" s="2029"/>
      <c r="J548" s="2039"/>
      <c r="K548" s="185" t="s">
        <v>340</v>
      </c>
      <c r="L548" s="2424">
        <v>5.4</v>
      </c>
      <c r="M548" s="2204">
        <v>5.4</v>
      </c>
      <c r="N548" s="106"/>
      <c r="O548" s="411" t="s">
        <v>307</v>
      </c>
      <c r="P548" s="859">
        <f>L518+F522</f>
        <v>2.25</v>
      </c>
      <c r="Q548" s="852">
        <f>M518+G522</f>
        <v>2.25</v>
      </c>
      <c r="R548" s="862">
        <f>F541+I536+L533</f>
        <v>1.79</v>
      </c>
      <c r="S548" s="1018">
        <f>G541+J536+M533</f>
        <v>1.79</v>
      </c>
      <c r="T548" s="862">
        <f>I555+I547</f>
        <v>1.1000000000000001</v>
      </c>
      <c r="U548" s="1032">
        <f>J555+J547</f>
        <v>1.1000000000000001</v>
      </c>
      <c r="V548" s="859">
        <f t="shared" si="546"/>
        <v>4.04</v>
      </c>
      <c r="W548" s="1018">
        <f t="shared" si="547"/>
        <v>4.04</v>
      </c>
      <c r="X548" s="859">
        <f t="shared" si="548"/>
        <v>2.89</v>
      </c>
      <c r="Y548" s="938">
        <f t="shared" si="549"/>
        <v>2.89</v>
      </c>
      <c r="Z548" s="895">
        <f t="shared" si="539"/>
        <v>5.1400000000000006</v>
      </c>
      <c r="AA548" s="903">
        <f t="shared" si="540"/>
        <v>5.1400000000000006</v>
      </c>
      <c r="AC548" s="951" t="s">
        <v>284</v>
      </c>
      <c r="AD548" s="1184"/>
      <c r="AE548" s="947"/>
      <c r="AF548" s="740"/>
      <c r="AG548" s="948"/>
      <c r="AH548" s="883"/>
      <c r="AI548" s="950"/>
      <c r="AJ548" s="883">
        <f t="shared" si="565"/>
        <v>0</v>
      </c>
      <c r="AK548" s="2723">
        <f t="shared" si="565"/>
        <v>0</v>
      </c>
      <c r="AL548" s="883">
        <f t="shared" si="565"/>
        <v>0</v>
      </c>
      <c r="AM548" s="944">
        <f t="shared" si="565"/>
        <v>0</v>
      </c>
      <c r="AN548" s="895">
        <f t="shared" si="566"/>
        <v>0</v>
      </c>
      <c r="AO548" s="917">
        <f t="shared" si="567"/>
        <v>0</v>
      </c>
      <c r="AQ548" s="2031"/>
      <c r="AR548" s="3144"/>
      <c r="AS548" s="3144"/>
      <c r="AT548" s="3132"/>
    </row>
    <row r="549" spans="2:49" ht="15.75" thickBot="1">
      <c r="B549" s="239" t="s">
        <v>8</v>
      </c>
      <c r="C549" s="3166" t="s">
        <v>294</v>
      </c>
      <c r="D549" s="3157">
        <v>20</v>
      </c>
      <c r="E549" s="2764" t="s">
        <v>335</v>
      </c>
      <c r="F549" s="2788">
        <v>12.61</v>
      </c>
      <c r="G549" s="2789">
        <v>12.61</v>
      </c>
      <c r="H549" s="3523" t="s">
        <v>79</v>
      </c>
      <c r="I549" s="3450">
        <v>1.3</v>
      </c>
      <c r="J549" s="3451">
        <v>1.3</v>
      </c>
      <c r="K549" s="185" t="s">
        <v>74</v>
      </c>
      <c r="L549" s="227">
        <v>230</v>
      </c>
      <c r="M549" s="1222">
        <v>230</v>
      </c>
      <c r="N549" s="106"/>
      <c r="O549" s="894" t="s">
        <v>308</v>
      </c>
      <c r="P549" s="859"/>
      <c r="Q549" s="852"/>
      <c r="R549" s="859">
        <f>L529</f>
        <v>4</v>
      </c>
      <c r="S549" s="938">
        <f>M529</f>
        <v>4</v>
      </c>
      <c r="T549" s="859"/>
      <c r="U549" s="1032"/>
      <c r="V549" s="859">
        <f t="shared" si="546"/>
        <v>4</v>
      </c>
      <c r="W549" s="1018">
        <f t="shared" si="547"/>
        <v>4</v>
      </c>
      <c r="X549" s="859">
        <f t="shared" si="548"/>
        <v>4</v>
      </c>
      <c r="Y549" s="938">
        <f t="shared" si="549"/>
        <v>4</v>
      </c>
      <c r="Z549" s="895">
        <f t="shared" si="539"/>
        <v>4</v>
      </c>
      <c r="AA549" s="903">
        <f t="shared" si="540"/>
        <v>4</v>
      </c>
      <c r="AC549" s="952" t="s">
        <v>285</v>
      </c>
      <c r="AD549" s="953"/>
      <c r="AE549" s="954"/>
      <c r="AF549" s="881"/>
      <c r="AG549" s="955"/>
      <c r="AH549" s="884"/>
      <c r="AI549" s="956"/>
      <c r="AJ549" s="884">
        <f>AD549+AF549</f>
        <v>0</v>
      </c>
      <c r="AK549" s="2723">
        <f t="shared" si="565"/>
        <v>0</v>
      </c>
      <c r="AL549" s="884">
        <f t="shared" ref="AL549:AL561" si="568">AF549+AH549</f>
        <v>0</v>
      </c>
      <c r="AM549" s="944">
        <f t="shared" si="565"/>
        <v>0</v>
      </c>
      <c r="AN549" s="904">
        <f t="shared" si="566"/>
        <v>0</v>
      </c>
      <c r="AO549" s="918">
        <f t="shared" si="567"/>
        <v>0</v>
      </c>
      <c r="AQ549" s="3132"/>
      <c r="AR549" s="3144"/>
      <c r="AS549" s="3132"/>
      <c r="AT549" s="3132"/>
    </row>
    <row r="550" spans="2:49" ht="15.75" thickBot="1">
      <c r="B550" s="3173"/>
      <c r="C550" s="1223"/>
      <c r="D550" s="3174"/>
      <c r="E550" s="3524" t="s">
        <v>911</v>
      </c>
      <c r="F550" s="2029"/>
      <c r="G550" s="2029"/>
      <c r="H550" s="3506" t="s">
        <v>912</v>
      </c>
      <c r="I550" s="3525">
        <v>7.5</v>
      </c>
      <c r="J550" s="3532">
        <v>7.5</v>
      </c>
      <c r="K550" s="3173"/>
      <c r="L550" s="3144"/>
      <c r="M550" s="3174"/>
      <c r="N550" s="106"/>
      <c r="O550" s="868" t="s">
        <v>133</v>
      </c>
      <c r="P550" s="1151">
        <f t="shared" ref="P550:U550" si="569">P551+P552+P553+P554</f>
        <v>0.58489999999999998</v>
      </c>
      <c r="Q550" s="1044">
        <f t="shared" si="569"/>
        <v>0.58489999999999998</v>
      </c>
      <c r="R550" s="863">
        <f>R551+R552+R553+R554</f>
        <v>8.4999999999999992E-2</v>
      </c>
      <c r="S550" s="1043">
        <f t="shared" si="569"/>
        <v>8.4999999999999992E-2</v>
      </c>
      <c r="T550" s="2218">
        <f t="shared" si="569"/>
        <v>2.0000000000000001E-4</v>
      </c>
      <c r="U550" s="1673">
        <f t="shared" si="569"/>
        <v>2.0000000000000001E-4</v>
      </c>
      <c r="V550" s="859">
        <f t="shared" si="546"/>
        <v>0.66989999999999994</v>
      </c>
      <c r="W550" s="1018">
        <f t="shared" si="547"/>
        <v>0.66989999999999994</v>
      </c>
      <c r="X550" s="859">
        <f t="shared" si="548"/>
        <v>8.5199999999999998E-2</v>
      </c>
      <c r="Y550" s="938">
        <f t="shared" si="549"/>
        <v>8.5199999999999998E-2</v>
      </c>
      <c r="Z550" s="895">
        <f t="shared" si="539"/>
        <v>0.67009999999999992</v>
      </c>
      <c r="AA550" s="903">
        <f t="shared" si="540"/>
        <v>0.67009999999999992</v>
      </c>
      <c r="AC550" s="958" t="s">
        <v>286</v>
      </c>
      <c r="AD550" s="1190">
        <f t="shared" ref="AD550:AI550" si="570">SUM(AD545:AD549)</f>
        <v>0</v>
      </c>
      <c r="AE550" s="960">
        <f t="shared" si="570"/>
        <v>0</v>
      </c>
      <c r="AF550" s="961">
        <f t="shared" si="570"/>
        <v>113.5</v>
      </c>
      <c r="AG550" s="962">
        <f t="shared" si="570"/>
        <v>100</v>
      </c>
      <c r="AH550" s="963">
        <f t="shared" si="570"/>
        <v>0</v>
      </c>
      <c r="AI550" s="964">
        <f t="shared" si="570"/>
        <v>0</v>
      </c>
      <c r="AJ550" s="963">
        <f>AD550+AF550</f>
        <v>113.5</v>
      </c>
      <c r="AK550" s="2721">
        <f>AE550+AG550</f>
        <v>100</v>
      </c>
      <c r="AL550" s="963">
        <f t="shared" si="568"/>
        <v>113.5</v>
      </c>
      <c r="AM550" s="966">
        <f>AG550+AI550</f>
        <v>100</v>
      </c>
      <c r="AN550" s="919">
        <f t="shared" si="566"/>
        <v>113.5</v>
      </c>
      <c r="AO550" s="920">
        <f t="shared" si="567"/>
        <v>100</v>
      </c>
      <c r="AQ550" s="4408"/>
      <c r="AR550" s="2436"/>
      <c r="AS550" s="15"/>
      <c r="AT550" s="3132"/>
    </row>
    <row r="551" spans="2:49">
      <c r="B551" s="643"/>
      <c r="C551" s="2452"/>
      <c r="D551" s="3174"/>
      <c r="E551" s="2764" t="s">
        <v>913</v>
      </c>
      <c r="F551" s="3117">
        <v>24</v>
      </c>
      <c r="G551" s="3526">
        <v>24</v>
      </c>
      <c r="H551" s="233" t="s">
        <v>82</v>
      </c>
      <c r="I551" s="2793">
        <v>2.5</v>
      </c>
      <c r="J551" s="2768">
        <v>2.5</v>
      </c>
      <c r="K551" s="3173"/>
      <c r="L551" s="3144"/>
      <c r="M551" s="3174"/>
      <c r="N551" s="200"/>
      <c r="O551" s="869" t="s">
        <v>131</v>
      </c>
      <c r="P551" s="4417">
        <f>I524</f>
        <v>1.6899999999999998E-2</v>
      </c>
      <c r="Q551" s="2402">
        <f>J524</f>
        <v>1.6899999999999998E-2</v>
      </c>
      <c r="R551" s="4413">
        <f>F542</f>
        <v>0.01</v>
      </c>
      <c r="S551" s="1046">
        <f>G542</f>
        <v>0.01</v>
      </c>
      <c r="T551" s="4413">
        <f>I554</f>
        <v>2.0000000000000001E-4</v>
      </c>
      <c r="U551" s="2215">
        <f>J554</f>
        <v>2.0000000000000001E-4</v>
      </c>
      <c r="V551" s="878">
        <f>P551+R551</f>
        <v>2.69E-2</v>
      </c>
      <c r="W551" s="1046">
        <f t="shared" si="547"/>
        <v>2.69E-2</v>
      </c>
      <c r="X551" s="860">
        <f t="shared" si="548"/>
        <v>1.0200000000000001E-2</v>
      </c>
      <c r="Y551" s="1046">
        <f t="shared" si="549"/>
        <v>1.0200000000000001E-2</v>
      </c>
      <c r="Z551" s="895">
        <f t="shared" si="539"/>
        <v>2.7099999999999999E-2</v>
      </c>
      <c r="AA551" s="903">
        <f t="shared" si="540"/>
        <v>2.7099999999999999E-2</v>
      </c>
      <c r="AC551" s="1075" t="s">
        <v>729</v>
      </c>
      <c r="AD551" s="979">
        <f>L523</f>
        <v>26.8</v>
      </c>
      <c r="AE551" s="1067">
        <f>M523</f>
        <v>25</v>
      </c>
      <c r="AF551" s="981"/>
      <c r="AG551" s="1070"/>
      <c r="AH551" s="979"/>
      <c r="AI551" s="1067"/>
      <c r="AJ551" s="883">
        <f t="shared" ref="AJ551" si="571">AD551+AF551</f>
        <v>26.8</v>
      </c>
      <c r="AK551" s="899">
        <f t="shared" ref="AK551" si="572">AE551+AG551</f>
        <v>25</v>
      </c>
      <c r="AL551" s="883">
        <f t="shared" si="568"/>
        <v>0</v>
      </c>
      <c r="AM551" s="1030">
        <f t="shared" ref="AM551" si="573">AG551+AI551</f>
        <v>0</v>
      </c>
      <c r="AN551" s="915">
        <f t="shared" si="566"/>
        <v>26.8</v>
      </c>
      <c r="AO551" s="922">
        <f t="shared" si="567"/>
        <v>25</v>
      </c>
      <c r="AQ551" s="3132"/>
      <c r="AR551" s="1670"/>
      <c r="AS551" s="3132"/>
      <c r="AT551" s="3132"/>
      <c r="AV551" s="11"/>
      <c r="AW551" s="11"/>
    </row>
    <row r="552" spans="2:49">
      <c r="B552" s="643"/>
      <c r="C552" s="2452"/>
      <c r="D552" s="3174"/>
      <c r="E552" s="2026" t="s">
        <v>75</v>
      </c>
      <c r="F552" s="4180">
        <v>1.5</v>
      </c>
      <c r="G552" s="3497">
        <v>1.5</v>
      </c>
      <c r="H552" s="233" t="s">
        <v>72</v>
      </c>
      <c r="I552" s="2793">
        <v>0.75</v>
      </c>
      <c r="J552" s="2768">
        <v>0.75</v>
      </c>
      <c r="K552" s="3136"/>
      <c r="L552" s="3132"/>
      <c r="M552" s="3137"/>
      <c r="N552" s="106"/>
      <c r="O552" s="870" t="s">
        <v>276</v>
      </c>
      <c r="P552" s="4414">
        <f>G523</f>
        <v>0.46</v>
      </c>
      <c r="Q552" s="1047">
        <f>G523</f>
        <v>0.46</v>
      </c>
      <c r="R552" s="4414"/>
      <c r="S552" s="1048"/>
      <c r="T552" s="4414"/>
      <c r="U552" s="2216"/>
      <c r="V552" s="878">
        <f>P552+R552</f>
        <v>0.46</v>
      </c>
      <c r="W552" s="1046">
        <f t="shared" si="547"/>
        <v>0.46</v>
      </c>
      <c r="X552" s="860">
        <f t="shared" si="548"/>
        <v>0</v>
      </c>
      <c r="Y552" s="1046">
        <f t="shared" si="549"/>
        <v>0</v>
      </c>
      <c r="Z552" s="895">
        <f t="shared" si="539"/>
        <v>0.46</v>
      </c>
      <c r="AA552" s="903">
        <f t="shared" si="540"/>
        <v>0.46</v>
      </c>
      <c r="AC552" s="1063" t="s">
        <v>434</v>
      </c>
      <c r="AD552" s="983"/>
      <c r="AE552" s="1068"/>
      <c r="AF552" s="985">
        <f>L538</f>
        <v>15.5</v>
      </c>
      <c r="AG552" s="2848">
        <f>M538</f>
        <v>15.5</v>
      </c>
      <c r="AH552" s="983"/>
      <c r="AI552" s="1068"/>
      <c r="AJ552" s="883">
        <f t="shared" ref="AJ552:AK554" si="574">AD552+AF552</f>
        <v>15.5</v>
      </c>
      <c r="AK552" s="899">
        <f t="shared" si="574"/>
        <v>15.5</v>
      </c>
      <c r="AL552" s="883">
        <f t="shared" si="568"/>
        <v>15.5</v>
      </c>
      <c r="AM552" s="1030">
        <f t="shared" ref="AM552:AM557" si="575">AG552+AI552</f>
        <v>15.5</v>
      </c>
      <c r="AN552" s="895">
        <f t="shared" si="566"/>
        <v>15.5</v>
      </c>
      <c r="AO552" s="917">
        <f t="shared" si="567"/>
        <v>15.5</v>
      </c>
      <c r="AQ552" s="3132"/>
      <c r="AR552" s="3142"/>
      <c r="AS552" s="3132"/>
      <c r="AT552" s="3132"/>
      <c r="AV552" s="11"/>
      <c r="AW552" s="11"/>
    </row>
    <row r="553" spans="2:49" ht="15.75" thickBot="1">
      <c r="B553" s="643"/>
      <c r="C553" s="2452"/>
      <c r="D553" s="3174"/>
      <c r="E553" s="3527" t="s">
        <v>1093</v>
      </c>
      <c r="F553" s="2029"/>
      <c r="G553" s="2029"/>
      <c r="H553" s="233" t="s">
        <v>356</v>
      </c>
      <c r="I553" s="2793">
        <v>1</v>
      </c>
      <c r="J553" s="2768">
        <v>1</v>
      </c>
      <c r="K553" s="3136"/>
      <c r="L553" s="3132"/>
      <c r="M553" s="3137"/>
      <c r="N553" s="106"/>
      <c r="O553" s="871" t="s">
        <v>116</v>
      </c>
      <c r="P553" s="4419">
        <f>I517</f>
        <v>0.108</v>
      </c>
      <c r="Q553" s="1049">
        <f>J517</f>
        <v>0.108</v>
      </c>
      <c r="R553" s="4415">
        <f>F535</f>
        <v>7.4999999999999997E-2</v>
      </c>
      <c r="S553" s="1050">
        <f>G535</f>
        <v>7.4999999999999997E-2</v>
      </c>
      <c r="T553" s="4415"/>
      <c r="U553" s="2217"/>
      <c r="V553" s="878">
        <f>P553+R553</f>
        <v>0.183</v>
      </c>
      <c r="W553" s="1046">
        <f t="shared" si="547"/>
        <v>0.183</v>
      </c>
      <c r="X553" s="860">
        <f t="shared" si="548"/>
        <v>7.4999999999999997E-2</v>
      </c>
      <c r="Y553" s="1046">
        <f t="shared" si="549"/>
        <v>7.4999999999999997E-2</v>
      </c>
      <c r="Z553" s="904">
        <f t="shared" si="539"/>
        <v>0.183</v>
      </c>
      <c r="AA553" s="905">
        <f t="shared" si="540"/>
        <v>0.183</v>
      </c>
      <c r="AC553" s="1064" t="s">
        <v>329</v>
      </c>
      <c r="AD553" s="988"/>
      <c r="AE553" s="1069"/>
      <c r="AF553" s="990"/>
      <c r="AG553" s="1072"/>
      <c r="AH553" s="988">
        <f>L547</f>
        <v>20</v>
      </c>
      <c r="AI553" s="1069">
        <f>M547</f>
        <v>20</v>
      </c>
      <c r="AJ553" s="884">
        <f t="shared" si="574"/>
        <v>0</v>
      </c>
      <c r="AK553" s="2724">
        <f t="shared" si="574"/>
        <v>0</v>
      </c>
      <c r="AL553" s="884">
        <f t="shared" si="568"/>
        <v>20</v>
      </c>
      <c r="AM553" s="1074">
        <f t="shared" si="575"/>
        <v>20</v>
      </c>
      <c r="AN553" s="904">
        <f t="shared" si="566"/>
        <v>20</v>
      </c>
      <c r="AO553" s="918">
        <f t="shared" si="567"/>
        <v>20</v>
      </c>
      <c r="AQ553" s="3132"/>
      <c r="AR553" s="3142"/>
      <c r="AS553" s="3132"/>
      <c r="AT553" s="3132"/>
      <c r="AV553" s="11"/>
      <c r="AW553" s="11"/>
    </row>
    <row r="554" spans="2:49" ht="15.75" thickBot="1">
      <c r="B554" s="3173"/>
      <c r="C554" s="1223"/>
      <c r="D554" s="3174"/>
      <c r="E554" s="2026" t="s">
        <v>132</v>
      </c>
      <c r="F554" s="3447" t="s">
        <v>585</v>
      </c>
      <c r="G554" s="2789">
        <v>5.52</v>
      </c>
      <c r="H554" s="2796" t="s">
        <v>539</v>
      </c>
      <c r="I554" s="3528">
        <v>2.0000000000000001E-4</v>
      </c>
      <c r="J554" s="3530">
        <v>2.0000000000000001E-4</v>
      </c>
      <c r="K554" s="2226"/>
      <c r="L554" s="3144"/>
      <c r="M554" s="3174"/>
      <c r="N554" s="106"/>
      <c r="O554" s="871" t="s">
        <v>314</v>
      </c>
      <c r="P554" s="866"/>
      <c r="Q554" s="1049"/>
      <c r="R554" s="866"/>
      <c r="S554" s="1050"/>
      <c r="T554" s="4415"/>
      <c r="U554" s="2217"/>
      <c r="V554" s="878">
        <f>P554+R554</f>
        <v>0</v>
      </c>
      <c r="W554" s="1046">
        <f t="shared" si="547"/>
        <v>0</v>
      </c>
      <c r="X554" s="860">
        <f>R554+T554</f>
        <v>0</v>
      </c>
      <c r="Y554" s="1046">
        <f t="shared" si="549"/>
        <v>0</v>
      </c>
      <c r="Z554" s="904">
        <f t="shared" si="539"/>
        <v>0</v>
      </c>
      <c r="AA554" s="905">
        <f t="shared" si="540"/>
        <v>0</v>
      </c>
      <c r="AC554" s="1065" t="s">
        <v>297</v>
      </c>
      <c r="AD554" s="1078">
        <f t="shared" ref="AD554:AH554" si="576">SUM(AD551:AD553)</f>
        <v>26.8</v>
      </c>
      <c r="AE554" s="1013">
        <f t="shared" si="576"/>
        <v>25</v>
      </c>
      <c r="AF554" s="1066">
        <f t="shared" si="576"/>
        <v>15.5</v>
      </c>
      <c r="AG554" s="1011">
        <f t="shared" si="576"/>
        <v>15.5</v>
      </c>
      <c r="AH554" s="1078">
        <f t="shared" si="576"/>
        <v>20</v>
      </c>
      <c r="AI554" s="1013">
        <f>SUM(AI551:AI553)</f>
        <v>20</v>
      </c>
      <c r="AJ554" s="935">
        <f t="shared" si="574"/>
        <v>42.3</v>
      </c>
      <c r="AK554" s="4409">
        <f t="shared" si="574"/>
        <v>40.5</v>
      </c>
      <c r="AL554" s="935">
        <f t="shared" si="568"/>
        <v>35.5</v>
      </c>
      <c r="AM554" s="1013">
        <f t="shared" si="575"/>
        <v>35.5</v>
      </c>
      <c r="AN554" s="935">
        <f t="shared" si="566"/>
        <v>62.3</v>
      </c>
      <c r="AO554" s="936">
        <f t="shared" si="567"/>
        <v>60.5</v>
      </c>
      <c r="AR554" s="193"/>
      <c r="AU554" s="605"/>
      <c r="AV554" s="11"/>
      <c r="AW554" s="11"/>
    </row>
    <row r="555" spans="2:49" ht="15.75" thickBot="1">
      <c r="B555" s="1236" t="s">
        <v>270</v>
      </c>
      <c r="C555" s="3177"/>
      <c r="D555" s="3352">
        <f>SUM(D546:D550)</f>
        <v>350</v>
      </c>
      <c r="E555" s="3529" t="s">
        <v>540</v>
      </c>
      <c r="F555" s="3450">
        <v>2.7</v>
      </c>
      <c r="G555" s="3513">
        <v>2.7</v>
      </c>
      <c r="H555" s="3183" t="s">
        <v>336</v>
      </c>
      <c r="I555" s="3450">
        <v>0.1</v>
      </c>
      <c r="J555" s="3451">
        <v>0.1</v>
      </c>
      <c r="K555" s="63"/>
      <c r="L555" s="37"/>
      <c r="M555" s="78"/>
      <c r="N555" s="135"/>
      <c r="O555" s="416" t="s">
        <v>85</v>
      </c>
      <c r="P555" s="867"/>
      <c r="Q555" s="1051"/>
      <c r="R555" s="2406"/>
      <c r="S555" s="1677"/>
      <c r="T555" s="877">
        <f>F555</f>
        <v>2.7</v>
      </c>
      <c r="U555" s="1239">
        <f>G555</f>
        <v>2.7</v>
      </c>
      <c r="V555" s="879">
        <f>P555+R555</f>
        <v>0</v>
      </c>
      <c r="W555" s="1054">
        <f t="shared" si="547"/>
        <v>0</v>
      </c>
      <c r="X555" s="879">
        <f>R555+T555</f>
        <v>2.7</v>
      </c>
      <c r="Y555" s="1054">
        <f t="shared" si="549"/>
        <v>2.7</v>
      </c>
      <c r="Z555" s="906">
        <f t="shared" si="539"/>
        <v>2.7</v>
      </c>
      <c r="AA555" s="907">
        <f t="shared" si="540"/>
        <v>2.7</v>
      </c>
      <c r="AC555" s="921" t="s">
        <v>290</v>
      </c>
      <c r="AD555" s="967">
        <f>F516</f>
        <v>58.061999999999998</v>
      </c>
      <c r="AE555" s="968">
        <f>G516</f>
        <v>50.2</v>
      </c>
      <c r="AF555" s="882"/>
      <c r="AG555" s="2201"/>
      <c r="AH555" s="967">
        <f>F547</f>
        <v>51.248660000000001</v>
      </c>
      <c r="AI555" s="968">
        <f>G547</f>
        <v>43.56</v>
      </c>
      <c r="AJ555" s="884">
        <f t="shared" ref="AJ555:AK557" si="577">AD555+AF555</f>
        <v>58.061999999999998</v>
      </c>
      <c r="AK555" s="2725">
        <f t="shared" si="577"/>
        <v>50.2</v>
      </c>
      <c r="AL555" s="882">
        <f t="shared" si="568"/>
        <v>51.248660000000001</v>
      </c>
      <c r="AM555" s="970">
        <f t="shared" si="575"/>
        <v>43.56</v>
      </c>
      <c r="AN555" s="915">
        <f t="shared" si="566"/>
        <v>109.31066</v>
      </c>
      <c r="AO555" s="922">
        <f t="shared" si="567"/>
        <v>93.76</v>
      </c>
      <c r="AR555" s="104"/>
      <c r="AU555" s="605"/>
      <c r="AV555" s="11"/>
      <c r="AW555" s="11"/>
    </row>
    <row r="556" spans="2:49" ht="15.75" thickBot="1">
      <c r="N556" s="92"/>
      <c r="Q556" s="222"/>
      <c r="R556" s="568"/>
      <c r="S556" s="2202"/>
      <c r="T556" s="2202"/>
      <c r="AC556" s="923" t="s">
        <v>291</v>
      </c>
      <c r="AD556" s="953"/>
      <c r="AE556" s="971"/>
      <c r="AF556" s="884"/>
      <c r="AG556" s="972"/>
      <c r="AH556" s="953"/>
      <c r="AI556" s="971"/>
      <c r="AJ556" s="884">
        <f t="shared" si="577"/>
        <v>0</v>
      </c>
      <c r="AK556" s="2726">
        <f t="shared" si="577"/>
        <v>0</v>
      </c>
      <c r="AL556" s="884">
        <f t="shared" si="568"/>
        <v>0</v>
      </c>
      <c r="AM556" s="973">
        <f t="shared" si="575"/>
        <v>0</v>
      </c>
      <c r="AN556" s="904">
        <f t="shared" si="566"/>
        <v>0</v>
      </c>
      <c r="AO556" s="918">
        <f t="shared" si="567"/>
        <v>0</v>
      </c>
      <c r="AR556" s="104"/>
      <c r="AU556" s="605"/>
      <c r="AV556" s="11"/>
      <c r="AW556" s="11"/>
    </row>
    <row r="557" spans="2:49" ht="15.75" thickBot="1">
      <c r="B557" s="92"/>
      <c r="C557" s="1514"/>
      <c r="D557" s="92"/>
      <c r="N557" s="11"/>
      <c r="R557" s="101"/>
      <c r="S557" s="100"/>
      <c r="T557" s="143"/>
      <c r="U557" s="2781"/>
      <c r="AC557" s="924" t="s">
        <v>287</v>
      </c>
      <c r="AD557" s="974">
        <f t="shared" ref="AD557:AI557" si="578">SUM(AD555:AD556)</f>
        <v>58.061999999999998</v>
      </c>
      <c r="AE557" s="975">
        <f t="shared" si="578"/>
        <v>50.2</v>
      </c>
      <c r="AF557" s="976">
        <f>SUM(AF555:AF556)</f>
        <v>0</v>
      </c>
      <c r="AG557" s="926">
        <f t="shared" si="578"/>
        <v>0</v>
      </c>
      <c r="AH557" s="974">
        <f t="shared" si="578"/>
        <v>51.248660000000001</v>
      </c>
      <c r="AI557" s="975">
        <f t="shared" si="578"/>
        <v>43.56</v>
      </c>
      <c r="AJ557" s="925">
        <f t="shared" si="577"/>
        <v>58.061999999999998</v>
      </c>
      <c r="AK557" s="4411">
        <f t="shared" si="577"/>
        <v>50.2</v>
      </c>
      <c r="AL557" s="925">
        <f t="shared" si="568"/>
        <v>51.248660000000001</v>
      </c>
      <c r="AM557" s="978">
        <f t="shared" si="575"/>
        <v>43.56</v>
      </c>
      <c r="AN557" s="925">
        <f t="shared" si="566"/>
        <v>109.31066</v>
      </c>
      <c r="AO557" s="926">
        <f t="shared" si="567"/>
        <v>93.76</v>
      </c>
      <c r="AR557" s="193"/>
      <c r="AU557" s="106"/>
      <c r="AV557" s="11"/>
      <c r="AW557" s="11"/>
    </row>
    <row r="558" spans="2:49">
      <c r="B558" s="92"/>
      <c r="C558" s="1514"/>
      <c r="D558" s="92"/>
      <c r="N558" s="11"/>
      <c r="R558" s="101"/>
      <c r="S558" s="100"/>
      <c r="T558" s="143"/>
      <c r="U558" s="194"/>
      <c r="W558" s="849"/>
      <c r="Y558" s="849"/>
      <c r="AC558" s="927" t="s">
        <v>201</v>
      </c>
      <c r="AD558" s="979"/>
      <c r="AE558" s="980"/>
      <c r="AF558" s="981"/>
      <c r="AG558" s="982"/>
      <c r="AH558" s="979"/>
      <c r="AI558" s="980"/>
      <c r="AJ558" s="883">
        <f t="shared" ref="AJ558" si="579">AD558+AF558</f>
        <v>0</v>
      </c>
      <c r="AK558" s="2727">
        <f t="shared" ref="AK558" si="580">AE558+AG558</f>
        <v>0</v>
      </c>
      <c r="AL558" s="883">
        <f t="shared" ref="AL558" si="581">AF558+AH558</f>
        <v>0</v>
      </c>
      <c r="AM558" s="987">
        <f>AG558+AI558</f>
        <v>0</v>
      </c>
      <c r="AN558" s="892">
        <f t="shared" si="566"/>
        <v>0</v>
      </c>
      <c r="AO558" s="1404">
        <f t="shared" si="567"/>
        <v>0</v>
      </c>
      <c r="AR558" s="98"/>
      <c r="AU558" s="106"/>
      <c r="AV558" s="11"/>
      <c r="AW558" s="11"/>
    </row>
    <row r="559" spans="2:49">
      <c r="B559" s="1980"/>
      <c r="C559" s="92"/>
      <c r="D559" s="3156"/>
      <c r="E559" s="92"/>
      <c r="F559" s="92"/>
      <c r="G559" s="92"/>
      <c r="O559" s="11"/>
      <c r="P559" s="11"/>
      <c r="Q559" s="11"/>
      <c r="R559" s="101"/>
      <c r="S559" s="105"/>
      <c r="T559" s="131"/>
      <c r="U559" s="205"/>
      <c r="W559" s="849"/>
      <c r="Y559" s="849"/>
      <c r="AC559" s="928" t="s">
        <v>89</v>
      </c>
      <c r="AD559" s="983">
        <f>F517</f>
        <v>47.704999999999998</v>
      </c>
      <c r="AE559" s="984">
        <f>G517</f>
        <v>42.5</v>
      </c>
      <c r="AF559" s="985">
        <f>I528</f>
        <v>122.078</v>
      </c>
      <c r="AG559" s="986">
        <f>J528</f>
        <v>108</v>
      </c>
      <c r="AH559" s="983"/>
      <c r="AI559" s="984"/>
      <c r="AJ559" s="883">
        <f t="shared" ref="AJ559:AK561" si="582">AD559+AF559</f>
        <v>169.78300000000002</v>
      </c>
      <c r="AK559" s="2727">
        <f t="shared" si="582"/>
        <v>150.5</v>
      </c>
      <c r="AL559" s="883">
        <f t="shared" si="568"/>
        <v>122.078</v>
      </c>
      <c r="AM559" s="987">
        <f>AG559+AI559</f>
        <v>108</v>
      </c>
      <c r="AN559" s="895">
        <f t="shared" si="566"/>
        <v>169.78300000000002</v>
      </c>
      <c r="AO559" s="917">
        <f t="shared" si="567"/>
        <v>150.5</v>
      </c>
      <c r="AR559" s="104"/>
      <c r="AU559" s="106"/>
      <c r="AV559" s="11"/>
      <c r="AW559" s="11"/>
    </row>
    <row r="560" spans="2:49" ht="15.75" thickBot="1">
      <c r="B560" s="3321"/>
      <c r="C560" s="92"/>
      <c r="D560" s="3142"/>
      <c r="E560" s="92"/>
      <c r="F560" s="92"/>
      <c r="G560" s="92"/>
      <c r="O560" s="11"/>
      <c r="P560" s="11"/>
      <c r="Q560" s="11"/>
      <c r="R560" s="258"/>
      <c r="S560" s="105"/>
      <c r="T560" s="131"/>
      <c r="U560" s="209"/>
      <c r="W560" s="271"/>
      <c r="Y560" s="271"/>
      <c r="AC560" s="929" t="s">
        <v>202</v>
      </c>
      <c r="AD560" s="988"/>
      <c r="AE560" s="989"/>
      <c r="AF560" s="990"/>
      <c r="AG560" s="991"/>
      <c r="AH560" s="988"/>
      <c r="AI560" s="989"/>
      <c r="AJ560" s="884">
        <f t="shared" si="582"/>
        <v>0</v>
      </c>
      <c r="AK560" s="2728">
        <f t="shared" si="582"/>
        <v>0</v>
      </c>
      <c r="AL560" s="884">
        <f t="shared" si="568"/>
        <v>0</v>
      </c>
      <c r="AM560" s="992">
        <f>AG560+AI560</f>
        <v>0</v>
      </c>
      <c r="AN560" s="906">
        <f t="shared" si="566"/>
        <v>0</v>
      </c>
      <c r="AO560" s="1405">
        <f t="shared" si="567"/>
        <v>0</v>
      </c>
      <c r="AR560" s="104"/>
      <c r="AU560" s="106"/>
      <c r="AV560" s="11"/>
      <c r="AW560" s="11"/>
    </row>
    <row r="561" spans="2:49" ht="15.75" thickBot="1">
      <c r="B561" s="92"/>
      <c r="C561" s="559"/>
      <c r="D561" s="92"/>
      <c r="E561" s="92"/>
      <c r="F561" s="92"/>
      <c r="G561" s="92"/>
      <c r="K561" s="468"/>
      <c r="L561" s="3140"/>
      <c r="M561" s="3130"/>
      <c r="O561" s="101"/>
      <c r="P561" s="100"/>
      <c r="Q561" s="143"/>
      <c r="R561" s="101"/>
      <c r="S561" s="105"/>
      <c r="T561" s="131"/>
      <c r="U561" s="131"/>
      <c r="AC561" s="1076" t="s">
        <v>288</v>
      </c>
      <c r="AD561" s="1077">
        <f t="shared" ref="AD561:AI561" si="583">SUM(AD558:AD560)</f>
        <v>47.704999999999998</v>
      </c>
      <c r="AE561" s="964">
        <f t="shared" si="583"/>
        <v>42.5</v>
      </c>
      <c r="AF561" s="1077">
        <f t="shared" si="583"/>
        <v>122.078</v>
      </c>
      <c r="AG561" s="964">
        <f t="shared" si="583"/>
        <v>108</v>
      </c>
      <c r="AH561" s="1077">
        <f t="shared" si="583"/>
        <v>0</v>
      </c>
      <c r="AI561" s="964">
        <f t="shared" si="583"/>
        <v>0</v>
      </c>
      <c r="AJ561" s="963">
        <f t="shared" si="582"/>
        <v>169.78300000000002</v>
      </c>
      <c r="AK561" s="2721">
        <f t="shared" si="582"/>
        <v>150.5</v>
      </c>
      <c r="AL561" s="963">
        <f t="shared" si="568"/>
        <v>122.078</v>
      </c>
      <c r="AM561" s="966">
        <f>AG561+AI561</f>
        <v>108</v>
      </c>
      <c r="AN561" s="906">
        <f t="shared" si="566"/>
        <v>169.78300000000002</v>
      </c>
      <c r="AO561" s="1405">
        <f t="shared" si="567"/>
        <v>150.5</v>
      </c>
      <c r="AR561" s="137"/>
    </row>
    <row r="562" spans="2:49">
      <c r="B562" s="173"/>
      <c r="C562" s="126"/>
      <c r="D562" s="329"/>
      <c r="E562" s="92"/>
      <c r="F562" s="92"/>
      <c r="G562" s="92"/>
      <c r="K562" s="2031"/>
      <c r="L562" s="3144"/>
      <c r="M562" s="3144"/>
      <c r="O562" s="1565" t="str">
        <f>O6</f>
        <v xml:space="preserve">               12- ТИДНЕВКА</v>
      </c>
      <c r="R562" s="2868"/>
      <c r="S562" s="11"/>
      <c r="T562" s="11"/>
      <c r="AC562" t="s">
        <v>271</v>
      </c>
      <c r="AM562" s="1565" t="str">
        <f>O562</f>
        <v xml:space="preserve">               12- ТИДНЕВКА</v>
      </c>
      <c r="AN562" s="106"/>
      <c r="AO562" s="11"/>
      <c r="AR562" s="106"/>
      <c r="AV562" s="54"/>
      <c r="AW562" s="596"/>
    </row>
    <row r="563" spans="2:49" ht="15.75" thickBot="1">
      <c r="B563" s="3144"/>
      <c r="C563" s="3141"/>
      <c r="D563" s="3144"/>
      <c r="E563" s="92"/>
      <c r="F563" s="92"/>
      <c r="G563" s="92"/>
      <c r="K563" s="3144"/>
      <c r="L563" s="92"/>
      <c r="M563" s="92"/>
      <c r="O563" t="s">
        <v>271</v>
      </c>
      <c r="Z563" s="908"/>
      <c r="AA563" s="286"/>
      <c r="AC563" s="99" t="str">
        <f>B570</f>
        <v>11 - й   день</v>
      </c>
      <c r="AD563" s="2" t="str">
        <f>P564</f>
        <v>Возрастная категория:   12  лет и старше</v>
      </c>
      <c r="AI563" s="132" t="str">
        <f>U564</f>
        <v>2 - я   неделя</v>
      </c>
      <c r="AK563" s="2747">
        <f>R562</f>
        <v>0</v>
      </c>
      <c r="AL563" s="68"/>
      <c r="AN563" s="11"/>
      <c r="AO563" s="11"/>
      <c r="AR563" s="1668"/>
      <c r="AU563" s="11"/>
      <c r="AV563" s="322"/>
      <c r="AW563" s="322"/>
    </row>
    <row r="564" spans="2:49" ht="15.75" thickBot="1">
      <c r="B564" s="3144"/>
      <c r="C564" s="3145"/>
      <c r="D564" s="3144"/>
      <c r="E564" s="92"/>
      <c r="F564" s="92"/>
      <c r="G564" s="92"/>
      <c r="H564" s="92"/>
      <c r="I564" s="92"/>
      <c r="J564" s="92"/>
      <c r="K564" s="3144"/>
      <c r="L564" s="92"/>
      <c r="M564" s="92"/>
      <c r="O564" s="99" t="str">
        <f>B570</f>
        <v>11 - й   день</v>
      </c>
      <c r="P564" s="2" t="str">
        <f>B567</f>
        <v>Возрастная категория:   12  лет и старше</v>
      </c>
      <c r="U564" s="132" t="str">
        <f>F348</f>
        <v>2 - я   неделя</v>
      </c>
      <c r="W564" s="297"/>
      <c r="X564" s="68"/>
      <c r="Y564" s="1023"/>
      <c r="Z564" s="908"/>
      <c r="AA564" s="1021"/>
      <c r="AC564" s="839" t="s">
        <v>224</v>
      </c>
      <c r="AD564" s="840" t="s">
        <v>272</v>
      </c>
      <c r="AE564" s="841"/>
      <c r="AF564" s="840" t="s">
        <v>273</v>
      </c>
      <c r="AG564" s="841"/>
      <c r="AH564" s="840" t="s">
        <v>274</v>
      </c>
      <c r="AI564" s="841"/>
      <c r="AJ564" s="840" t="s">
        <v>277</v>
      </c>
      <c r="AK564" s="841"/>
      <c r="AL564" s="886" t="s">
        <v>278</v>
      </c>
      <c r="AM564" s="841"/>
      <c r="AN564" s="909" t="s">
        <v>279</v>
      </c>
      <c r="AO564" s="910"/>
      <c r="AR564" s="106"/>
      <c r="AV564" s="322"/>
      <c r="AW564" s="322"/>
    </row>
    <row r="565" spans="2:49" ht="15.75" thickBot="1">
      <c r="B565" s="92"/>
      <c r="C565" s="1565" t="str">
        <f>C2</f>
        <v xml:space="preserve">               12 - ТИДНЕВНАЯ  М Е Н Ю  -  Р А С К Л А Д К А    ДЛЯ ПИТАНИЯ ДЕТЕЙ  ШКОЛЬНЫХ </v>
      </c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11"/>
      <c r="AC565" s="1079" t="s">
        <v>300</v>
      </c>
      <c r="AD565" s="842" t="s">
        <v>87</v>
      </c>
      <c r="AE565" s="844" t="s">
        <v>88</v>
      </c>
      <c r="AF565" s="887" t="s">
        <v>87</v>
      </c>
      <c r="AG565" s="888" t="s">
        <v>88</v>
      </c>
      <c r="AH565" s="887" t="s">
        <v>87</v>
      </c>
      <c r="AI565" s="888" t="s">
        <v>88</v>
      </c>
      <c r="AJ565" s="842" t="s">
        <v>87</v>
      </c>
      <c r="AK565" s="843" t="s">
        <v>88</v>
      </c>
      <c r="AL565" s="889" t="s">
        <v>87</v>
      </c>
      <c r="AM565" s="843" t="s">
        <v>88</v>
      </c>
      <c r="AN565" s="1082" t="s">
        <v>87</v>
      </c>
      <c r="AO565" s="1083" t="s">
        <v>88</v>
      </c>
      <c r="AR565" s="101"/>
      <c r="AV565" s="14"/>
      <c r="AW565" s="14"/>
    </row>
    <row r="566" spans="2:49" ht="15.75">
      <c r="B566" s="92"/>
      <c r="C566" s="1514"/>
      <c r="D566" s="1515" t="str">
        <f>D3</f>
        <v xml:space="preserve"> З А В Т Р А К О В   -   О Б Е Д О В  -  П О Л Д Н И К О В</v>
      </c>
      <c r="E566" s="92"/>
      <c r="F566" s="92"/>
      <c r="G566" s="92"/>
      <c r="H566" s="92"/>
      <c r="I566" s="92"/>
      <c r="J566" s="92"/>
      <c r="K566" s="92"/>
      <c r="L566" s="1622" t="str">
        <f>L3</f>
        <v>СанПиН  2.3 /2.4. 3590 - 20</v>
      </c>
      <c r="M566" s="92"/>
      <c r="N566" s="11"/>
      <c r="O566" s="1094" t="s">
        <v>303</v>
      </c>
      <c r="P566" s="184"/>
      <c r="Q566" s="184"/>
      <c r="R566" s="184"/>
      <c r="S566" s="184"/>
      <c r="T566" s="184"/>
      <c r="U566" s="184"/>
      <c r="V566" s="184"/>
      <c r="W566" s="184"/>
      <c r="X566" s="184"/>
      <c r="Y566" s="837"/>
      <c r="AC566" s="932" t="s">
        <v>63</v>
      </c>
      <c r="AD566" s="967"/>
      <c r="AE566" s="993"/>
      <c r="AF566" s="967"/>
      <c r="AG566" s="994"/>
      <c r="AH566" s="967"/>
      <c r="AI566" s="995"/>
      <c r="AJ566" s="882">
        <f t="shared" ref="AJ566:AJ575" si="584">AD566+AF566</f>
        <v>0</v>
      </c>
      <c r="AK566" s="1397">
        <f t="shared" ref="AK566:AK575" si="585">AE566+AG566</f>
        <v>0</v>
      </c>
      <c r="AL566" s="882">
        <f t="shared" ref="AL566:AL575" si="586">AF566+AH566</f>
        <v>0</v>
      </c>
      <c r="AM566" s="996">
        <f t="shared" ref="AM566:AM575" si="587">AG566+AI566</f>
        <v>0</v>
      </c>
      <c r="AN566" s="915">
        <f t="shared" ref="AN566:AN589" si="588">AD566+AF566+AH566</f>
        <v>0</v>
      </c>
      <c r="AO566" s="922">
        <f t="shared" ref="AO566:AO589" si="589">AE566+AG566+AI566</f>
        <v>0</v>
      </c>
      <c r="AR566" s="101"/>
      <c r="AV566" s="14"/>
      <c r="AW566" s="14"/>
    </row>
    <row r="567" spans="2:49" ht="15.75" thickBot="1">
      <c r="B567" s="1566" t="str">
        <f>B4</f>
        <v>Возрастная категория:   12  лет и старше</v>
      </c>
      <c r="C567" s="1566"/>
      <c r="D567" s="1570"/>
      <c r="E567" s="92"/>
      <c r="F567" s="1571" t="str">
        <f>F348</f>
        <v>2 - я   неделя</v>
      </c>
      <c r="G567" s="92"/>
      <c r="H567" s="92"/>
      <c r="I567" s="92"/>
      <c r="J567" s="2078"/>
      <c r="K567" s="1572"/>
      <c r="L567" s="92"/>
      <c r="M567" s="92"/>
      <c r="N567" s="11"/>
      <c r="O567" s="669"/>
      <c r="P567" s="17" t="s">
        <v>304</v>
      </c>
      <c r="Q567" s="17"/>
      <c r="R567" s="17"/>
      <c r="S567" s="17"/>
      <c r="T567" s="17"/>
      <c r="U567" s="17"/>
      <c r="V567" s="17"/>
      <c r="W567" s="17"/>
      <c r="X567" s="17"/>
      <c r="Y567" s="838"/>
      <c r="AC567" s="932" t="s">
        <v>393</v>
      </c>
      <c r="AD567" s="1240">
        <f>L572</f>
        <v>43.65</v>
      </c>
      <c r="AE567" s="997">
        <f>M572</f>
        <v>43.65</v>
      </c>
      <c r="AF567" s="946"/>
      <c r="AG567" s="998"/>
      <c r="AH567" s="946"/>
      <c r="AI567" s="999"/>
      <c r="AJ567" s="883">
        <f t="shared" si="584"/>
        <v>43.65</v>
      </c>
      <c r="AK567" s="1018">
        <f t="shared" si="585"/>
        <v>43.65</v>
      </c>
      <c r="AL567" s="883">
        <f t="shared" si="586"/>
        <v>0</v>
      </c>
      <c r="AM567" s="938">
        <f t="shared" si="587"/>
        <v>0</v>
      </c>
      <c r="AN567" s="895">
        <f t="shared" si="588"/>
        <v>43.65</v>
      </c>
      <c r="AO567" s="917">
        <f t="shared" si="589"/>
        <v>43.65</v>
      </c>
      <c r="AR567" s="101"/>
      <c r="AV567" s="11"/>
      <c r="AW567" s="11"/>
    </row>
    <row r="568" spans="2:49" ht="15.75" thickBot="1">
      <c r="B568" s="1573" t="s">
        <v>1</v>
      </c>
      <c r="C568" s="1574" t="s">
        <v>2</v>
      </c>
      <c r="D568" s="1575" t="s">
        <v>3</v>
      </c>
      <c r="E568" s="3180" t="s">
        <v>57</v>
      </c>
      <c r="F568" s="112"/>
      <c r="G568" s="112"/>
      <c r="H568" s="112"/>
      <c r="I568" s="112"/>
      <c r="J568" s="112"/>
      <c r="K568" s="112"/>
      <c r="L568" s="3425"/>
      <c r="M568" s="3167"/>
      <c r="N568" s="11"/>
      <c r="Z568" s="4394" t="s">
        <v>1133</v>
      </c>
      <c r="AA568" s="4395"/>
      <c r="AC568" s="932" t="s">
        <v>65</v>
      </c>
      <c r="AD568" s="1000"/>
      <c r="AE568" s="1055"/>
      <c r="AF568" s="1000"/>
      <c r="AG568" s="1002"/>
      <c r="AH568" s="1000"/>
      <c r="AI568" s="1003"/>
      <c r="AJ568" s="883">
        <f t="shared" si="584"/>
        <v>0</v>
      </c>
      <c r="AK568" s="1018">
        <f t="shared" si="585"/>
        <v>0</v>
      </c>
      <c r="AL568" s="883">
        <f t="shared" si="586"/>
        <v>0</v>
      </c>
      <c r="AM568" s="938">
        <f t="shared" si="587"/>
        <v>0</v>
      </c>
      <c r="AN568" s="895">
        <f t="shared" si="588"/>
        <v>0</v>
      </c>
      <c r="AO568" s="917">
        <f t="shared" si="589"/>
        <v>0</v>
      </c>
      <c r="AR568" s="101"/>
      <c r="AV568" s="11"/>
      <c r="AW568" s="11"/>
    </row>
    <row r="569" spans="2:49" ht="15.75" thickBot="1">
      <c r="B569" s="1577" t="s">
        <v>4</v>
      </c>
      <c r="C569" s="92"/>
      <c r="D569" s="1578" t="s">
        <v>58</v>
      </c>
      <c r="E569" s="1225"/>
      <c r="F569" s="1227"/>
      <c r="G569" s="1227"/>
      <c r="H569" s="1227"/>
      <c r="I569" s="1227"/>
      <c r="J569" s="1227"/>
      <c r="K569" s="1227"/>
      <c r="L569" s="1227"/>
      <c r="M569" s="2572"/>
      <c r="N569" s="11"/>
      <c r="O569" s="839" t="s">
        <v>224</v>
      </c>
      <c r="P569" s="840" t="s">
        <v>272</v>
      </c>
      <c r="Q569" s="841"/>
      <c r="R569" s="840" t="s">
        <v>273</v>
      </c>
      <c r="S569" s="841"/>
      <c r="T569" s="840" t="s">
        <v>274</v>
      </c>
      <c r="U569" s="841"/>
      <c r="V569" s="840" t="s">
        <v>275</v>
      </c>
      <c r="W569" s="841"/>
      <c r="X569" s="840" t="s">
        <v>278</v>
      </c>
      <c r="Y569" s="841"/>
      <c r="Z569" s="4396" t="s">
        <v>1134</v>
      </c>
      <c r="AA569" s="4397"/>
      <c r="AC569" s="932" t="s">
        <v>66</v>
      </c>
      <c r="AD569" s="946"/>
      <c r="AE569" s="1001"/>
      <c r="AF569" s="946">
        <f>F587</f>
        <v>8.33</v>
      </c>
      <c r="AG569" s="1002">
        <f>G587</f>
        <v>8.33</v>
      </c>
      <c r="AH569" s="946"/>
      <c r="AI569" s="1003"/>
      <c r="AJ569" s="883">
        <f t="shared" si="584"/>
        <v>8.33</v>
      </c>
      <c r="AK569" s="1018">
        <f t="shared" si="585"/>
        <v>8.33</v>
      </c>
      <c r="AL569" s="883">
        <f t="shared" si="586"/>
        <v>8.33</v>
      </c>
      <c r="AM569" s="938">
        <f t="shared" si="587"/>
        <v>8.33</v>
      </c>
      <c r="AN569" s="895">
        <f t="shared" si="588"/>
        <v>8.33</v>
      </c>
      <c r="AO569" s="917">
        <f t="shared" si="589"/>
        <v>8.33</v>
      </c>
      <c r="AR569" s="101"/>
      <c r="AV569" s="11"/>
      <c r="AW569" s="11"/>
    </row>
    <row r="570" spans="2:49" ht="16.5" thickBot="1">
      <c r="B570" s="1606" t="s">
        <v>987</v>
      </c>
      <c r="C570" s="1607"/>
      <c r="D570" s="1539"/>
      <c r="E570" s="3353" t="s">
        <v>657</v>
      </c>
      <c r="F570" s="3144"/>
      <c r="G570" s="3174"/>
      <c r="H570" s="92"/>
      <c r="I570" s="92"/>
      <c r="J570" s="92"/>
      <c r="K570" s="3305" t="s">
        <v>650</v>
      </c>
      <c r="L570" s="1205"/>
      <c r="M570" s="1206"/>
      <c r="N570" s="11"/>
      <c r="O570" s="677"/>
      <c r="P570" s="842" t="s">
        <v>87</v>
      </c>
      <c r="Q570" s="843" t="s">
        <v>88</v>
      </c>
      <c r="R570" s="842" t="s">
        <v>87</v>
      </c>
      <c r="S570" s="843" t="s">
        <v>88</v>
      </c>
      <c r="T570" s="842" t="s">
        <v>87</v>
      </c>
      <c r="U570" s="843" t="s">
        <v>88</v>
      </c>
      <c r="V570" s="842" t="s">
        <v>87</v>
      </c>
      <c r="W570" s="843" t="s">
        <v>88</v>
      </c>
      <c r="X570" s="842" t="s">
        <v>87</v>
      </c>
      <c r="Y570" s="844" t="s">
        <v>88</v>
      </c>
      <c r="Z570" s="890" t="s">
        <v>87</v>
      </c>
      <c r="AA570" s="891" t="s">
        <v>88</v>
      </c>
      <c r="AC570" s="932" t="s">
        <v>68</v>
      </c>
      <c r="AD570" s="946"/>
      <c r="AE570" s="997"/>
      <c r="AF570" s="946"/>
      <c r="AG570" s="998"/>
      <c r="AH570" s="946"/>
      <c r="AI570" s="999"/>
      <c r="AJ570" s="883">
        <f t="shared" si="584"/>
        <v>0</v>
      </c>
      <c r="AK570" s="1018">
        <f t="shared" si="585"/>
        <v>0</v>
      </c>
      <c r="AL570" s="883">
        <f t="shared" si="586"/>
        <v>0</v>
      </c>
      <c r="AM570" s="938">
        <f t="shared" si="587"/>
        <v>0</v>
      </c>
      <c r="AN570" s="895">
        <f t="shared" si="588"/>
        <v>0</v>
      </c>
      <c r="AO570" s="917">
        <f t="shared" si="589"/>
        <v>0</v>
      </c>
      <c r="AR570" s="101"/>
      <c r="AV570" s="11"/>
      <c r="AW570" s="11"/>
    </row>
    <row r="571" spans="2:49" ht="15.75" thickBot="1">
      <c r="B571" s="1589"/>
      <c r="C571" s="3178" t="s">
        <v>128</v>
      </c>
      <c r="D571" s="1356"/>
      <c r="E571" s="2578" t="s">
        <v>86</v>
      </c>
      <c r="F571" s="2579" t="s">
        <v>87</v>
      </c>
      <c r="G571" s="2829" t="s">
        <v>88</v>
      </c>
      <c r="H571" s="2830" t="s">
        <v>86</v>
      </c>
      <c r="I571" s="2579" t="s">
        <v>87</v>
      </c>
      <c r="J571" s="2580" t="s">
        <v>88</v>
      </c>
      <c r="K571" s="3156" t="s">
        <v>86</v>
      </c>
      <c r="L571" s="2463" t="s">
        <v>87</v>
      </c>
      <c r="M571" s="2622" t="s">
        <v>88</v>
      </c>
      <c r="N571" s="106"/>
      <c r="O571" s="1095" t="s">
        <v>115</v>
      </c>
      <c r="P571" s="858">
        <f>D576</f>
        <v>40</v>
      </c>
      <c r="Q571" s="1024">
        <f>D576</f>
        <v>40</v>
      </c>
      <c r="R571" s="872">
        <f>D586</f>
        <v>40</v>
      </c>
      <c r="S571" s="1016">
        <f>D586</f>
        <v>40</v>
      </c>
      <c r="T571" s="872"/>
      <c r="U571" s="1025"/>
      <c r="V571" s="872">
        <f>P571+R571</f>
        <v>80</v>
      </c>
      <c r="W571" s="1015">
        <f>Q571+S571</f>
        <v>80</v>
      </c>
      <c r="X571" s="872">
        <f>R571+T571</f>
        <v>40</v>
      </c>
      <c r="Y571" s="1016">
        <f>S571+U571</f>
        <v>40</v>
      </c>
      <c r="Z571" s="892">
        <f t="shared" ref="Z571:Z579" si="590">P571+R571+T571</f>
        <v>80</v>
      </c>
      <c r="AA571" s="893">
        <f t="shared" ref="AA571:AA579" si="591">Q571+S571+U571</f>
        <v>80</v>
      </c>
      <c r="AC571" s="932" t="s">
        <v>69</v>
      </c>
      <c r="AD571" s="946"/>
      <c r="AE571" s="1004"/>
      <c r="AF571" s="946"/>
      <c r="AG571" s="998"/>
      <c r="AH571" s="946"/>
      <c r="AI571" s="999"/>
      <c r="AJ571" s="883">
        <f t="shared" si="584"/>
        <v>0</v>
      </c>
      <c r="AK571" s="1018">
        <f t="shared" si="585"/>
        <v>0</v>
      </c>
      <c r="AL571" s="883">
        <f t="shared" si="586"/>
        <v>0</v>
      </c>
      <c r="AM571" s="938">
        <f t="shared" si="587"/>
        <v>0</v>
      </c>
      <c r="AN571" s="895">
        <f t="shared" si="588"/>
        <v>0</v>
      </c>
      <c r="AO571" s="917">
        <f t="shared" si="589"/>
        <v>0</v>
      </c>
      <c r="AR571" s="101"/>
    </row>
    <row r="572" spans="2:49">
      <c r="B572" s="3172" t="s">
        <v>656</v>
      </c>
      <c r="C572" s="3166" t="s">
        <v>655</v>
      </c>
      <c r="D572" s="3175">
        <v>100</v>
      </c>
      <c r="E572" s="130" t="s">
        <v>76</v>
      </c>
      <c r="F572" s="1503">
        <v>47.06</v>
      </c>
      <c r="G572" s="1620">
        <v>40</v>
      </c>
      <c r="H572" s="1220" t="s">
        <v>56</v>
      </c>
      <c r="I572" s="129">
        <v>13.3</v>
      </c>
      <c r="J572" s="2557">
        <v>13.3</v>
      </c>
      <c r="K572" s="2821" t="s">
        <v>529</v>
      </c>
      <c r="L572" s="2826">
        <v>43.65</v>
      </c>
      <c r="M572" s="2822">
        <v>43.65</v>
      </c>
      <c r="N572" s="106"/>
      <c r="O572" s="894" t="s">
        <v>114</v>
      </c>
      <c r="P572" s="859">
        <f>D575+F575</f>
        <v>55.3</v>
      </c>
      <c r="Q572" s="1026">
        <f>D575+G575</f>
        <v>55.3</v>
      </c>
      <c r="R572" s="859">
        <f>D585+L594</f>
        <v>91</v>
      </c>
      <c r="S572" s="1027">
        <f>D585+M594</f>
        <v>91</v>
      </c>
      <c r="T572" s="859">
        <f>D603</f>
        <v>30</v>
      </c>
      <c r="U572" s="1026">
        <f>D603</f>
        <v>30</v>
      </c>
      <c r="V572" s="859">
        <f t="shared" ref="V572:V576" si="592">P572+R572</f>
        <v>146.30000000000001</v>
      </c>
      <c r="W572" s="1018">
        <f t="shared" ref="W572:W576" si="593">Q572+S572</f>
        <v>146.30000000000001</v>
      </c>
      <c r="X572" s="859">
        <f t="shared" ref="X572:X576" si="594">R572+T572</f>
        <v>121</v>
      </c>
      <c r="Y572" s="938">
        <f t="shared" ref="Y572:Y576" si="595">S572+U572</f>
        <v>121</v>
      </c>
      <c r="Z572" s="895">
        <f t="shared" si="590"/>
        <v>176.3</v>
      </c>
      <c r="AA572" s="896">
        <f t="shared" si="591"/>
        <v>176.3</v>
      </c>
      <c r="AC572" s="933" t="s">
        <v>302</v>
      </c>
      <c r="AD572" s="946"/>
      <c r="AE572" s="997"/>
      <c r="AF572" s="946"/>
      <c r="AG572" s="998"/>
      <c r="AH572" s="946">
        <f>F605</f>
        <v>3.6</v>
      </c>
      <c r="AI572" s="999">
        <f>G605</f>
        <v>3.6</v>
      </c>
      <c r="AJ572" s="883">
        <f t="shared" si="584"/>
        <v>0</v>
      </c>
      <c r="AK572" s="1018">
        <f t="shared" si="585"/>
        <v>0</v>
      </c>
      <c r="AL572" s="883">
        <f t="shared" si="586"/>
        <v>3.6</v>
      </c>
      <c r="AM572" s="938">
        <f t="shared" si="587"/>
        <v>3.6</v>
      </c>
      <c r="AN572" s="895">
        <f t="shared" si="588"/>
        <v>3.6</v>
      </c>
      <c r="AO572" s="917">
        <f t="shared" si="589"/>
        <v>3.6</v>
      </c>
      <c r="AR572" s="101"/>
    </row>
    <row r="573" spans="2:49" ht="15.75" thickBot="1">
      <c r="B573" s="3172" t="s">
        <v>343</v>
      </c>
      <c r="C573" s="3166" t="s">
        <v>650</v>
      </c>
      <c r="D573" s="3175">
        <v>180</v>
      </c>
      <c r="E573" s="185" t="s">
        <v>125</v>
      </c>
      <c r="F573" s="227">
        <v>44</v>
      </c>
      <c r="G573" s="1204">
        <v>40</v>
      </c>
      <c r="H573" s="3166" t="s">
        <v>79</v>
      </c>
      <c r="I573" s="2567">
        <v>2</v>
      </c>
      <c r="J573" s="2568">
        <v>2</v>
      </c>
      <c r="K573" s="2026" t="s">
        <v>75</v>
      </c>
      <c r="L573" s="2763">
        <v>6.3</v>
      </c>
      <c r="M573" s="2797">
        <v>6.3</v>
      </c>
      <c r="N573" s="106"/>
      <c r="O573" s="894" t="s">
        <v>72</v>
      </c>
      <c r="P573" s="859">
        <f>F576</f>
        <v>3.11</v>
      </c>
      <c r="Q573" s="1119">
        <f>G576</f>
        <v>3.11</v>
      </c>
      <c r="R573" s="859">
        <f>L584</f>
        <v>1.8</v>
      </c>
      <c r="S573" s="1018">
        <f>M584</f>
        <v>1.8</v>
      </c>
      <c r="T573" s="1117">
        <f>I602+L603</f>
        <v>8.4</v>
      </c>
      <c r="U573" s="1037">
        <f>J602+M603</f>
        <v>8.4</v>
      </c>
      <c r="V573" s="859">
        <f t="shared" si="592"/>
        <v>4.91</v>
      </c>
      <c r="W573" s="1018">
        <f t="shared" si="593"/>
        <v>4.91</v>
      </c>
      <c r="X573" s="859">
        <f t="shared" si="594"/>
        <v>10.200000000000001</v>
      </c>
      <c r="Y573" s="938">
        <f t="shared" si="595"/>
        <v>10.200000000000001</v>
      </c>
      <c r="Z573" s="895">
        <f t="shared" si="590"/>
        <v>13.31</v>
      </c>
      <c r="AA573" s="896">
        <f t="shared" si="591"/>
        <v>13.31</v>
      </c>
      <c r="AC573" s="1080" t="s">
        <v>301</v>
      </c>
      <c r="AD573" s="2189"/>
      <c r="AE573" s="1005"/>
      <c r="AF573" s="953"/>
      <c r="AG573" s="1006"/>
      <c r="AH573" s="953"/>
      <c r="AI573" s="1007"/>
      <c r="AJ573" s="884">
        <f t="shared" si="584"/>
        <v>0</v>
      </c>
      <c r="AK573" s="1020">
        <f t="shared" si="585"/>
        <v>0</v>
      </c>
      <c r="AL573" s="884">
        <f t="shared" si="586"/>
        <v>0</v>
      </c>
      <c r="AM573" s="848">
        <f t="shared" si="587"/>
        <v>0</v>
      </c>
      <c r="AN573" s="904">
        <f t="shared" si="588"/>
        <v>0</v>
      </c>
      <c r="AO573" s="918">
        <f t="shared" si="589"/>
        <v>0</v>
      </c>
      <c r="AR573" s="127"/>
    </row>
    <row r="574" spans="2:49" ht="15.75" thickBot="1">
      <c r="B574" s="3286" t="s">
        <v>651</v>
      </c>
      <c r="C574" s="3166" t="s">
        <v>652</v>
      </c>
      <c r="D574" s="3169">
        <v>200</v>
      </c>
      <c r="E574" s="185" t="s">
        <v>130</v>
      </c>
      <c r="F574" s="228">
        <v>14.3</v>
      </c>
      <c r="G574" s="1204">
        <v>12</v>
      </c>
      <c r="H574" s="3166" t="s">
        <v>336</v>
      </c>
      <c r="I574" s="227">
        <v>1</v>
      </c>
      <c r="J574" s="1233">
        <v>1</v>
      </c>
      <c r="K574" s="2026" t="s">
        <v>336</v>
      </c>
      <c r="L574" s="2793">
        <v>0.54</v>
      </c>
      <c r="M574" s="2797">
        <v>0.54</v>
      </c>
      <c r="N574" s="106"/>
      <c r="O574" s="897" t="s">
        <v>280</v>
      </c>
      <c r="P574" s="860">
        <f t="shared" ref="P574:U574" si="596">AD574</f>
        <v>43.65</v>
      </c>
      <c r="Q574" s="1056">
        <f t="shared" si="596"/>
        <v>43.65</v>
      </c>
      <c r="R574" s="860">
        <f t="shared" si="596"/>
        <v>8.33</v>
      </c>
      <c r="S574" s="1030">
        <f t="shared" si="596"/>
        <v>8.33</v>
      </c>
      <c r="T574" s="860">
        <f t="shared" si="596"/>
        <v>3.6</v>
      </c>
      <c r="U574" s="1031">
        <f t="shared" si="596"/>
        <v>3.6</v>
      </c>
      <c r="V574" s="860">
        <f t="shared" si="592"/>
        <v>51.98</v>
      </c>
      <c r="W574" s="899">
        <f t="shared" si="593"/>
        <v>51.98</v>
      </c>
      <c r="X574" s="860">
        <f t="shared" si="594"/>
        <v>11.93</v>
      </c>
      <c r="Y574" s="1030">
        <f t="shared" si="595"/>
        <v>11.93</v>
      </c>
      <c r="Z574" s="898">
        <f t="shared" si="590"/>
        <v>55.58</v>
      </c>
      <c r="AA574" s="899">
        <f t="shared" si="591"/>
        <v>55.58</v>
      </c>
      <c r="AC574" s="934" t="s">
        <v>289</v>
      </c>
      <c r="AD574" s="1008">
        <f t="shared" ref="AD574:AH574" si="597">SUM(AD566:AD573)</f>
        <v>43.65</v>
      </c>
      <c r="AE574" s="1009">
        <f t="shared" si="597"/>
        <v>43.65</v>
      </c>
      <c r="AF574" s="1010">
        <f t="shared" si="597"/>
        <v>8.33</v>
      </c>
      <c r="AG574" s="936">
        <f t="shared" si="597"/>
        <v>8.33</v>
      </c>
      <c r="AH574" s="1008">
        <f t="shared" si="597"/>
        <v>3.6</v>
      </c>
      <c r="AI574" s="1011">
        <f>SUM(AI566:AI573)</f>
        <v>3.6</v>
      </c>
      <c r="AJ574" s="935">
        <f t="shared" si="584"/>
        <v>51.98</v>
      </c>
      <c r="AK574" s="1012">
        <f t="shared" si="585"/>
        <v>51.98</v>
      </c>
      <c r="AL574" s="935">
        <f t="shared" si="586"/>
        <v>11.93</v>
      </c>
      <c r="AM574" s="1013">
        <f t="shared" si="587"/>
        <v>11.93</v>
      </c>
      <c r="AN574" s="935">
        <f t="shared" si="588"/>
        <v>55.58</v>
      </c>
      <c r="AO574" s="936">
        <f t="shared" si="589"/>
        <v>55.58</v>
      </c>
      <c r="AR574" s="106"/>
    </row>
    <row r="575" spans="2:49" ht="15.75" thickBot="1">
      <c r="B575" s="3181" t="s">
        <v>8</v>
      </c>
      <c r="C575" s="2022" t="s">
        <v>9</v>
      </c>
      <c r="D575" s="3175">
        <v>40</v>
      </c>
      <c r="E575" s="185" t="s">
        <v>71</v>
      </c>
      <c r="F575" s="228">
        <v>15.3</v>
      </c>
      <c r="G575" s="1204">
        <v>15.3</v>
      </c>
      <c r="H575" s="2588" t="s">
        <v>837</v>
      </c>
      <c r="I575" s="3144"/>
      <c r="J575" s="3174"/>
      <c r="K575" s="2764" t="s">
        <v>335</v>
      </c>
      <c r="L575" s="2824">
        <v>139.68</v>
      </c>
      <c r="M575" s="2797">
        <v>139.68</v>
      </c>
      <c r="N575" s="106"/>
      <c r="O575" s="894" t="s">
        <v>91</v>
      </c>
      <c r="P575" s="859"/>
      <c r="Q575" s="852"/>
      <c r="R575" s="859"/>
      <c r="S575" s="938"/>
      <c r="T575" s="859"/>
      <c r="U575" s="1032"/>
      <c r="V575" s="859">
        <f t="shared" si="592"/>
        <v>0</v>
      </c>
      <c r="W575" s="1018">
        <f t="shared" si="593"/>
        <v>0</v>
      </c>
      <c r="X575" s="859">
        <f t="shared" si="594"/>
        <v>0</v>
      </c>
      <c r="Y575" s="938">
        <f t="shared" si="595"/>
        <v>0</v>
      </c>
      <c r="Z575" s="895">
        <f t="shared" si="590"/>
        <v>0</v>
      </c>
      <c r="AA575" s="896">
        <f t="shared" si="591"/>
        <v>0</v>
      </c>
      <c r="AC575" s="1350" t="s">
        <v>373</v>
      </c>
      <c r="AD575" s="880"/>
      <c r="AE575" s="1106"/>
      <c r="AF575" s="882"/>
      <c r="AG575" s="1014"/>
      <c r="AH575" s="885"/>
      <c r="AI575" s="1114"/>
      <c r="AJ575" s="885">
        <f t="shared" si="584"/>
        <v>0</v>
      </c>
      <c r="AK575" s="1015">
        <f t="shared" si="585"/>
        <v>0</v>
      </c>
      <c r="AL575" s="885">
        <f t="shared" si="586"/>
        <v>0</v>
      </c>
      <c r="AM575" s="1016">
        <f t="shared" si="587"/>
        <v>0</v>
      </c>
      <c r="AN575" s="1081">
        <f t="shared" si="588"/>
        <v>0</v>
      </c>
      <c r="AO575" s="1092">
        <f t="shared" si="589"/>
        <v>0</v>
      </c>
      <c r="AR575" s="111"/>
    </row>
    <row r="576" spans="2:49" ht="15.75" thickBot="1">
      <c r="B576" s="3119" t="s">
        <v>8</v>
      </c>
      <c r="C576" s="2022" t="s">
        <v>294</v>
      </c>
      <c r="D576" s="3175">
        <v>40</v>
      </c>
      <c r="E576" s="240" t="s">
        <v>72</v>
      </c>
      <c r="F576" s="241">
        <v>3.11</v>
      </c>
      <c r="G576" s="2386">
        <v>3.11</v>
      </c>
      <c r="H576" s="3166" t="s">
        <v>79</v>
      </c>
      <c r="I576" s="2567">
        <v>1.1599999999999999</v>
      </c>
      <c r="J576" s="2568">
        <v>1.1599999999999999</v>
      </c>
      <c r="K576" s="3354" t="s">
        <v>652</v>
      </c>
      <c r="L576" s="1205"/>
      <c r="M576" s="1206"/>
      <c r="N576" s="106"/>
      <c r="O576" s="411" t="s">
        <v>42</v>
      </c>
      <c r="P576" s="1117"/>
      <c r="Q576" s="1038"/>
      <c r="R576" s="1117">
        <f>F580+I580</f>
        <v>128.06</v>
      </c>
      <c r="S576" s="1018">
        <f>G580+J580</f>
        <v>96</v>
      </c>
      <c r="T576" s="859"/>
      <c r="U576" s="1032"/>
      <c r="V576" s="859">
        <f t="shared" si="592"/>
        <v>128.06</v>
      </c>
      <c r="W576" s="1018">
        <f t="shared" si="593"/>
        <v>96</v>
      </c>
      <c r="X576" s="859">
        <f t="shared" si="594"/>
        <v>128.06</v>
      </c>
      <c r="Y576" s="938">
        <f t="shared" si="595"/>
        <v>96</v>
      </c>
      <c r="Z576" s="895">
        <f t="shared" si="590"/>
        <v>128.06</v>
      </c>
      <c r="AA576" s="896">
        <f t="shared" si="591"/>
        <v>96</v>
      </c>
      <c r="AC576" s="912" t="s">
        <v>299</v>
      </c>
      <c r="AD576" s="740"/>
      <c r="AE576" s="1107"/>
      <c r="AF576" s="883">
        <f>I587</f>
        <v>55.8</v>
      </c>
      <c r="AG576" s="1017">
        <f>J587</f>
        <v>36</v>
      </c>
      <c r="AH576" s="883"/>
      <c r="AI576" s="1035"/>
      <c r="AJ576" s="883">
        <f t="shared" ref="AJ576:AM579" si="598">AD576+AF576</f>
        <v>55.8</v>
      </c>
      <c r="AK576" s="1018">
        <f t="shared" si="598"/>
        <v>36</v>
      </c>
      <c r="AL576" s="883">
        <f t="shared" si="598"/>
        <v>55.8</v>
      </c>
      <c r="AM576" s="938">
        <f t="shared" si="598"/>
        <v>36</v>
      </c>
      <c r="AN576" s="1081">
        <f t="shared" si="588"/>
        <v>55.8</v>
      </c>
      <c r="AO576" s="1092">
        <f t="shared" si="589"/>
        <v>36</v>
      </c>
      <c r="AR576" s="111"/>
    </row>
    <row r="577" spans="2:44" ht="15.75" thickBot="1">
      <c r="B577" s="1236" t="s">
        <v>268</v>
      </c>
      <c r="C577" s="3177"/>
      <c r="D577" s="3309">
        <f>SUM(D572:D576)</f>
        <v>560</v>
      </c>
      <c r="E577" s="1238" t="s">
        <v>416</v>
      </c>
      <c r="F577" s="1228">
        <v>3.49</v>
      </c>
      <c r="G577" s="3202">
        <v>3.49</v>
      </c>
      <c r="H577" s="3355"/>
      <c r="I577" s="1227"/>
      <c r="J577" s="2572"/>
      <c r="K577" s="1584" t="s">
        <v>56</v>
      </c>
      <c r="L577" s="3356">
        <v>211</v>
      </c>
      <c r="M577" s="2581">
        <v>200</v>
      </c>
      <c r="N577" s="106"/>
      <c r="O577" s="2715" t="s">
        <v>379</v>
      </c>
      <c r="P577" s="861">
        <f t="shared" ref="P577:U577" si="599">AD589</f>
        <v>14.3</v>
      </c>
      <c r="Q577" s="1033">
        <f t="shared" si="599"/>
        <v>12</v>
      </c>
      <c r="R577" s="1418">
        <f t="shared" si="599"/>
        <v>280.32900000000001</v>
      </c>
      <c r="S577" s="1419">
        <f t="shared" si="599"/>
        <v>216.67999999999998</v>
      </c>
      <c r="T577" s="861">
        <f t="shared" si="599"/>
        <v>77.400000000000006</v>
      </c>
      <c r="U577" s="1035">
        <f t="shared" si="599"/>
        <v>62.28</v>
      </c>
      <c r="V577" s="1418">
        <f t="shared" ref="V577:Y579" si="600">P577+R577</f>
        <v>294.62900000000002</v>
      </c>
      <c r="W577" s="901">
        <f t="shared" si="600"/>
        <v>228.67999999999998</v>
      </c>
      <c r="X577" s="1418">
        <f t="shared" si="600"/>
        <v>357.72900000000004</v>
      </c>
      <c r="Y577" s="1419">
        <f t="shared" si="600"/>
        <v>278.95999999999998</v>
      </c>
      <c r="Z577" s="1420">
        <f t="shared" si="590"/>
        <v>372.029</v>
      </c>
      <c r="AA577" s="901">
        <f t="shared" si="591"/>
        <v>290.95999999999998</v>
      </c>
      <c r="AC577" s="911" t="s">
        <v>212</v>
      </c>
      <c r="AD577" s="740"/>
      <c r="AE577" s="1108"/>
      <c r="AF577" s="883"/>
      <c r="AG577" s="1017"/>
      <c r="AH577" s="883"/>
      <c r="AI577" s="1035"/>
      <c r="AJ577" s="883">
        <f t="shared" si="598"/>
        <v>0</v>
      </c>
      <c r="AK577" s="1018">
        <f t="shared" si="598"/>
        <v>0</v>
      </c>
      <c r="AL577" s="883">
        <f t="shared" si="598"/>
        <v>0</v>
      </c>
      <c r="AM577" s="938">
        <f t="shared" si="598"/>
        <v>0</v>
      </c>
      <c r="AN577" s="1081">
        <f t="shared" si="588"/>
        <v>0</v>
      </c>
      <c r="AO577" s="1092">
        <f t="shared" si="589"/>
        <v>0</v>
      </c>
      <c r="AR577" s="208"/>
    </row>
    <row r="578" spans="2:44" ht="15.75" thickBot="1">
      <c r="B578" s="601"/>
      <c r="C578" s="3178" t="s">
        <v>106</v>
      </c>
      <c r="D578" s="3167"/>
      <c r="E578" s="2863" t="s">
        <v>492</v>
      </c>
      <c r="F578" s="2597"/>
      <c r="G578" s="2598"/>
      <c r="H578" s="2691"/>
      <c r="I578" s="2692" t="s">
        <v>389</v>
      </c>
      <c r="J578" s="2692"/>
      <c r="K578" s="1227"/>
      <c r="L578" s="1227"/>
      <c r="M578" s="2572"/>
      <c r="N578" s="106"/>
      <c r="O578" s="2716" t="s">
        <v>380</v>
      </c>
      <c r="P578" s="1418">
        <f t="shared" ref="P578:U579" si="601">AD596</f>
        <v>0</v>
      </c>
      <c r="Q578" s="1033">
        <f t="shared" si="601"/>
        <v>0</v>
      </c>
      <c r="R578" s="861">
        <f t="shared" si="601"/>
        <v>29.32</v>
      </c>
      <c r="S578" s="1034">
        <f t="shared" si="601"/>
        <v>26.708000000000002</v>
      </c>
      <c r="T578" s="861">
        <f t="shared" si="601"/>
        <v>0</v>
      </c>
      <c r="U578" s="1035">
        <f t="shared" si="601"/>
        <v>0</v>
      </c>
      <c r="V578" s="861">
        <f t="shared" si="600"/>
        <v>29.32</v>
      </c>
      <c r="W578" s="901">
        <f t="shared" si="600"/>
        <v>26.708000000000002</v>
      </c>
      <c r="X578" s="861">
        <f t="shared" si="600"/>
        <v>29.32</v>
      </c>
      <c r="Y578" s="1034">
        <f t="shared" si="600"/>
        <v>26.708000000000002</v>
      </c>
      <c r="Z578" s="1420">
        <f t="shared" si="590"/>
        <v>29.32</v>
      </c>
      <c r="AA578" s="901">
        <f t="shared" si="591"/>
        <v>26.708000000000002</v>
      </c>
      <c r="AC578" s="913" t="s">
        <v>328</v>
      </c>
      <c r="AD578" s="740"/>
      <c r="AE578" s="1109"/>
      <c r="AF578" s="883"/>
      <c r="AG578" s="1017"/>
      <c r="AH578" s="884"/>
      <c r="AI578" s="1115"/>
      <c r="AJ578" s="884">
        <f t="shared" si="598"/>
        <v>0</v>
      </c>
      <c r="AK578" s="1020">
        <f t="shared" si="598"/>
        <v>0</v>
      </c>
      <c r="AL578" s="884">
        <f t="shared" si="598"/>
        <v>0</v>
      </c>
      <c r="AM578" s="848">
        <f t="shared" si="598"/>
        <v>0</v>
      </c>
      <c r="AN578" s="1081">
        <f t="shared" si="588"/>
        <v>0</v>
      </c>
      <c r="AO578" s="1092">
        <f t="shared" si="589"/>
        <v>0</v>
      </c>
      <c r="AR578" s="208"/>
    </row>
    <row r="579" spans="2:44" ht="15.75" thickBot="1">
      <c r="B579" s="3286" t="s">
        <v>663</v>
      </c>
      <c r="C579" s="2372" t="s">
        <v>664</v>
      </c>
      <c r="D579" s="1543">
        <v>100</v>
      </c>
      <c r="E579" s="1229" t="s">
        <v>86</v>
      </c>
      <c r="F579" s="664" t="s">
        <v>87</v>
      </c>
      <c r="G579" s="1230" t="s">
        <v>88</v>
      </c>
      <c r="H579" s="2462" t="s">
        <v>86</v>
      </c>
      <c r="I579" s="2463" t="s">
        <v>87</v>
      </c>
      <c r="J579" s="2622" t="s">
        <v>88</v>
      </c>
      <c r="K579" s="1229" t="s">
        <v>86</v>
      </c>
      <c r="L579" s="664" t="s">
        <v>87</v>
      </c>
      <c r="M579" s="1230" t="s">
        <v>88</v>
      </c>
      <c r="N579" s="106"/>
      <c r="O579" s="2717" t="s">
        <v>621</v>
      </c>
      <c r="P579" s="1418">
        <f t="shared" si="601"/>
        <v>14.3</v>
      </c>
      <c r="Q579" s="1033">
        <f t="shared" si="601"/>
        <v>12</v>
      </c>
      <c r="R579" s="1418">
        <f t="shared" si="601"/>
        <v>309.649</v>
      </c>
      <c r="S579" s="1419">
        <f t="shared" si="601"/>
        <v>243.38799999999998</v>
      </c>
      <c r="T579" s="861">
        <f t="shared" si="601"/>
        <v>77.400000000000006</v>
      </c>
      <c r="U579" s="1035">
        <f t="shared" si="601"/>
        <v>62.28</v>
      </c>
      <c r="V579" s="861">
        <f t="shared" si="600"/>
        <v>323.94900000000001</v>
      </c>
      <c r="W579" s="901">
        <f t="shared" si="600"/>
        <v>255.38799999999998</v>
      </c>
      <c r="X579" s="861">
        <f t="shared" si="600"/>
        <v>387.04899999999998</v>
      </c>
      <c r="Y579" s="1034">
        <f t="shared" si="600"/>
        <v>305.66800000000001</v>
      </c>
      <c r="Z579" s="1420">
        <f t="shared" si="590"/>
        <v>401.34900000000005</v>
      </c>
      <c r="AA579" s="901">
        <f t="shared" si="591"/>
        <v>317.66800000000001</v>
      </c>
      <c r="AC579" s="2094" t="s">
        <v>419</v>
      </c>
      <c r="AD579" s="880"/>
      <c r="AE579" s="1106"/>
      <c r="AF579" s="882"/>
      <c r="AG579" s="1014"/>
      <c r="AH579" s="883"/>
      <c r="AI579" s="1035"/>
      <c r="AJ579" s="883">
        <f t="shared" si="598"/>
        <v>0</v>
      </c>
      <c r="AK579" s="1018">
        <f t="shared" si="598"/>
        <v>0</v>
      </c>
      <c r="AL579" s="883">
        <f t="shared" si="598"/>
        <v>0</v>
      </c>
      <c r="AM579" s="938">
        <f t="shared" si="598"/>
        <v>0</v>
      </c>
      <c r="AN579" s="1081">
        <f t="shared" si="588"/>
        <v>0</v>
      </c>
      <c r="AO579" s="1092">
        <f t="shared" si="589"/>
        <v>0</v>
      </c>
      <c r="AR579" s="104"/>
    </row>
    <row r="580" spans="2:44">
      <c r="B580" s="3357" t="s">
        <v>665</v>
      </c>
      <c r="C580" s="2371" t="s">
        <v>726</v>
      </c>
      <c r="D580" s="3174"/>
      <c r="E580" s="130" t="s">
        <v>486</v>
      </c>
      <c r="F580" s="1503">
        <v>80</v>
      </c>
      <c r="G580" s="2557">
        <v>60</v>
      </c>
      <c r="H580" s="130" t="s">
        <v>42</v>
      </c>
      <c r="I580" s="2623">
        <v>48.06</v>
      </c>
      <c r="J580" s="2695">
        <v>36</v>
      </c>
      <c r="K580" s="1220" t="s">
        <v>894</v>
      </c>
      <c r="L580" s="129"/>
      <c r="M580" s="1166"/>
      <c r="N580" s="106"/>
      <c r="O580" s="894" t="s">
        <v>64</v>
      </c>
      <c r="P580" s="862">
        <f t="shared" ref="P580:U580" si="602">AD604</f>
        <v>0</v>
      </c>
      <c r="Q580" s="1036">
        <f t="shared" si="602"/>
        <v>0</v>
      </c>
      <c r="R580" s="862">
        <f t="shared" si="602"/>
        <v>113.5</v>
      </c>
      <c r="S580" s="938">
        <f>AG604</f>
        <v>100</v>
      </c>
      <c r="T580" s="862">
        <f t="shared" si="602"/>
        <v>0</v>
      </c>
      <c r="U580" s="1032">
        <f t="shared" si="602"/>
        <v>0</v>
      </c>
      <c r="V580" s="862">
        <f t="shared" ref="V580:Y580" si="603">P580+R580</f>
        <v>113.5</v>
      </c>
      <c r="W580" s="1018">
        <f t="shared" si="603"/>
        <v>100</v>
      </c>
      <c r="X580" s="862">
        <f t="shared" si="603"/>
        <v>113.5</v>
      </c>
      <c r="Y580" s="938">
        <f t="shared" si="603"/>
        <v>100</v>
      </c>
      <c r="Z580" s="916">
        <f t="shared" ref="Z580:Z608" si="604">P580+R580+T580</f>
        <v>113.5</v>
      </c>
      <c r="AA580" s="896">
        <f t="shared" ref="AA580:AA608" si="605">Q580+S580+U580</f>
        <v>100</v>
      </c>
      <c r="AC580" s="1188" t="s">
        <v>337</v>
      </c>
      <c r="AD580" s="740"/>
      <c r="AE580" s="1107"/>
      <c r="AF580" s="883"/>
      <c r="AG580" s="1017"/>
      <c r="AH580" s="883"/>
      <c r="AI580" s="1035"/>
      <c r="AJ580" s="883">
        <f t="shared" ref="AJ580:AJ581" si="606">AD580+AF580</f>
        <v>0</v>
      </c>
      <c r="AK580" s="1018">
        <f t="shared" ref="AK580:AK581" si="607">AE580+AG580</f>
        <v>0</v>
      </c>
      <c r="AL580" s="883">
        <f t="shared" ref="AL580:AL581" si="608">AF580+AH580</f>
        <v>0</v>
      </c>
      <c r="AM580" s="938">
        <f t="shared" ref="AM580:AM581" si="609">AG580+AI580</f>
        <v>0</v>
      </c>
      <c r="AN580" s="1081">
        <f t="shared" si="588"/>
        <v>0</v>
      </c>
      <c r="AO580" s="1092">
        <f t="shared" si="589"/>
        <v>0</v>
      </c>
      <c r="AR580" s="111"/>
    </row>
    <row r="581" spans="2:44">
      <c r="B581" s="3262" t="s">
        <v>493</v>
      </c>
      <c r="C581" s="3170" t="s">
        <v>492</v>
      </c>
      <c r="D581" s="3171">
        <v>250</v>
      </c>
      <c r="E581" s="185" t="s">
        <v>426</v>
      </c>
      <c r="F581" s="227">
        <v>12.5</v>
      </c>
      <c r="G581" s="1222">
        <v>10</v>
      </c>
      <c r="H581" s="185" t="s">
        <v>62</v>
      </c>
      <c r="I581" s="227">
        <v>27.9</v>
      </c>
      <c r="J581" s="1219">
        <v>22.32</v>
      </c>
      <c r="K581" s="3166" t="s">
        <v>444</v>
      </c>
      <c r="L581" s="2638">
        <v>1.62</v>
      </c>
      <c r="M581" s="246">
        <v>1.62</v>
      </c>
      <c r="N581" s="106"/>
      <c r="O581" s="902" t="s">
        <v>90</v>
      </c>
      <c r="P581" s="862">
        <f t="shared" ref="P581:U581" si="610">AD608</f>
        <v>0</v>
      </c>
      <c r="Q581" s="852">
        <f t="shared" si="610"/>
        <v>0</v>
      </c>
      <c r="R581" s="862">
        <f t="shared" si="610"/>
        <v>20</v>
      </c>
      <c r="S581" s="1018">
        <f>AG608</f>
        <v>20</v>
      </c>
      <c r="T581" s="862">
        <f t="shared" si="610"/>
        <v>0</v>
      </c>
      <c r="U581" s="1032">
        <f t="shared" si="610"/>
        <v>0</v>
      </c>
      <c r="V581" s="859">
        <f t="shared" ref="V581:V603" si="611">P581+R581</f>
        <v>20</v>
      </c>
      <c r="W581" s="1018">
        <f t="shared" ref="W581:W608" si="612">Q581+S581</f>
        <v>20</v>
      </c>
      <c r="X581" s="859">
        <f t="shared" ref="X581:X606" si="613">R581+T581</f>
        <v>20</v>
      </c>
      <c r="Y581" s="938">
        <f t="shared" ref="Y581:Y608" si="614">S581+U581</f>
        <v>20</v>
      </c>
      <c r="Z581" s="895">
        <f t="shared" si="604"/>
        <v>20</v>
      </c>
      <c r="AA581" s="896">
        <f t="shared" si="605"/>
        <v>20</v>
      </c>
      <c r="AC581" s="912" t="s">
        <v>395</v>
      </c>
      <c r="AD581" s="740"/>
      <c r="AE581" s="1108"/>
      <c r="AF581" s="883"/>
      <c r="AG581" s="1017"/>
      <c r="AH581" s="883"/>
      <c r="AI581" s="1035"/>
      <c r="AJ581" s="883">
        <f t="shared" si="606"/>
        <v>0</v>
      </c>
      <c r="AK581" s="1018">
        <f t="shared" si="607"/>
        <v>0</v>
      </c>
      <c r="AL581" s="883">
        <f t="shared" si="608"/>
        <v>0</v>
      </c>
      <c r="AM581" s="938">
        <f t="shared" si="609"/>
        <v>0</v>
      </c>
      <c r="AN581" s="1081">
        <f t="shared" si="588"/>
        <v>0</v>
      </c>
      <c r="AO581" s="1092">
        <f t="shared" si="589"/>
        <v>0</v>
      </c>
      <c r="AR581" s="208"/>
    </row>
    <row r="582" spans="2:44">
      <c r="B582" s="3168" t="s">
        <v>445</v>
      </c>
      <c r="C582" s="2372" t="s">
        <v>389</v>
      </c>
      <c r="D582" s="3169">
        <v>180</v>
      </c>
      <c r="E582" s="2569" t="s">
        <v>868</v>
      </c>
      <c r="F582" s="1616"/>
      <c r="G582" s="2558"/>
      <c r="H582" s="185" t="s">
        <v>446</v>
      </c>
      <c r="I582" s="227">
        <v>21.42</v>
      </c>
      <c r="J582" s="1219">
        <v>18</v>
      </c>
      <c r="K582" s="3166" t="s">
        <v>356</v>
      </c>
      <c r="L582" s="227">
        <v>4.32</v>
      </c>
      <c r="M582" s="1222">
        <v>4.32</v>
      </c>
      <c r="N582" s="106"/>
      <c r="O582" s="894" t="s">
        <v>598</v>
      </c>
      <c r="P582" s="859"/>
      <c r="Q582" s="852"/>
      <c r="R582" s="859">
        <f>I594</f>
        <v>40</v>
      </c>
      <c r="S582" s="938">
        <f>J594</f>
        <v>40</v>
      </c>
      <c r="T582" s="859"/>
      <c r="U582" s="1032"/>
      <c r="V582" s="859">
        <f t="shared" si="611"/>
        <v>40</v>
      </c>
      <c r="W582" s="1018">
        <f t="shared" si="612"/>
        <v>40</v>
      </c>
      <c r="X582" s="859">
        <f t="shared" si="613"/>
        <v>40</v>
      </c>
      <c r="Y582" s="938">
        <f t="shared" si="614"/>
        <v>40</v>
      </c>
      <c r="Z582" s="895">
        <f t="shared" si="604"/>
        <v>40</v>
      </c>
      <c r="AA582" s="896">
        <f t="shared" si="605"/>
        <v>40</v>
      </c>
      <c r="AC582" s="913" t="s">
        <v>107</v>
      </c>
      <c r="AD582" s="1116"/>
      <c r="AE582" s="1108"/>
      <c r="AF582" s="1208">
        <f>I583+F594</f>
        <v>136.517</v>
      </c>
      <c r="AG582" s="1017">
        <f>J583+G594</f>
        <v>109.21</v>
      </c>
      <c r="AH582" s="883">
        <f>F603</f>
        <v>67.92</v>
      </c>
      <c r="AI582" s="1035">
        <f>G603</f>
        <v>54.36</v>
      </c>
      <c r="AJ582" s="883">
        <f t="shared" ref="AJ582:AM589" si="615">AD582+AF582</f>
        <v>136.517</v>
      </c>
      <c r="AK582" s="1018">
        <f t="shared" si="615"/>
        <v>109.21</v>
      </c>
      <c r="AL582" s="883">
        <f t="shared" si="615"/>
        <v>204.43700000000001</v>
      </c>
      <c r="AM582" s="938">
        <f t="shared" si="615"/>
        <v>163.57</v>
      </c>
      <c r="AN582" s="1081">
        <f t="shared" si="588"/>
        <v>204.43700000000001</v>
      </c>
      <c r="AO582" s="1092">
        <f t="shared" si="589"/>
        <v>163.57</v>
      </c>
      <c r="AR582" s="208"/>
    </row>
    <row r="583" spans="2:44">
      <c r="B583" s="3168" t="s">
        <v>808</v>
      </c>
      <c r="C583" s="2391" t="s">
        <v>1151</v>
      </c>
      <c r="D583" s="3171">
        <v>105</v>
      </c>
      <c r="E583" s="185" t="s">
        <v>494</v>
      </c>
      <c r="F583" s="227">
        <v>25</v>
      </c>
      <c r="G583" s="1222">
        <v>22.388000000000002</v>
      </c>
      <c r="H583" s="185" t="s">
        <v>447</v>
      </c>
      <c r="I583" s="227">
        <v>26.1</v>
      </c>
      <c r="J583" s="1219">
        <v>20.88</v>
      </c>
      <c r="K583" s="3166" t="s">
        <v>62</v>
      </c>
      <c r="L583" s="227">
        <v>5.4</v>
      </c>
      <c r="M583" s="229">
        <v>4.32</v>
      </c>
      <c r="N583" s="106"/>
      <c r="O583" s="411" t="s">
        <v>292</v>
      </c>
      <c r="P583" s="859">
        <f t="shared" ref="P583:U583" si="616">AD611</f>
        <v>91.06</v>
      </c>
      <c r="Q583" s="1036">
        <f>AE611</f>
        <v>80</v>
      </c>
      <c r="R583" s="859">
        <f t="shared" si="616"/>
        <v>0</v>
      </c>
      <c r="S583" s="938">
        <f t="shared" si="616"/>
        <v>0</v>
      </c>
      <c r="T583" s="859">
        <f t="shared" si="616"/>
        <v>38.296799999999998</v>
      </c>
      <c r="U583" s="1032">
        <f t="shared" si="616"/>
        <v>34.44</v>
      </c>
      <c r="V583" s="859">
        <f t="shared" si="611"/>
        <v>91.06</v>
      </c>
      <c r="W583" s="1018">
        <f t="shared" si="612"/>
        <v>80</v>
      </c>
      <c r="X583" s="859">
        <f t="shared" si="613"/>
        <v>38.296799999999998</v>
      </c>
      <c r="Y583" s="938">
        <f t="shared" si="614"/>
        <v>34.44</v>
      </c>
      <c r="Z583" s="895">
        <f t="shared" si="604"/>
        <v>129.35679999999999</v>
      </c>
      <c r="AA583" s="896">
        <f t="shared" si="605"/>
        <v>114.44</v>
      </c>
      <c r="AC583" s="913" t="s">
        <v>77</v>
      </c>
      <c r="AD583" s="740">
        <f>F574</f>
        <v>14.3</v>
      </c>
      <c r="AE583" s="1110">
        <f>G574</f>
        <v>12</v>
      </c>
      <c r="AF583" s="883">
        <f>F585+I582</f>
        <v>27.42</v>
      </c>
      <c r="AG583" s="1017">
        <f>G585+J582</f>
        <v>23</v>
      </c>
      <c r="AH583" s="883">
        <f>F607</f>
        <v>9.48</v>
      </c>
      <c r="AI583" s="1035">
        <f>G607</f>
        <v>7.92</v>
      </c>
      <c r="AJ583" s="883">
        <f t="shared" si="615"/>
        <v>41.72</v>
      </c>
      <c r="AK583" s="1018">
        <f t="shared" si="615"/>
        <v>35</v>
      </c>
      <c r="AL583" s="883">
        <f t="shared" si="615"/>
        <v>36.900000000000006</v>
      </c>
      <c r="AM583" s="938">
        <f t="shared" si="615"/>
        <v>30.92</v>
      </c>
      <c r="AN583" s="1081">
        <f t="shared" si="588"/>
        <v>51.2</v>
      </c>
      <c r="AO583" s="1092">
        <f t="shared" si="589"/>
        <v>42.92</v>
      </c>
      <c r="AR583" s="208"/>
    </row>
    <row r="584" spans="2:44">
      <c r="B584" s="3172" t="s">
        <v>1132</v>
      </c>
      <c r="C584" s="2022" t="s">
        <v>666</v>
      </c>
      <c r="D584" s="3175">
        <v>200</v>
      </c>
      <c r="E584" s="2569" t="s">
        <v>871</v>
      </c>
      <c r="F584" s="1616"/>
      <c r="G584" s="2558"/>
      <c r="H584" s="240" t="s">
        <v>335</v>
      </c>
      <c r="I584" s="241">
        <v>27</v>
      </c>
      <c r="J584" s="2585"/>
      <c r="K584" s="1160" t="s">
        <v>327</v>
      </c>
      <c r="L584" s="227">
        <v>1.8</v>
      </c>
      <c r="M584" s="1222">
        <v>1.8</v>
      </c>
      <c r="N584" s="106"/>
      <c r="O584" s="894" t="s">
        <v>293</v>
      </c>
      <c r="P584" s="859">
        <f t="shared" ref="P584:U584" si="617">AD615</f>
        <v>0</v>
      </c>
      <c r="Q584" s="1036">
        <f t="shared" si="617"/>
        <v>0</v>
      </c>
      <c r="R584" s="859">
        <f t="shared" si="617"/>
        <v>0</v>
      </c>
      <c r="S584" s="1018">
        <f t="shared" si="617"/>
        <v>0</v>
      </c>
      <c r="T584" s="859">
        <f t="shared" si="617"/>
        <v>0</v>
      </c>
      <c r="U584" s="1037">
        <f t="shared" si="617"/>
        <v>0</v>
      </c>
      <c r="V584" s="859">
        <f t="shared" si="611"/>
        <v>0</v>
      </c>
      <c r="W584" s="1018">
        <f t="shared" si="612"/>
        <v>0</v>
      </c>
      <c r="X584" s="859">
        <f t="shared" si="613"/>
        <v>0</v>
      </c>
      <c r="Y584" s="938">
        <f t="shared" si="614"/>
        <v>0</v>
      </c>
      <c r="Z584" s="895">
        <f t="shared" si="604"/>
        <v>0</v>
      </c>
      <c r="AA584" s="896">
        <f t="shared" si="605"/>
        <v>0</v>
      </c>
      <c r="AC584" s="913" t="s">
        <v>62</v>
      </c>
      <c r="AD584" s="740"/>
      <c r="AE584" s="1110"/>
      <c r="AF584" s="883">
        <f>F581+I581+L583+F596</f>
        <v>60.591999999999999</v>
      </c>
      <c r="AG584" s="1017">
        <f>G581+J581+M583+G596</f>
        <v>48.47</v>
      </c>
      <c r="AH584" s="883"/>
      <c r="AI584" s="1035"/>
      <c r="AJ584" s="883">
        <f t="shared" si="615"/>
        <v>60.591999999999999</v>
      </c>
      <c r="AK584" s="1018">
        <f t="shared" si="615"/>
        <v>48.47</v>
      </c>
      <c r="AL584" s="883">
        <f t="shared" si="615"/>
        <v>60.591999999999999</v>
      </c>
      <c r="AM584" s="938">
        <f t="shared" si="615"/>
        <v>48.47</v>
      </c>
      <c r="AN584" s="1081">
        <f t="shared" si="588"/>
        <v>60.591999999999999</v>
      </c>
      <c r="AO584" s="1092">
        <f t="shared" si="589"/>
        <v>48.47</v>
      </c>
      <c r="AR584" s="208"/>
    </row>
    <row r="585" spans="2:44">
      <c r="B585" s="3184" t="s">
        <v>8</v>
      </c>
      <c r="C585" s="2022" t="s">
        <v>9</v>
      </c>
      <c r="D585" s="3175">
        <v>70</v>
      </c>
      <c r="E585" s="185" t="s">
        <v>130</v>
      </c>
      <c r="F585" s="227">
        <v>6</v>
      </c>
      <c r="G585" s="1222">
        <v>5</v>
      </c>
      <c r="H585" s="185" t="s">
        <v>75</v>
      </c>
      <c r="I585" s="227">
        <v>7.2</v>
      </c>
      <c r="J585" s="1219">
        <v>7.2</v>
      </c>
      <c r="K585" s="3424" t="s">
        <v>340</v>
      </c>
      <c r="L585" s="1601">
        <v>1.35</v>
      </c>
      <c r="M585" s="1510">
        <v>1.35</v>
      </c>
      <c r="N585" s="106"/>
      <c r="O585" s="894" t="s">
        <v>104</v>
      </c>
      <c r="P585" s="859"/>
      <c r="Q585" s="852"/>
      <c r="R585" s="1149">
        <f>L592</f>
        <v>121.6657</v>
      </c>
      <c r="S585" s="938">
        <f>M592</f>
        <v>85.28</v>
      </c>
      <c r="T585" s="859"/>
      <c r="U585" s="1032"/>
      <c r="V585" s="859">
        <f t="shared" si="611"/>
        <v>121.6657</v>
      </c>
      <c r="W585" s="1018">
        <f t="shared" si="612"/>
        <v>85.28</v>
      </c>
      <c r="X585" s="859">
        <f t="shared" si="613"/>
        <v>121.6657</v>
      </c>
      <c r="Y585" s="938">
        <f t="shared" si="614"/>
        <v>85.28</v>
      </c>
      <c r="Z585" s="895">
        <f t="shared" si="604"/>
        <v>121.6657</v>
      </c>
      <c r="AA585" s="896">
        <f t="shared" si="605"/>
        <v>85.28</v>
      </c>
      <c r="AC585" s="913" t="s">
        <v>67</v>
      </c>
      <c r="AD585" s="740"/>
      <c r="AE585" s="1108"/>
      <c r="AF585" s="949"/>
      <c r="AG585" s="1017"/>
      <c r="AH585" s="883"/>
      <c r="AI585" s="1035"/>
      <c r="AJ585" s="883">
        <f t="shared" si="615"/>
        <v>0</v>
      </c>
      <c r="AK585" s="1018">
        <f t="shared" si="615"/>
        <v>0</v>
      </c>
      <c r="AL585" s="883">
        <f t="shared" si="615"/>
        <v>0</v>
      </c>
      <c r="AM585" s="938">
        <f t="shared" si="615"/>
        <v>0</v>
      </c>
      <c r="AN585" s="1081">
        <f t="shared" si="588"/>
        <v>0</v>
      </c>
      <c r="AO585" s="1092">
        <f t="shared" si="589"/>
        <v>0</v>
      </c>
      <c r="AR585" s="208"/>
    </row>
    <row r="586" spans="2:44">
      <c r="B586" s="3119" t="s">
        <v>8</v>
      </c>
      <c r="C586" s="2022" t="s">
        <v>294</v>
      </c>
      <c r="D586" s="3175">
        <v>40</v>
      </c>
      <c r="E586" s="2640" t="s">
        <v>872</v>
      </c>
      <c r="F586" s="2412"/>
      <c r="G586" s="2641"/>
      <c r="H586" s="2569" t="s">
        <v>893</v>
      </c>
      <c r="I586" s="1616"/>
      <c r="J586" s="2632"/>
      <c r="K586" s="3166" t="s">
        <v>74</v>
      </c>
      <c r="L586" s="227">
        <v>41.4</v>
      </c>
      <c r="M586" s="229">
        <v>41.4</v>
      </c>
      <c r="N586" s="106"/>
      <c r="O586" s="894" t="s">
        <v>60</v>
      </c>
      <c r="P586" s="859"/>
      <c r="Q586" s="852"/>
      <c r="R586" s="859"/>
      <c r="S586" s="938"/>
      <c r="T586" s="1149"/>
      <c r="U586" s="1037"/>
      <c r="V586" s="859">
        <f t="shared" si="611"/>
        <v>0</v>
      </c>
      <c r="W586" s="1018">
        <f t="shared" si="612"/>
        <v>0</v>
      </c>
      <c r="X586" s="859">
        <f t="shared" si="613"/>
        <v>0</v>
      </c>
      <c r="Y586" s="938">
        <f t="shared" si="614"/>
        <v>0</v>
      </c>
      <c r="Z586" s="895">
        <f t="shared" si="604"/>
        <v>0</v>
      </c>
      <c r="AA586" s="896">
        <f t="shared" si="605"/>
        <v>0</v>
      </c>
      <c r="AC586" s="913" t="s">
        <v>403</v>
      </c>
      <c r="AD586" s="1116"/>
      <c r="AE586" s="1111"/>
      <c r="AF586" s="1207"/>
      <c r="AG586" s="1017"/>
      <c r="AH586" s="883"/>
      <c r="AI586" s="1035"/>
      <c r="AJ586" s="883">
        <f t="shared" si="615"/>
        <v>0</v>
      </c>
      <c r="AK586" s="1018">
        <f t="shared" si="615"/>
        <v>0</v>
      </c>
      <c r="AL586" s="883">
        <f t="shared" si="615"/>
        <v>0</v>
      </c>
      <c r="AM586" s="938">
        <f t="shared" si="615"/>
        <v>0</v>
      </c>
      <c r="AN586" s="1081">
        <f t="shared" si="588"/>
        <v>0</v>
      </c>
      <c r="AO586" s="1092">
        <f t="shared" si="589"/>
        <v>0</v>
      </c>
      <c r="AR586" s="208"/>
    </row>
    <row r="587" spans="2:44">
      <c r="B587" s="3287" t="s">
        <v>716</v>
      </c>
      <c r="C587" s="2022" t="s">
        <v>394</v>
      </c>
      <c r="D587" s="3175">
        <v>100</v>
      </c>
      <c r="E587" s="2457" t="s">
        <v>495</v>
      </c>
      <c r="F587" s="227">
        <v>8.33</v>
      </c>
      <c r="G587" s="1222">
        <v>8.33</v>
      </c>
      <c r="H587" s="185" t="s">
        <v>450</v>
      </c>
      <c r="I587" s="227">
        <v>55.8</v>
      </c>
      <c r="J587" s="1219">
        <v>36</v>
      </c>
      <c r="K587" s="1235" t="s">
        <v>131</v>
      </c>
      <c r="L587" s="2647">
        <v>5.4999999999999997E-3</v>
      </c>
      <c r="M587" s="2648">
        <v>5.4999999999999997E-3</v>
      </c>
      <c r="N587" s="106"/>
      <c r="O587" s="894" t="s">
        <v>56</v>
      </c>
      <c r="P587" s="1149">
        <f>I572+L577</f>
        <v>224.3</v>
      </c>
      <c r="Q587" s="1038">
        <f>J572+M577</f>
        <v>213.3</v>
      </c>
      <c r="R587" s="1117">
        <f>L593</f>
        <v>10.5</v>
      </c>
      <c r="S587" s="1018">
        <f>M593</f>
        <v>10.5</v>
      </c>
      <c r="T587" s="1149">
        <f>L604</f>
        <v>15.4</v>
      </c>
      <c r="U587" s="1029">
        <f>M604</f>
        <v>15.4</v>
      </c>
      <c r="V587" s="859">
        <f t="shared" si="611"/>
        <v>234.8</v>
      </c>
      <c r="W587" s="1018">
        <f t="shared" si="612"/>
        <v>223.8</v>
      </c>
      <c r="X587" s="859">
        <f t="shared" si="613"/>
        <v>25.9</v>
      </c>
      <c r="Y587" s="938">
        <f t="shared" si="614"/>
        <v>25.9</v>
      </c>
      <c r="Z587" s="895">
        <f t="shared" si="604"/>
        <v>250.20000000000002</v>
      </c>
      <c r="AA587" s="896">
        <f t="shared" si="605"/>
        <v>239.20000000000002</v>
      </c>
      <c r="AC587" s="913" t="s">
        <v>111</v>
      </c>
      <c r="AD587" s="740"/>
      <c r="AE587" s="1112"/>
      <c r="AF587" s="883"/>
      <c r="AG587" s="1017"/>
      <c r="AH587" s="883"/>
      <c r="AI587" s="1035"/>
      <c r="AJ587" s="883">
        <f t="shared" si="615"/>
        <v>0</v>
      </c>
      <c r="AK587" s="1018">
        <f t="shared" si="615"/>
        <v>0</v>
      </c>
      <c r="AL587" s="883">
        <f t="shared" si="615"/>
        <v>0</v>
      </c>
      <c r="AM587" s="938">
        <f t="shared" si="615"/>
        <v>0</v>
      </c>
      <c r="AN587" s="1081">
        <f t="shared" si="588"/>
        <v>0</v>
      </c>
      <c r="AO587" s="1092">
        <f t="shared" si="589"/>
        <v>0</v>
      </c>
      <c r="AR587" s="1434"/>
    </row>
    <row r="588" spans="2:44" ht="16.5" thickBot="1">
      <c r="B588" s="3358"/>
      <c r="C588" s="2447"/>
      <c r="D588" s="1544"/>
      <c r="E588" s="185" t="s">
        <v>79</v>
      </c>
      <c r="F588" s="227">
        <v>5</v>
      </c>
      <c r="G588" s="1222">
        <v>5</v>
      </c>
      <c r="H588" s="185" t="s">
        <v>452</v>
      </c>
      <c r="I588" s="2643"/>
      <c r="J588" s="1501">
        <v>0.8</v>
      </c>
      <c r="K588" s="3166" t="s">
        <v>336</v>
      </c>
      <c r="L588" s="1603">
        <v>0.36</v>
      </c>
      <c r="M588" s="2624">
        <v>0.36</v>
      </c>
      <c r="N588" s="106"/>
      <c r="O588" s="894" t="s">
        <v>119</v>
      </c>
      <c r="P588" s="859"/>
      <c r="Q588" s="852"/>
      <c r="R588" s="859"/>
      <c r="S588" s="938"/>
      <c r="T588" s="859"/>
      <c r="U588" s="1032"/>
      <c r="V588" s="859">
        <f t="shared" si="611"/>
        <v>0</v>
      </c>
      <c r="W588" s="1018">
        <f t="shared" si="612"/>
        <v>0</v>
      </c>
      <c r="X588" s="859">
        <f t="shared" si="613"/>
        <v>0</v>
      </c>
      <c r="Y588" s="938">
        <f t="shared" si="614"/>
        <v>0</v>
      </c>
      <c r="Z588" s="895">
        <f t="shared" si="604"/>
        <v>0</v>
      </c>
      <c r="AA588" s="903">
        <f t="shared" si="605"/>
        <v>0</v>
      </c>
      <c r="AC588" s="2094" t="s">
        <v>83</v>
      </c>
      <c r="AD588" s="1507"/>
      <c r="AE588" s="1113"/>
      <c r="AF588" s="884"/>
      <c r="AG588" s="2038"/>
      <c r="AH588" s="884"/>
      <c r="AI588" s="1115"/>
      <c r="AJ588" s="884">
        <f t="shared" si="615"/>
        <v>0</v>
      </c>
      <c r="AK588" s="1020">
        <f t="shared" si="615"/>
        <v>0</v>
      </c>
      <c r="AL588" s="884">
        <f t="shared" si="615"/>
        <v>0</v>
      </c>
      <c r="AM588" s="848">
        <f t="shared" si="615"/>
        <v>0</v>
      </c>
      <c r="AN588" s="1393">
        <f t="shared" si="588"/>
        <v>0</v>
      </c>
      <c r="AO588" s="1379">
        <f t="shared" si="589"/>
        <v>0</v>
      </c>
      <c r="AR588" s="201"/>
    </row>
    <row r="589" spans="2:44" ht="15.75" thickBot="1">
      <c r="B589" s="3173"/>
      <c r="C589" s="2448"/>
      <c r="D589" s="3174"/>
      <c r="E589" s="185" t="s">
        <v>336</v>
      </c>
      <c r="F589" s="227">
        <v>0.5</v>
      </c>
      <c r="G589" s="229">
        <v>0.5</v>
      </c>
      <c r="H589" s="1225"/>
      <c r="I589" s="1227"/>
      <c r="J589" s="1227"/>
      <c r="K589" s="2588" t="s">
        <v>895</v>
      </c>
      <c r="L589" s="1580"/>
      <c r="M589" s="1581"/>
      <c r="N589" s="106"/>
      <c r="O589" s="894" t="s">
        <v>59</v>
      </c>
      <c r="P589" s="859"/>
      <c r="Q589" s="852"/>
      <c r="R589" s="862"/>
      <c r="S589" s="1041"/>
      <c r="T589" s="859"/>
      <c r="U589" s="1032"/>
      <c r="V589" s="859">
        <f t="shared" si="611"/>
        <v>0</v>
      </c>
      <c r="W589" s="1018">
        <f t="shared" si="612"/>
        <v>0</v>
      </c>
      <c r="X589" s="859">
        <f t="shared" si="613"/>
        <v>0</v>
      </c>
      <c r="Y589" s="938">
        <f t="shared" si="614"/>
        <v>0</v>
      </c>
      <c r="Z589" s="895">
        <f t="shared" si="604"/>
        <v>0</v>
      </c>
      <c r="AA589" s="903">
        <f t="shared" si="605"/>
        <v>0</v>
      </c>
      <c r="AC589" s="1372" t="s">
        <v>374</v>
      </c>
      <c r="AD589" s="1398">
        <f t="shared" ref="AD589:AH589" si="618">SUM(AD576:AD588)</f>
        <v>14.3</v>
      </c>
      <c r="AE589" s="1399">
        <f>SUM(AE576:AE588)</f>
        <v>12</v>
      </c>
      <c r="AF589" s="2126">
        <f t="shared" si="618"/>
        <v>280.32900000000001</v>
      </c>
      <c r="AG589" s="1401">
        <f>SUM(AG576:AG588)</f>
        <v>216.67999999999998</v>
      </c>
      <c r="AH589" s="1398">
        <f t="shared" si="618"/>
        <v>77.400000000000006</v>
      </c>
      <c r="AI589" s="1375">
        <f>SUM(AI576:AI588)</f>
        <v>62.28</v>
      </c>
      <c r="AJ589" s="1391">
        <f t="shared" si="615"/>
        <v>294.62900000000002</v>
      </c>
      <c r="AK589" s="2095">
        <f t="shared" si="615"/>
        <v>228.67999999999998</v>
      </c>
      <c r="AL589" s="1391">
        <f t="shared" si="615"/>
        <v>357.72900000000004</v>
      </c>
      <c r="AM589" s="2096">
        <f t="shared" si="615"/>
        <v>278.95999999999998</v>
      </c>
      <c r="AN589" s="1406">
        <f t="shared" si="588"/>
        <v>372.029</v>
      </c>
      <c r="AO589" s="1093">
        <f t="shared" si="589"/>
        <v>290.95999999999998</v>
      </c>
      <c r="AR589" s="106"/>
    </row>
    <row r="590" spans="2:44" ht="16.5" thickBot="1">
      <c r="B590" s="3173"/>
      <c r="C590" s="2448"/>
      <c r="D590" s="3174"/>
      <c r="E590" s="2458" t="s">
        <v>131</v>
      </c>
      <c r="F590" s="2567">
        <v>0.01</v>
      </c>
      <c r="G590" s="2568">
        <v>0.01</v>
      </c>
      <c r="H590" s="2651" t="s">
        <v>667</v>
      </c>
      <c r="I590" s="112"/>
      <c r="J590" s="112"/>
      <c r="K590" s="2203" t="s">
        <v>1152</v>
      </c>
      <c r="L590" s="1218"/>
      <c r="M590" s="1585"/>
      <c r="N590" s="106"/>
      <c r="O590" s="894" t="s">
        <v>309</v>
      </c>
      <c r="P590" s="859"/>
      <c r="Q590" s="852"/>
      <c r="R590" s="859"/>
      <c r="S590" s="938"/>
      <c r="T590" s="859"/>
      <c r="U590" s="1032"/>
      <c r="V590" s="859">
        <f t="shared" si="611"/>
        <v>0</v>
      </c>
      <c r="W590" s="1018">
        <f t="shared" si="612"/>
        <v>0</v>
      </c>
      <c r="X590" s="859">
        <f t="shared" si="613"/>
        <v>0</v>
      </c>
      <c r="Y590" s="938">
        <f t="shared" si="614"/>
        <v>0</v>
      </c>
      <c r="Z590" s="895">
        <f t="shared" si="604"/>
        <v>0</v>
      </c>
      <c r="AA590" s="903">
        <f t="shared" si="605"/>
        <v>0</v>
      </c>
      <c r="AC590" s="1350" t="s">
        <v>386</v>
      </c>
      <c r="AD590" s="1347"/>
      <c r="AE590" s="1351"/>
      <c r="AF590" s="1352"/>
      <c r="AG590" s="1353"/>
      <c r="AH590" s="1352"/>
      <c r="AI590" s="1354"/>
      <c r="AR590" s="208"/>
    </row>
    <row r="591" spans="2:44" ht="15.75" thickBot="1">
      <c r="B591" s="643"/>
      <c r="C591" s="3406"/>
      <c r="D591" s="1768"/>
      <c r="E591" s="185" t="s">
        <v>74</v>
      </c>
      <c r="F591" s="227">
        <v>187.5</v>
      </c>
      <c r="G591" s="1222"/>
      <c r="H591" s="1194" t="s">
        <v>86</v>
      </c>
      <c r="I591" s="162" t="s">
        <v>87</v>
      </c>
      <c r="J591" s="2461" t="s">
        <v>88</v>
      </c>
      <c r="K591" s="2592" t="s">
        <v>86</v>
      </c>
      <c r="L591" s="2593" t="s">
        <v>87</v>
      </c>
      <c r="M591" s="2594" t="s">
        <v>88</v>
      </c>
      <c r="N591" s="106"/>
      <c r="O591" s="894" t="s">
        <v>61</v>
      </c>
      <c r="P591" s="859"/>
      <c r="Q591" s="852"/>
      <c r="R591" s="859"/>
      <c r="S591" s="938"/>
      <c r="T591" s="859">
        <f>L602</f>
        <v>5</v>
      </c>
      <c r="U591" s="1032">
        <f>M602</f>
        <v>5</v>
      </c>
      <c r="V591" s="859">
        <f t="shared" si="611"/>
        <v>0</v>
      </c>
      <c r="W591" s="1018">
        <f t="shared" si="612"/>
        <v>0</v>
      </c>
      <c r="X591" s="859">
        <f t="shared" si="613"/>
        <v>5</v>
      </c>
      <c r="Y591" s="938">
        <f t="shared" si="614"/>
        <v>5</v>
      </c>
      <c r="Z591" s="895">
        <f t="shared" si="604"/>
        <v>5</v>
      </c>
      <c r="AA591" s="903">
        <f t="shared" si="605"/>
        <v>5</v>
      </c>
      <c r="AC591" s="913"/>
      <c r="AD591" s="740"/>
      <c r="AE591" s="1108"/>
      <c r="AF591" s="883"/>
      <c r="AG591" s="1017"/>
      <c r="AH591" s="883"/>
      <c r="AI591" s="1035"/>
      <c r="AJ591" s="883">
        <f t="shared" ref="AJ591:AM597" si="619">AD591+AF591</f>
        <v>0</v>
      </c>
      <c r="AK591" s="1018">
        <f t="shared" si="619"/>
        <v>0</v>
      </c>
      <c r="AL591" s="883">
        <f t="shared" si="619"/>
        <v>0</v>
      </c>
      <c r="AM591" s="938">
        <f t="shared" si="619"/>
        <v>0</v>
      </c>
      <c r="AN591" s="1081">
        <f t="shared" ref="AN591:AO597" si="620">AD591+AF591+AH591</f>
        <v>0</v>
      </c>
      <c r="AO591" s="1092">
        <f t="shared" si="620"/>
        <v>0</v>
      </c>
      <c r="AR591" s="208"/>
    </row>
    <row r="592" spans="2:44" ht="15.75" thickBot="1">
      <c r="B592" s="643"/>
      <c r="C592" s="3216"/>
      <c r="D592" s="1768"/>
      <c r="E592" s="240" t="s">
        <v>452</v>
      </c>
      <c r="F592" s="2412"/>
      <c r="G592" s="1167">
        <v>0.6</v>
      </c>
      <c r="H592" s="186" t="s">
        <v>668</v>
      </c>
      <c r="I592" s="1603">
        <v>20</v>
      </c>
      <c r="J592" s="1233">
        <v>20</v>
      </c>
      <c r="K592" s="2470" t="s">
        <v>104</v>
      </c>
      <c r="L592" s="4285">
        <v>121.6657</v>
      </c>
      <c r="M592" s="2697">
        <v>85.28</v>
      </c>
      <c r="N592" s="106"/>
      <c r="O592" s="894" t="s">
        <v>75</v>
      </c>
      <c r="P592" s="1117">
        <f>L573</f>
        <v>6.3</v>
      </c>
      <c r="Q592" s="1036">
        <f>M573</f>
        <v>6.3</v>
      </c>
      <c r="R592" s="1117">
        <f>I585+L581</f>
        <v>8.82</v>
      </c>
      <c r="S592" s="1018">
        <f>J585+M581</f>
        <v>8.82</v>
      </c>
      <c r="T592" s="862">
        <f>F608+I605</f>
        <v>3.64</v>
      </c>
      <c r="U592" s="1673">
        <f>G608+J605</f>
        <v>3.64</v>
      </c>
      <c r="V592" s="859">
        <f t="shared" si="611"/>
        <v>15.120000000000001</v>
      </c>
      <c r="W592" s="1018">
        <f t="shared" si="612"/>
        <v>15.120000000000001</v>
      </c>
      <c r="X592" s="859">
        <f t="shared" si="613"/>
        <v>12.46</v>
      </c>
      <c r="Y592" s="938">
        <f t="shared" si="614"/>
        <v>12.46</v>
      </c>
      <c r="Z592" s="895">
        <f t="shared" si="604"/>
        <v>18.760000000000002</v>
      </c>
      <c r="AA592" s="903">
        <f t="shared" si="605"/>
        <v>18.760000000000002</v>
      </c>
      <c r="AC592" s="913" t="s">
        <v>110</v>
      </c>
      <c r="AD592" s="740"/>
      <c r="AE592" s="1108"/>
      <c r="AF592" s="883"/>
      <c r="AG592" s="1017"/>
      <c r="AH592" s="883"/>
      <c r="AI592" s="1035"/>
      <c r="AJ592" s="883">
        <f t="shared" si="619"/>
        <v>0</v>
      </c>
      <c r="AK592" s="1018">
        <f t="shared" si="619"/>
        <v>0</v>
      </c>
      <c r="AL592" s="883">
        <f t="shared" si="619"/>
        <v>0</v>
      </c>
      <c r="AM592" s="938">
        <f t="shared" si="619"/>
        <v>0</v>
      </c>
      <c r="AN592" s="1081">
        <f t="shared" si="620"/>
        <v>0</v>
      </c>
      <c r="AO592" s="1092">
        <f t="shared" si="620"/>
        <v>0</v>
      </c>
      <c r="AR592" s="208"/>
    </row>
    <row r="593" spans="2:49" ht="15.75" thickBot="1">
      <c r="B593" s="643"/>
      <c r="C593" s="3216"/>
      <c r="D593" s="1768"/>
      <c r="E593" s="3360" t="s">
        <v>669</v>
      </c>
      <c r="F593" s="1205"/>
      <c r="G593" s="1206"/>
      <c r="H593" s="240" t="s">
        <v>340</v>
      </c>
      <c r="I593" s="241">
        <v>24</v>
      </c>
      <c r="J593" s="246">
        <v>24</v>
      </c>
      <c r="K593" s="185" t="s">
        <v>73</v>
      </c>
      <c r="L593" s="252">
        <v>10.5</v>
      </c>
      <c r="M593" s="3359">
        <v>10.5</v>
      </c>
      <c r="N593" s="106"/>
      <c r="O593" s="894" t="s">
        <v>79</v>
      </c>
      <c r="P593" s="859">
        <f>I576+I573</f>
        <v>3.16</v>
      </c>
      <c r="Q593" s="852">
        <f>J576+J573</f>
        <v>3.16</v>
      </c>
      <c r="R593" s="1149">
        <f>L599+F598+F588</f>
        <v>11.44</v>
      </c>
      <c r="S593" s="1018">
        <f>M599+G598+G588</f>
        <v>11.44</v>
      </c>
      <c r="T593" s="859">
        <f>I604</f>
        <v>4.58</v>
      </c>
      <c r="U593" s="1032">
        <f>J604</f>
        <v>4.58</v>
      </c>
      <c r="V593" s="859">
        <f t="shared" si="611"/>
        <v>14.6</v>
      </c>
      <c r="W593" s="1018">
        <f t="shared" si="612"/>
        <v>14.6</v>
      </c>
      <c r="X593" s="859">
        <f t="shared" si="613"/>
        <v>16.02</v>
      </c>
      <c r="Y593" s="938">
        <f t="shared" si="614"/>
        <v>16.02</v>
      </c>
      <c r="Z593" s="895">
        <f t="shared" si="604"/>
        <v>19.18</v>
      </c>
      <c r="AA593" s="903">
        <f t="shared" si="605"/>
        <v>19.18</v>
      </c>
      <c r="AC593" s="913" t="s">
        <v>108</v>
      </c>
      <c r="AD593" s="740"/>
      <c r="AE593" s="1112"/>
      <c r="AF593" s="1208">
        <f>F583</f>
        <v>25</v>
      </c>
      <c r="AG593" s="2423">
        <f>G583</f>
        <v>22.388000000000002</v>
      </c>
      <c r="AH593" s="883"/>
      <c r="AI593" s="1035"/>
      <c r="AJ593" s="883">
        <f t="shared" si="619"/>
        <v>25</v>
      </c>
      <c r="AK593" s="1018">
        <f t="shared" si="619"/>
        <v>22.388000000000002</v>
      </c>
      <c r="AL593" s="883">
        <f t="shared" si="619"/>
        <v>25</v>
      </c>
      <c r="AM593" s="938">
        <f t="shared" si="619"/>
        <v>22.388000000000002</v>
      </c>
      <c r="AN593" s="1081">
        <f t="shared" si="620"/>
        <v>25</v>
      </c>
      <c r="AO593" s="1092">
        <f t="shared" si="620"/>
        <v>22.388000000000002</v>
      </c>
      <c r="AR593" s="208"/>
    </row>
    <row r="594" spans="2:49">
      <c r="B594" s="643"/>
      <c r="C594" s="2450"/>
      <c r="D594" s="1544"/>
      <c r="E594" s="185" t="s">
        <v>447</v>
      </c>
      <c r="F594" s="227">
        <v>110.417</v>
      </c>
      <c r="G594" s="229">
        <v>88.33</v>
      </c>
      <c r="H594" s="2474" t="s">
        <v>507</v>
      </c>
      <c r="I594" s="2788">
        <v>40</v>
      </c>
      <c r="J594" s="2800">
        <v>40</v>
      </c>
      <c r="K594" s="185" t="s">
        <v>554</v>
      </c>
      <c r="L594" s="252">
        <v>21</v>
      </c>
      <c r="M594" s="3359">
        <v>21</v>
      </c>
      <c r="N594" s="106"/>
      <c r="O594" s="607" t="s">
        <v>123</v>
      </c>
      <c r="P594" s="859"/>
      <c r="Q594" s="1036"/>
      <c r="R594" s="1181">
        <v>0.1125</v>
      </c>
      <c r="S594" s="1041">
        <f>M595</f>
        <v>4.5</v>
      </c>
      <c r="T594" s="1241"/>
      <c r="U594" s="1037"/>
      <c r="V594" s="859">
        <f t="shared" si="611"/>
        <v>0.1125</v>
      </c>
      <c r="W594" s="1018">
        <f t="shared" si="612"/>
        <v>4.5</v>
      </c>
      <c r="X594" s="859">
        <f t="shared" si="613"/>
        <v>0.1125</v>
      </c>
      <c r="Y594" s="938">
        <f t="shared" si="614"/>
        <v>4.5</v>
      </c>
      <c r="Z594" s="895">
        <f t="shared" si="604"/>
        <v>0.1125</v>
      </c>
      <c r="AA594" s="903">
        <f t="shared" si="605"/>
        <v>4.5</v>
      </c>
      <c r="AC594" s="913" t="s">
        <v>298</v>
      </c>
      <c r="AD594" s="740"/>
      <c r="AE594" s="1112"/>
      <c r="AF594" s="883"/>
      <c r="AG594" s="1017"/>
      <c r="AH594" s="883"/>
      <c r="AI594" s="1035"/>
      <c r="AJ594" s="883">
        <f t="shared" si="619"/>
        <v>0</v>
      </c>
      <c r="AK594" s="1018">
        <f t="shared" si="619"/>
        <v>0</v>
      </c>
      <c r="AL594" s="883">
        <f t="shared" si="619"/>
        <v>0</v>
      </c>
      <c r="AM594" s="938">
        <f t="shared" si="619"/>
        <v>0</v>
      </c>
      <c r="AN594" s="1081">
        <f t="shared" si="620"/>
        <v>0</v>
      </c>
      <c r="AO594" s="1092">
        <f t="shared" si="620"/>
        <v>0</v>
      </c>
      <c r="AR594" s="111"/>
    </row>
    <row r="595" spans="2:49" ht="15.75" thickBot="1">
      <c r="B595" s="643"/>
      <c r="C595" s="2451"/>
      <c r="D595" s="3174"/>
      <c r="E595" s="2397" t="s">
        <v>451</v>
      </c>
      <c r="F595" s="241">
        <v>0.01</v>
      </c>
      <c r="G595" s="246">
        <v>0.01</v>
      </c>
      <c r="H595" s="2474" t="s">
        <v>335</v>
      </c>
      <c r="I595" s="227">
        <v>178</v>
      </c>
      <c r="J595" s="1222"/>
      <c r="K595" s="2471" t="s">
        <v>254</v>
      </c>
      <c r="L595" s="2638" t="s">
        <v>781</v>
      </c>
      <c r="M595" s="2699">
        <v>4.5</v>
      </c>
      <c r="N595" s="106"/>
      <c r="O595" s="894" t="s">
        <v>47</v>
      </c>
      <c r="P595" s="859"/>
      <c r="Q595" s="1036"/>
      <c r="R595" s="1117">
        <f>L585+I593+F597</f>
        <v>27.36</v>
      </c>
      <c r="S595" s="1018">
        <f>M585+J593+G597</f>
        <v>27.36</v>
      </c>
      <c r="T595" s="1117">
        <f>L609</f>
        <v>7</v>
      </c>
      <c r="U595" s="1029">
        <f>M609</f>
        <v>7</v>
      </c>
      <c r="V595" s="859">
        <f t="shared" si="611"/>
        <v>27.36</v>
      </c>
      <c r="W595" s="1018">
        <f t="shared" si="612"/>
        <v>27.36</v>
      </c>
      <c r="X595" s="859">
        <f t="shared" si="613"/>
        <v>34.36</v>
      </c>
      <c r="Y595" s="938">
        <f t="shared" si="614"/>
        <v>34.36</v>
      </c>
      <c r="Z595" s="895">
        <f t="shared" si="604"/>
        <v>34.36</v>
      </c>
      <c r="AA595" s="903">
        <f t="shared" si="605"/>
        <v>34.36</v>
      </c>
      <c r="AC595" s="2094" t="s">
        <v>83</v>
      </c>
      <c r="AD595" s="1116"/>
      <c r="AE595" s="1120"/>
      <c r="AF595" s="1207">
        <f>L582</f>
        <v>4.32</v>
      </c>
      <c r="AG595" s="2423">
        <f>M582</f>
        <v>4.32</v>
      </c>
      <c r="AH595" s="883"/>
      <c r="AI595" s="1035"/>
      <c r="AJ595" s="883">
        <f t="shared" si="619"/>
        <v>4.32</v>
      </c>
      <c r="AK595" s="1018">
        <f t="shared" si="619"/>
        <v>4.32</v>
      </c>
      <c r="AL595" s="883">
        <f t="shared" si="619"/>
        <v>4.32</v>
      </c>
      <c r="AM595" s="938">
        <f t="shared" si="619"/>
        <v>4.32</v>
      </c>
      <c r="AN595" s="1393">
        <f t="shared" si="620"/>
        <v>4.32</v>
      </c>
      <c r="AO595" s="1379">
        <f t="shared" si="620"/>
        <v>4.32</v>
      </c>
      <c r="AR595" s="201"/>
    </row>
    <row r="596" spans="2:49" ht="15.75" thickBot="1">
      <c r="B596" s="643"/>
      <c r="C596" s="2449"/>
      <c r="D596" s="1544"/>
      <c r="E596" s="185" t="s">
        <v>62</v>
      </c>
      <c r="F596" s="252">
        <v>14.792</v>
      </c>
      <c r="G596" s="2586">
        <v>11.83</v>
      </c>
      <c r="H596" s="2474" t="s">
        <v>124</v>
      </c>
      <c r="I596" s="228">
        <v>10</v>
      </c>
      <c r="J596" s="1222">
        <v>10</v>
      </c>
      <c r="K596" s="240" t="s">
        <v>336</v>
      </c>
      <c r="L596" s="241">
        <v>0.5</v>
      </c>
      <c r="M596" s="2700">
        <v>0.5</v>
      </c>
      <c r="N596" s="92"/>
      <c r="O596" s="894" t="s">
        <v>120</v>
      </c>
      <c r="P596" s="859"/>
      <c r="Q596" s="852"/>
      <c r="R596" s="859"/>
      <c r="S596" s="938"/>
      <c r="T596" s="859"/>
      <c r="U596" s="1032"/>
      <c r="V596" s="859">
        <f t="shared" si="611"/>
        <v>0</v>
      </c>
      <c r="W596" s="1018">
        <f t="shared" si="612"/>
        <v>0</v>
      </c>
      <c r="X596" s="859">
        <f t="shared" si="613"/>
        <v>0</v>
      </c>
      <c r="Y596" s="938">
        <f t="shared" si="614"/>
        <v>0</v>
      </c>
      <c r="Z596" s="895">
        <f t="shared" si="604"/>
        <v>0</v>
      </c>
      <c r="AA596" s="903">
        <f t="shared" si="605"/>
        <v>0</v>
      </c>
      <c r="AC596" s="1372" t="s">
        <v>375</v>
      </c>
      <c r="AD596" s="2097">
        <f>SUM(AD591:AD595)</f>
        <v>0</v>
      </c>
      <c r="AE596" s="1375">
        <f t="shared" ref="AE596:AH596" si="621">SUM(AE591:AE595)</f>
        <v>0</v>
      </c>
      <c r="AF596" s="1398">
        <f t="shared" si="621"/>
        <v>29.32</v>
      </c>
      <c r="AG596" s="1375">
        <f t="shared" si="621"/>
        <v>26.708000000000002</v>
      </c>
      <c r="AH596" s="1398">
        <f t="shared" si="621"/>
        <v>0</v>
      </c>
      <c r="AI596" s="1375">
        <f>SUM(AI591:AI595)</f>
        <v>0</v>
      </c>
      <c r="AJ596" s="1391">
        <f t="shared" si="619"/>
        <v>29.32</v>
      </c>
      <c r="AK596" s="2095">
        <f t="shared" si="619"/>
        <v>26.708000000000002</v>
      </c>
      <c r="AL596" s="1391">
        <f t="shared" si="619"/>
        <v>29.32</v>
      </c>
      <c r="AM596" s="2095">
        <f t="shared" si="619"/>
        <v>26.708000000000002</v>
      </c>
      <c r="AN596" s="2125">
        <f t="shared" si="620"/>
        <v>29.32</v>
      </c>
      <c r="AO596" s="1093">
        <f t="shared" si="620"/>
        <v>26.708000000000002</v>
      </c>
      <c r="AR596" s="126"/>
    </row>
    <row r="597" spans="2:49" ht="15.75" thickBot="1">
      <c r="B597" s="643"/>
      <c r="C597" s="2449"/>
      <c r="D597" s="1544"/>
      <c r="E597" s="185" t="s">
        <v>340</v>
      </c>
      <c r="F597" s="1583">
        <v>2.0099999999999998</v>
      </c>
      <c r="G597" s="2823">
        <v>2.0099999999999998</v>
      </c>
      <c r="H597" s="1152" t="s">
        <v>695</v>
      </c>
      <c r="I597" s="1205"/>
      <c r="J597" s="1206"/>
      <c r="K597" s="185" t="s">
        <v>354</v>
      </c>
      <c r="L597" s="228">
        <v>5.25</v>
      </c>
      <c r="M597" s="2698">
        <v>5.25</v>
      </c>
      <c r="N597" s="92"/>
      <c r="O597" s="894" t="s">
        <v>306</v>
      </c>
      <c r="P597" s="859"/>
      <c r="Q597" s="852"/>
      <c r="R597" s="859"/>
      <c r="S597" s="938"/>
      <c r="T597" s="859">
        <f>L607</f>
        <v>2</v>
      </c>
      <c r="U597" s="1032">
        <f>M607</f>
        <v>2</v>
      </c>
      <c r="V597" s="859">
        <f t="shared" si="611"/>
        <v>0</v>
      </c>
      <c r="W597" s="1018">
        <f t="shared" si="612"/>
        <v>0</v>
      </c>
      <c r="X597" s="859">
        <f t="shared" si="613"/>
        <v>2</v>
      </c>
      <c r="Y597" s="938">
        <f t="shared" si="614"/>
        <v>2</v>
      </c>
      <c r="Z597" s="895">
        <f t="shared" si="604"/>
        <v>2</v>
      </c>
      <c r="AA597" s="903">
        <f t="shared" si="605"/>
        <v>2</v>
      </c>
      <c r="AC597" s="1369" t="s">
        <v>376</v>
      </c>
      <c r="AD597" s="1370">
        <f t="shared" ref="AD597:AG597" si="622">AD589+AD596</f>
        <v>14.3</v>
      </c>
      <c r="AE597" s="1377">
        <f>AE589+AE596</f>
        <v>12</v>
      </c>
      <c r="AF597" s="1388">
        <f t="shared" si="622"/>
        <v>309.649</v>
      </c>
      <c r="AG597" s="1387">
        <f t="shared" si="622"/>
        <v>243.38799999999998</v>
      </c>
      <c r="AH597" s="1370">
        <f>AH589+AH596</f>
        <v>77.400000000000006</v>
      </c>
      <c r="AI597" s="1376">
        <f>AI589+AI596</f>
        <v>62.28</v>
      </c>
      <c r="AJ597" s="1392">
        <f t="shared" si="619"/>
        <v>323.94900000000001</v>
      </c>
      <c r="AK597" s="1371">
        <f t="shared" si="619"/>
        <v>255.38799999999998</v>
      </c>
      <c r="AL597" s="1392">
        <f t="shared" si="619"/>
        <v>387.04899999999998</v>
      </c>
      <c r="AM597" s="1403">
        <f t="shared" si="619"/>
        <v>305.66800000000001</v>
      </c>
      <c r="AN597" s="1406">
        <f t="shared" si="620"/>
        <v>401.34900000000005</v>
      </c>
      <c r="AO597" s="1093">
        <f t="shared" si="620"/>
        <v>317.66800000000001</v>
      </c>
      <c r="AR597" s="98"/>
    </row>
    <row r="598" spans="2:49" ht="15.75" thickBot="1">
      <c r="B598" s="643"/>
      <c r="C598" s="2451"/>
      <c r="D598" s="3174"/>
      <c r="E598" s="185" t="s">
        <v>79</v>
      </c>
      <c r="F598" s="2424">
        <v>4.84</v>
      </c>
      <c r="G598" s="2204">
        <v>4.84</v>
      </c>
      <c r="H598" s="2565" t="s">
        <v>86</v>
      </c>
      <c r="I598" s="664" t="s">
        <v>87</v>
      </c>
      <c r="J598" s="1230" t="s">
        <v>88</v>
      </c>
      <c r="K598" s="2595" t="s">
        <v>876</v>
      </c>
      <c r="L598" s="3143"/>
      <c r="M598" s="2701"/>
      <c r="N598" s="92"/>
      <c r="O598" s="894" t="s">
        <v>118</v>
      </c>
      <c r="P598" s="859"/>
      <c r="Q598" s="852"/>
      <c r="R598" s="859"/>
      <c r="S598" s="938"/>
      <c r="T598" s="859"/>
      <c r="U598" s="1032"/>
      <c r="V598" s="859">
        <f t="shared" si="611"/>
        <v>0</v>
      </c>
      <c r="W598" s="1018">
        <f t="shared" si="612"/>
        <v>0</v>
      </c>
      <c r="X598" s="859">
        <f t="shared" si="613"/>
        <v>0</v>
      </c>
      <c r="Y598" s="938">
        <f t="shared" si="614"/>
        <v>0</v>
      </c>
      <c r="Z598" s="895">
        <f t="shared" si="604"/>
        <v>0</v>
      </c>
      <c r="AA598" s="903">
        <f t="shared" si="605"/>
        <v>0</v>
      </c>
      <c r="AC598" s="2117" t="s">
        <v>331</v>
      </c>
      <c r="AD598" s="2024"/>
      <c r="AE598" s="2118"/>
      <c r="AF598" s="2119"/>
      <c r="AG598" s="2120"/>
      <c r="AH598" s="2119"/>
      <c r="AI598" s="2121"/>
      <c r="AJ598" s="2122"/>
      <c r="AK598" s="2123"/>
      <c r="AL598" s="2122"/>
      <c r="AM598" s="2124"/>
      <c r="AN598" s="914"/>
      <c r="AO598" s="57"/>
      <c r="AR598" s="100"/>
    </row>
    <row r="599" spans="2:49" ht="15.75" thickBot="1">
      <c r="B599" s="1236" t="s">
        <v>269</v>
      </c>
      <c r="C599" s="2393"/>
      <c r="D599" s="3352">
        <f>SUM(D579:D587)</f>
        <v>1045</v>
      </c>
      <c r="E599" s="185" t="s">
        <v>336</v>
      </c>
      <c r="F599" s="2567">
        <v>0.23</v>
      </c>
      <c r="G599" s="2568">
        <v>0.23</v>
      </c>
      <c r="H599" s="130" t="s">
        <v>418</v>
      </c>
      <c r="I599" s="1503">
        <v>113.5</v>
      </c>
      <c r="J599" s="2642">
        <v>100</v>
      </c>
      <c r="K599" s="185" t="s">
        <v>79</v>
      </c>
      <c r="L599" s="228">
        <v>1.6</v>
      </c>
      <c r="M599" s="2698">
        <v>1.6</v>
      </c>
      <c r="N599" s="92"/>
      <c r="O599" s="894" t="s">
        <v>117</v>
      </c>
      <c r="P599" s="859"/>
      <c r="Q599" s="852"/>
      <c r="R599" s="859"/>
      <c r="S599" s="938"/>
      <c r="T599" s="859"/>
      <c r="U599" s="1032"/>
      <c r="V599" s="859">
        <f t="shared" si="611"/>
        <v>0</v>
      </c>
      <c r="W599" s="1018">
        <f t="shared" si="612"/>
        <v>0</v>
      </c>
      <c r="X599" s="859">
        <f t="shared" si="613"/>
        <v>0</v>
      </c>
      <c r="Y599" s="938">
        <f t="shared" si="614"/>
        <v>0</v>
      </c>
      <c r="Z599" s="895">
        <f t="shared" si="604"/>
        <v>0</v>
      </c>
      <c r="AA599" s="903">
        <f t="shared" si="605"/>
        <v>0</v>
      </c>
      <c r="AC599" s="1345" t="s">
        <v>281</v>
      </c>
      <c r="AD599" s="2112"/>
      <c r="AE599" s="2113"/>
      <c r="AF599" s="880"/>
      <c r="AG599" s="922"/>
      <c r="AH599" s="880"/>
      <c r="AI599" s="2114"/>
      <c r="AJ599" s="882">
        <f t="shared" ref="AJ599" si="623">AD599+AF599</f>
        <v>0</v>
      </c>
      <c r="AK599" s="2722">
        <f t="shared" ref="AK599" si="624">AE599+AG599</f>
        <v>0</v>
      </c>
      <c r="AL599" s="882">
        <f t="shared" ref="AL599" si="625">AF599+AH599</f>
        <v>0</v>
      </c>
      <c r="AM599" s="2115">
        <f t="shared" ref="AM599" si="626">AG599+AI599</f>
        <v>0</v>
      </c>
      <c r="AN599" s="2116">
        <f t="shared" ref="AN599:AN615" si="627">AD599+AF599+AH599</f>
        <v>0</v>
      </c>
      <c r="AO599" s="922">
        <f t="shared" ref="AO599:AO615" si="628">AE599+AG599+AI599</f>
        <v>0</v>
      </c>
      <c r="AR599" s="104"/>
    </row>
    <row r="600" spans="2:49" ht="15.75" thickBot="1">
      <c r="B600" s="601"/>
      <c r="C600" s="3178" t="s">
        <v>192</v>
      </c>
      <c r="D600" s="667"/>
      <c r="E600" s="2475" t="s">
        <v>589</v>
      </c>
      <c r="F600" s="1205"/>
      <c r="G600" s="1205"/>
      <c r="H600" s="2582"/>
      <c r="I600" s="1205"/>
      <c r="J600" s="1205"/>
      <c r="K600" s="2475" t="s">
        <v>670</v>
      </c>
      <c r="L600" s="1205"/>
      <c r="M600" s="1206"/>
      <c r="N600" s="92"/>
      <c r="O600" s="894" t="s">
        <v>70</v>
      </c>
      <c r="P600" s="859"/>
      <c r="Q600" s="852"/>
      <c r="R600" s="859"/>
      <c r="S600" s="938"/>
      <c r="T600" s="859"/>
      <c r="U600" s="1032"/>
      <c r="V600" s="859">
        <f t="shared" si="611"/>
        <v>0</v>
      </c>
      <c r="W600" s="1018">
        <f t="shared" si="612"/>
        <v>0</v>
      </c>
      <c r="X600" s="859">
        <f t="shared" si="613"/>
        <v>0</v>
      </c>
      <c r="Y600" s="938">
        <f t="shared" si="614"/>
        <v>0</v>
      </c>
      <c r="Z600" s="895">
        <f t="shared" si="604"/>
        <v>0</v>
      </c>
      <c r="AA600" s="903">
        <f t="shared" si="605"/>
        <v>0</v>
      </c>
      <c r="AC600" s="939" t="s">
        <v>282</v>
      </c>
      <c r="AD600" s="940"/>
      <c r="AE600" s="941"/>
      <c r="AF600" s="740">
        <f>I599</f>
        <v>113.5</v>
      </c>
      <c r="AG600" s="942">
        <f>J599</f>
        <v>100</v>
      </c>
      <c r="AH600" s="883"/>
      <c r="AI600" s="943"/>
      <c r="AJ600" s="883">
        <f t="shared" ref="AJ600:AM603" si="629">AD600+AF600</f>
        <v>113.5</v>
      </c>
      <c r="AK600" s="2723">
        <f t="shared" si="629"/>
        <v>100</v>
      </c>
      <c r="AL600" s="883">
        <f t="shared" si="629"/>
        <v>113.5</v>
      </c>
      <c r="AM600" s="944">
        <f t="shared" si="629"/>
        <v>100</v>
      </c>
      <c r="AN600" s="916">
        <f t="shared" si="627"/>
        <v>113.5</v>
      </c>
      <c r="AO600" s="917">
        <f t="shared" si="628"/>
        <v>100</v>
      </c>
      <c r="AR600" s="104"/>
    </row>
    <row r="601" spans="2:49" ht="15.75" thickBot="1">
      <c r="B601" s="3653" t="s">
        <v>648</v>
      </c>
      <c r="C601" s="3166" t="s">
        <v>468</v>
      </c>
      <c r="D601" s="3163">
        <v>200</v>
      </c>
      <c r="E601" s="1987" t="s">
        <v>86</v>
      </c>
      <c r="F601" s="664" t="s">
        <v>87</v>
      </c>
      <c r="G601" s="1230" t="s">
        <v>88</v>
      </c>
      <c r="H601" s="2565" t="s">
        <v>86</v>
      </c>
      <c r="I601" s="162" t="s">
        <v>87</v>
      </c>
      <c r="J601" s="2461" t="s">
        <v>88</v>
      </c>
      <c r="K601" s="2565" t="s">
        <v>86</v>
      </c>
      <c r="L601" s="162" t="s">
        <v>87</v>
      </c>
      <c r="M601" s="2461" t="s">
        <v>88</v>
      </c>
      <c r="N601" s="92"/>
      <c r="O601" s="411" t="s">
        <v>307</v>
      </c>
      <c r="P601" s="859">
        <f>L574+I574</f>
        <v>1.54</v>
      </c>
      <c r="Q601" s="852">
        <f>M574+J574</f>
        <v>1.54</v>
      </c>
      <c r="R601" s="862">
        <f>F589+L596+L588+F599</f>
        <v>1.5899999999999999</v>
      </c>
      <c r="S601" s="1018">
        <f>G589+M596+M588+G599</f>
        <v>1.5899999999999999</v>
      </c>
      <c r="T601" s="859">
        <f>F610</f>
        <v>0.6</v>
      </c>
      <c r="U601" s="1032">
        <f>G610</f>
        <v>0.6</v>
      </c>
      <c r="V601" s="859">
        <f t="shared" si="611"/>
        <v>3.13</v>
      </c>
      <c r="W601" s="1018">
        <f t="shared" si="612"/>
        <v>3.13</v>
      </c>
      <c r="X601" s="859">
        <f t="shared" si="613"/>
        <v>2.19</v>
      </c>
      <c r="Y601" s="938">
        <f t="shared" si="614"/>
        <v>2.19</v>
      </c>
      <c r="Z601" s="895">
        <f t="shared" si="604"/>
        <v>3.73</v>
      </c>
      <c r="AA601" s="903">
        <f t="shared" si="605"/>
        <v>3.73</v>
      </c>
      <c r="AC601" s="945" t="s">
        <v>283</v>
      </c>
      <c r="AD601" s="946"/>
      <c r="AE601" s="947"/>
      <c r="AF601" s="740"/>
      <c r="AG601" s="948"/>
      <c r="AH601" s="949"/>
      <c r="AI601" s="950"/>
      <c r="AJ601" s="883">
        <f t="shared" si="629"/>
        <v>0</v>
      </c>
      <c r="AK601" s="2723">
        <f t="shared" si="629"/>
        <v>0</v>
      </c>
      <c r="AL601" s="883">
        <f t="shared" si="629"/>
        <v>0</v>
      </c>
      <c r="AM601" s="944">
        <f t="shared" si="629"/>
        <v>0</v>
      </c>
      <c r="AN601" s="895">
        <f t="shared" si="627"/>
        <v>0</v>
      </c>
      <c r="AO601" s="917">
        <f t="shared" si="628"/>
        <v>0</v>
      </c>
      <c r="AR601" s="104"/>
    </row>
    <row r="602" spans="2:49">
      <c r="B602" s="239" t="s">
        <v>546</v>
      </c>
      <c r="C602" s="3166" t="s">
        <v>588</v>
      </c>
      <c r="D602" s="3157">
        <v>120</v>
      </c>
      <c r="E602" s="3533" t="s">
        <v>76</v>
      </c>
      <c r="F602" s="3539">
        <v>38.296799999999998</v>
      </c>
      <c r="G602" s="3479">
        <v>34.44</v>
      </c>
      <c r="H602" s="2832" t="s">
        <v>72</v>
      </c>
      <c r="I602" s="2623">
        <v>6</v>
      </c>
      <c r="J602" s="2695">
        <v>6</v>
      </c>
      <c r="K602" s="1220" t="s">
        <v>82</v>
      </c>
      <c r="L602" s="228">
        <v>5</v>
      </c>
      <c r="M602" s="1222">
        <v>5</v>
      </c>
      <c r="N602" s="92"/>
      <c r="O602" s="894" t="s">
        <v>308</v>
      </c>
      <c r="P602" s="859"/>
      <c r="Q602" s="852"/>
      <c r="R602" s="859">
        <f>I596</f>
        <v>10</v>
      </c>
      <c r="S602" s="938">
        <f>J596</f>
        <v>10</v>
      </c>
      <c r="T602" s="859"/>
      <c r="U602" s="1032"/>
      <c r="V602" s="859">
        <f t="shared" si="611"/>
        <v>10</v>
      </c>
      <c r="W602" s="1018">
        <f t="shared" si="612"/>
        <v>10</v>
      </c>
      <c r="X602" s="859">
        <f t="shared" si="613"/>
        <v>10</v>
      </c>
      <c r="Y602" s="938">
        <f t="shared" si="614"/>
        <v>10</v>
      </c>
      <c r="Z602" s="895">
        <f t="shared" si="604"/>
        <v>10</v>
      </c>
      <c r="AA602" s="903">
        <f t="shared" si="605"/>
        <v>10</v>
      </c>
      <c r="AC602" s="951" t="s">
        <v>284</v>
      </c>
      <c r="AD602" s="946"/>
      <c r="AE602" s="947"/>
      <c r="AF602" s="740"/>
      <c r="AG602" s="948"/>
      <c r="AH602" s="883"/>
      <c r="AI602" s="950"/>
      <c r="AJ602" s="883">
        <f t="shared" si="629"/>
        <v>0</v>
      </c>
      <c r="AK602" s="2723">
        <f t="shared" si="629"/>
        <v>0</v>
      </c>
      <c r="AL602" s="883">
        <f t="shared" si="629"/>
        <v>0</v>
      </c>
      <c r="AM602" s="944">
        <f t="shared" si="629"/>
        <v>0</v>
      </c>
      <c r="AN602" s="895">
        <f t="shared" si="627"/>
        <v>0</v>
      </c>
      <c r="AO602" s="917">
        <f t="shared" si="628"/>
        <v>0</v>
      </c>
      <c r="AR602" s="106"/>
    </row>
    <row r="603" spans="2:49" ht="15.75" thickBot="1">
      <c r="B603" s="3476" t="s">
        <v>8</v>
      </c>
      <c r="C603" s="3166" t="s">
        <v>9</v>
      </c>
      <c r="D603" s="3157">
        <v>30</v>
      </c>
      <c r="E603" s="2809" t="s">
        <v>530</v>
      </c>
      <c r="F603" s="2763">
        <v>67.92</v>
      </c>
      <c r="G603" s="2768">
        <v>54.36</v>
      </c>
      <c r="H603" s="2587" t="s">
        <v>919</v>
      </c>
      <c r="I603" s="1616"/>
      <c r="J603" s="2632"/>
      <c r="K603" s="3166" t="s">
        <v>72</v>
      </c>
      <c r="L603" s="228">
        <v>2.4</v>
      </c>
      <c r="M603" s="1222">
        <v>2.4</v>
      </c>
      <c r="N603" s="92"/>
      <c r="O603" s="868" t="s">
        <v>133</v>
      </c>
      <c r="P603" s="863">
        <f t="shared" ref="P603:U603" si="630">P604+P605+P606+P607</f>
        <v>0</v>
      </c>
      <c r="Q603" s="1042">
        <f t="shared" si="630"/>
        <v>0</v>
      </c>
      <c r="R603" s="863">
        <f>R604+R605+R606+R607</f>
        <v>1.4255</v>
      </c>
      <c r="S603" s="1043">
        <f t="shared" si="630"/>
        <v>1.4255</v>
      </c>
      <c r="T603" s="873">
        <f t="shared" si="630"/>
        <v>1.9890000000000001</v>
      </c>
      <c r="U603" s="1044">
        <f t="shared" si="630"/>
        <v>1.9890000000000001</v>
      </c>
      <c r="V603" s="859">
        <f t="shared" si="611"/>
        <v>1.4255</v>
      </c>
      <c r="W603" s="1018">
        <f t="shared" si="612"/>
        <v>1.4255</v>
      </c>
      <c r="X603" s="859">
        <f t="shared" si="613"/>
        <v>3.4145000000000003</v>
      </c>
      <c r="Y603" s="938">
        <f t="shared" si="614"/>
        <v>3.4145000000000003</v>
      </c>
      <c r="Z603" s="895">
        <f t="shared" si="604"/>
        <v>3.4145000000000003</v>
      </c>
      <c r="AA603" s="903">
        <f t="shared" si="605"/>
        <v>3.4145000000000003</v>
      </c>
      <c r="AC603" s="952" t="s">
        <v>285</v>
      </c>
      <c r="AD603" s="953"/>
      <c r="AE603" s="954"/>
      <c r="AF603" s="881"/>
      <c r="AG603" s="955"/>
      <c r="AH603" s="884"/>
      <c r="AI603" s="956"/>
      <c r="AJ603" s="884">
        <f>AD603+AF603</f>
        <v>0</v>
      </c>
      <c r="AK603" s="2723">
        <f t="shared" si="629"/>
        <v>0</v>
      </c>
      <c r="AL603" s="884">
        <f t="shared" ref="AL603:AL615" si="631">AF603+AH603</f>
        <v>0</v>
      </c>
      <c r="AM603" s="944">
        <f t="shared" si="629"/>
        <v>0</v>
      </c>
      <c r="AN603" s="904">
        <f t="shared" si="627"/>
        <v>0</v>
      </c>
      <c r="AO603" s="918">
        <f t="shared" si="628"/>
        <v>0</v>
      </c>
      <c r="AR603" s="193"/>
    </row>
    <row r="604" spans="2:49" ht="15.75" thickBot="1">
      <c r="B604" s="3173"/>
      <c r="C604" s="1223"/>
      <c r="D604" s="3144"/>
      <c r="E604" s="3534" t="s">
        <v>916</v>
      </c>
      <c r="F604" s="2763"/>
      <c r="G604" s="2768"/>
      <c r="H604" s="1608" t="s">
        <v>449</v>
      </c>
      <c r="I604" s="227">
        <v>4.58</v>
      </c>
      <c r="J604" s="1219">
        <v>4.58</v>
      </c>
      <c r="K604" s="1295" t="s">
        <v>73</v>
      </c>
      <c r="L604" s="241">
        <v>15.4</v>
      </c>
      <c r="M604" s="2212">
        <v>15.4</v>
      </c>
      <c r="N604" s="92"/>
      <c r="O604" s="869" t="s">
        <v>131</v>
      </c>
      <c r="P604" s="864"/>
      <c r="Q604" s="1045"/>
      <c r="R604" s="4413">
        <f>F590+L587</f>
        <v>1.55E-2</v>
      </c>
      <c r="S604" s="1046">
        <f>G590+M587</f>
        <v>1.55E-2</v>
      </c>
      <c r="T604" s="4418">
        <f>I606</f>
        <v>4.0000000000000001E-3</v>
      </c>
      <c r="U604" s="1045">
        <f>J606</f>
        <v>4.0000000000000001E-3</v>
      </c>
      <c r="V604" s="878">
        <f>P604+R604</f>
        <v>1.55E-2</v>
      </c>
      <c r="W604" s="1046">
        <f t="shared" si="612"/>
        <v>1.55E-2</v>
      </c>
      <c r="X604" s="860">
        <f t="shared" si="613"/>
        <v>1.95E-2</v>
      </c>
      <c r="Y604" s="1046">
        <f t="shared" si="614"/>
        <v>1.95E-2</v>
      </c>
      <c r="Z604" s="895">
        <f t="shared" si="604"/>
        <v>1.95E-2</v>
      </c>
      <c r="AA604" s="903">
        <f t="shared" si="605"/>
        <v>1.95E-2</v>
      </c>
      <c r="AC604" s="958" t="s">
        <v>286</v>
      </c>
      <c r="AD604" s="959">
        <f>SUM(AD599:AD603)</f>
        <v>0</v>
      </c>
      <c r="AE604" s="960">
        <f t="shared" ref="AE604:AH604" si="632">SUM(AE599:AE603)</f>
        <v>0</v>
      </c>
      <c r="AF604" s="961">
        <f t="shared" si="632"/>
        <v>113.5</v>
      </c>
      <c r="AG604" s="962">
        <f>SUM(AG599:AG603)</f>
        <v>100</v>
      </c>
      <c r="AH604" s="963">
        <f t="shared" si="632"/>
        <v>0</v>
      </c>
      <c r="AI604" s="964">
        <f>SUM(AI599:AI603)</f>
        <v>0</v>
      </c>
      <c r="AJ604" s="963">
        <f>AD604+AF604</f>
        <v>113.5</v>
      </c>
      <c r="AK604" s="2721">
        <f>AE604+AG604</f>
        <v>100</v>
      </c>
      <c r="AL604" s="963">
        <f>AF604+AH604</f>
        <v>113.5</v>
      </c>
      <c r="AM604" s="966">
        <f>AG604+AI604</f>
        <v>100</v>
      </c>
      <c r="AN604" s="919">
        <f t="shared" si="627"/>
        <v>113.5</v>
      </c>
      <c r="AO604" s="920">
        <f t="shared" si="628"/>
        <v>100</v>
      </c>
      <c r="AR604" s="1670"/>
      <c r="AV604" s="11"/>
      <c r="AW604" s="11"/>
    </row>
    <row r="605" spans="2:49" ht="15.75" thickBot="1">
      <c r="B605" s="643"/>
      <c r="C605" s="2452"/>
      <c r="D605" s="3144"/>
      <c r="E605" s="2809" t="s">
        <v>531</v>
      </c>
      <c r="F605" s="2793">
        <v>3.6</v>
      </c>
      <c r="G605" s="3482">
        <v>3.6</v>
      </c>
      <c r="H605" s="3170" t="s">
        <v>213</v>
      </c>
      <c r="I605" s="241">
        <v>1</v>
      </c>
      <c r="J605" s="2399">
        <v>1</v>
      </c>
      <c r="K605" s="4185" t="s">
        <v>468</v>
      </c>
      <c r="L605" s="2590"/>
      <c r="M605" s="2625"/>
      <c r="N605" s="92"/>
      <c r="O605" s="870" t="s">
        <v>276</v>
      </c>
      <c r="P605" s="865"/>
      <c r="Q605" s="1047"/>
      <c r="R605" s="4414">
        <f>J588+G592</f>
        <v>1.4</v>
      </c>
      <c r="S605" s="1048">
        <f>J588+G592</f>
        <v>1.4</v>
      </c>
      <c r="T605" s="4425">
        <f>J607</f>
        <v>1.9850000000000001</v>
      </c>
      <c r="U605" s="1047">
        <f>J607</f>
        <v>1.9850000000000001</v>
      </c>
      <c r="V605" s="878">
        <f>P605+R605</f>
        <v>1.4</v>
      </c>
      <c r="W605" s="1046">
        <f t="shared" si="612"/>
        <v>1.4</v>
      </c>
      <c r="X605" s="860">
        <f t="shared" si="613"/>
        <v>3.3849999999999998</v>
      </c>
      <c r="Y605" s="1046">
        <f t="shared" si="614"/>
        <v>3.3849999999999998</v>
      </c>
      <c r="Z605" s="895">
        <f t="shared" si="604"/>
        <v>3.3849999999999998</v>
      </c>
      <c r="AA605" s="903">
        <f t="shared" si="605"/>
        <v>3.3849999999999998</v>
      </c>
      <c r="AC605" s="1075" t="s">
        <v>295</v>
      </c>
      <c r="AD605" s="979"/>
      <c r="AE605" s="1067"/>
      <c r="AF605" s="981"/>
      <c r="AG605" s="1070"/>
      <c r="AH605" s="979"/>
      <c r="AI605" s="1067"/>
      <c r="AJ605" s="883">
        <f t="shared" ref="AJ605" si="633">AD605+AF605</f>
        <v>0</v>
      </c>
      <c r="AK605" s="899">
        <f t="shared" ref="AK605" si="634">AE605+AG605</f>
        <v>0</v>
      </c>
      <c r="AL605" s="883">
        <f t="shared" ref="AL605" si="635">AF605+AH605</f>
        <v>0</v>
      </c>
      <c r="AM605" s="1030">
        <f t="shared" ref="AM605" si="636">AG605+AI605</f>
        <v>0</v>
      </c>
      <c r="AN605" s="915">
        <f t="shared" si="627"/>
        <v>0</v>
      </c>
      <c r="AO605" s="922">
        <f t="shared" si="628"/>
        <v>0</v>
      </c>
      <c r="AR605" s="104"/>
      <c r="AV605" s="11"/>
      <c r="AW605" s="11"/>
    </row>
    <row r="606" spans="2:49" ht="15.75" thickBot="1">
      <c r="B606" s="643"/>
      <c r="C606" s="2452"/>
      <c r="D606" s="3144"/>
      <c r="E606" s="3535" t="s">
        <v>917</v>
      </c>
      <c r="F606" s="3540"/>
      <c r="G606" s="3541"/>
      <c r="H606" s="1235" t="s">
        <v>131</v>
      </c>
      <c r="I606" s="2567">
        <v>4.0000000000000001E-3</v>
      </c>
      <c r="J606" s="2568">
        <v>4.0000000000000001E-3</v>
      </c>
      <c r="K606" s="2565" t="s">
        <v>86</v>
      </c>
      <c r="L606" s="162" t="s">
        <v>87</v>
      </c>
      <c r="M606" s="2461" t="s">
        <v>88</v>
      </c>
      <c r="N606" s="92"/>
      <c r="O606" s="871" t="s">
        <v>116</v>
      </c>
      <c r="P606" s="866"/>
      <c r="Q606" s="1049"/>
      <c r="R606" s="4415">
        <f>F595</f>
        <v>0.01</v>
      </c>
      <c r="S606" s="1050">
        <f>G595</f>
        <v>0.01</v>
      </c>
      <c r="T606" s="4426"/>
      <c r="U606" s="1049"/>
      <c r="V606" s="878">
        <f>P606+R606</f>
        <v>0.01</v>
      </c>
      <c r="W606" s="1046">
        <f t="shared" si="612"/>
        <v>0.01</v>
      </c>
      <c r="X606" s="860">
        <f t="shared" si="613"/>
        <v>0.01</v>
      </c>
      <c r="Y606" s="1046">
        <f t="shared" si="614"/>
        <v>0.01</v>
      </c>
      <c r="Z606" s="904">
        <f t="shared" si="604"/>
        <v>0.01</v>
      </c>
      <c r="AA606" s="905">
        <f t="shared" si="605"/>
        <v>0.01</v>
      </c>
      <c r="AC606" s="1063" t="s">
        <v>296</v>
      </c>
      <c r="AD606" s="983"/>
      <c r="AE606" s="1068"/>
      <c r="AF606" s="985"/>
      <c r="AG606" s="1071"/>
      <c r="AH606" s="983"/>
      <c r="AI606" s="1068"/>
      <c r="AJ606" s="883">
        <f t="shared" ref="AJ606:AK608" si="637">AD606+AF606</f>
        <v>0</v>
      </c>
      <c r="AK606" s="899">
        <f t="shared" si="637"/>
        <v>0</v>
      </c>
      <c r="AL606" s="883">
        <f t="shared" si="631"/>
        <v>0</v>
      </c>
      <c r="AM606" s="1030">
        <f t="shared" ref="AM606:AM612" si="638">AG606+AI606</f>
        <v>0</v>
      </c>
      <c r="AN606" s="895">
        <f t="shared" si="627"/>
        <v>0</v>
      </c>
      <c r="AO606" s="917">
        <f t="shared" si="628"/>
        <v>0</v>
      </c>
      <c r="AR606" s="104"/>
      <c r="AV606" s="11"/>
      <c r="AW606" s="11"/>
    </row>
    <row r="607" spans="2:49" ht="15.75" thickBot="1">
      <c r="B607" s="643"/>
      <c r="C607" s="2452"/>
      <c r="D607" s="3144"/>
      <c r="E607" s="3536" t="s">
        <v>130</v>
      </c>
      <c r="F607" s="2802">
        <v>9.48</v>
      </c>
      <c r="G607" s="3537">
        <v>7.92</v>
      </c>
      <c r="H607" s="3166" t="s">
        <v>452</v>
      </c>
      <c r="I607" s="2643"/>
      <c r="J607" s="1222">
        <v>1.9850000000000001</v>
      </c>
      <c r="K607" s="3104" t="s">
        <v>81</v>
      </c>
      <c r="L607" s="129">
        <v>2</v>
      </c>
      <c r="M607" s="1166">
        <v>2</v>
      </c>
      <c r="N607" s="92"/>
      <c r="O607" s="871" t="s">
        <v>314</v>
      </c>
      <c r="P607" s="866"/>
      <c r="Q607" s="1049"/>
      <c r="R607" s="866"/>
      <c r="S607" s="1050"/>
      <c r="T607" s="4426"/>
      <c r="U607" s="1049"/>
      <c r="V607" s="878">
        <f>P607+R607</f>
        <v>0</v>
      </c>
      <c r="W607" s="1046">
        <f t="shared" si="612"/>
        <v>0</v>
      </c>
      <c r="X607" s="860">
        <f>R607+T607</f>
        <v>0</v>
      </c>
      <c r="Y607" s="1046">
        <f t="shared" si="614"/>
        <v>0</v>
      </c>
      <c r="Z607" s="904">
        <f t="shared" si="604"/>
        <v>0</v>
      </c>
      <c r="AA607" s="905">
        <f t="shared" si="605"/>
        <v>0</v>
      </c>
      <c r="AC607" s="1064" t="s">
        <v>329</v>
      </c>
      <c r="AD607" s="988"/>
      <c r="AE607" s="1069"/>
      <c r="AF607" s="990">
        <f>I592</f>
        <v>20</v>
      </c>
      <c r="AG607" s="1072">
        <f>J592</f>
        <v>20</v>
      </c>
      <c r="AH607" s="988"/>
      <c r="AI607" s="1069"/>
      <c r="AJ607" s="884">
        <f t="shared" si="637"/>
        <v>20</v>
      </c>
      <c r="AK607" s="2724">
        <f t="shared" si="637"/>
        <v>20</v>
      </c>
      <c r="AL607" s="884">
        <f t="shared" si="631"/>
        <v>20</v>
      </c>
      <c r="AM607" s="1074">
        <f t="shared" si="638"/>
        <v>20</v>
      </c>
      <c r="AN607" s="904">
        <f t="shared" si="627"/>
        <v>20</v>
      </c>
      <c r="AO607" s="918">
        <f t="shared" si="628"/>
        <v>20</v>
      </c>
      <c r="AR607" s="193"/>
      <c r="AU607" s="605"/>
      <c r="AV607" s="11"/>
      <c r="AW607" s="11"/>
    </row>
    <row r="608" spans="2:49" ht="15.75" thickBot="1">
      <c r="B608" s="643"/>
      <c r="C608" s="2452"/>
      <c r="D608" s="3144"/>
      <c r="E608" s="3536" t="s">
        <v>75</v>
      </c>
      <c r="F608" s="1100">
        <v>2.64</v>
      </c>
      <c r="G608" s="3538">
        <v>2.64</v>
      </c>
      <c r="H608" s="2587" t="s">
        <v>914</v>
      </c>
      <c r="I608" s="1616"/>
      <c r="J608" s="2558"/>
      <c r="K608" s="3612" t="s">
        <v>74</v>
      </c>
      <c r="L608" s="227">
        <v>66</v>
      </c>
      <c r="M608" s="3611"/>
      <c r="N608" s="106"/>
      <c r="O608" s="416" t="s">
        <v>85</v>
      </c>
      <c r="P608" s="867">
        <f>F577</f>
        <v>3.49</v>
      </c>
      <c r="Q608" s="1051">
        <f>G577</f>
        <v>3.49</v>
      </c>
      <c r="R608" s="867">
        <f>L597</f>
        <v>5.25</v>
      </c>
      <c r="S608" s="1052">
        <f>M597</f>
        <v>5.25</v>
      </c>
      <c r="T608" s="877"/>
      <c r="U608" s="1239"/>
      <c r="V608" s="879">
        <f>P608+R608</f>
        <v>8.74</v>
      </c>
      <c r="W608" s="1054">
        <f t="shared" si="612"/>
        <v>8.74</v>
      </c>
      <c r="X608" s="879">
        <f>R608+T608</f>
        <v>5.25</v>
      </c>
      <c r="Y608" s="1054">
        <f t="shared" si="614"/>
        <v>5.25</v>
      </c>
      <c r="Z608" s="906">
        <f t="shared" si="604"/>
        <v>8.74</v>
      </c>
      <c r="AA608" s="907">
        <f t="shared" si="605"/>
        <v>8.74</v>
      </c>
      <c r="AC608" s="1065" t="s">
        <v>297</v>
      </c>
      <c r="AD608" s="1078">
        <f t="shared" ref="AD608:AI608" si="639">SUM(AD605:AD607)</f>
        <v>0</v>
      </c>
      <c r="AE608" s="1013">
        <f t="shared" si="639"/>
        <v>0</v>
      </c>
      <c r="AF608" s="1066">
        <f t="shared" si="639"/>
        <v>20</v>
      </c>
      <c r="AG608" s="1011">
        <f t="shared" si="639"/>
        <v>20</v>
      </c>
      <c r="AH608" s="1078">
        <f t="shared" si="639"/>
        <v>0</v>
      </c>
      <c r="AI608" s="1013">
        <f t="shared" si="639"/>
        <v>0</v>
      </c>
      <c r="AJ608" s="935">
        <f t="shared" si="637"/>
        <v>20</v>
      </c>
      <c r="AK608" s="4409">
        <f t="shared" si="637"/>
        <v>20</v>
      </c>
      <c r="AL608" s="935">
        <f t="shared" si="631"/>
        <v>20</v>
      </c>
      <c r="AM608" s="1013">
        <f t="shared" si="638"/>
        <v>20</v>
      </c>
      <c r="AN608" s="935">
        <f t="shared" si="627"/>
        <v>20</v>
      </c>
      <c r="AO608" s="936">
        <f t="shared" si="628"/>
        <v>20</v>
      </c>
      <c r="AR608" s="104"/>
      <c r="AU608" s="605"/>
      <c r="AV608" s="11"/>
      <c r="AW608" s="11"/>
    </row>
    <row r="609" spans="2:49" ht="15.75" thickBot="1">
      <c r="B609" s="643"/>
      <c r="C609" s="2452"/>
      <c r="D609" s="3144"/>
      <c r="E609" s="2583" t="s">
        <v>918</v>
      </c>
      <c r="F609" s="1608"/>
      <c r="G609" s="1608"/>
      <c r="H609" s="2696" t="s">
        <v>915</v>
      </c>
      <c r="I609" s="2412"/>
      <c r="J609" s="2641"/>
      <c r="K609" s="3264" t="s">
        <v>455</v>
      </c>
      <c r="L609" s="2703">
        <v>7</v>
      </c>
      <c r="M609" s="229">
        <v>7</v>
      </c>
      <c r="N609" s="106"/>
      <c r="AC609" s="921" t="s">
        <v>290</v>
      </c>
      <c r="AD609" s="967">
        <f>F572</f>
        <v>47.06</v>
      </c>
      <c r="AE609" s="968">
        <f>G572</f>
        <v>40</v>
      </c>
      <c r="AF609" s="882"/>
      <c r="AG609" s="969"/>
      <c r="AH609" s="967">
        <f>F602</f>
        <v>38.296799999999998</v>
      </c>
      <c r="AI609" s="968">
        <f>G602</f>
        <v>34.44</v>
      </c>
      <c r="AJ609" s="884">
        <f t="shared" ref="AJ609:AK611" si="640">AD609+AF609</f>
        <v>47.06</v>
      </c>
      <c r="AK609" s="2725">
        <f t="shared" si="640"/>
        <v>40</v>
      </c>
      <c r="AL609" s="882">
        <f t="shared" si="631"/>
        <v>38.296799999999998</v>
      </c>
      <c r="AM609" s="970">
        <f t="shared" si="638"/>
        <v>34.44</v>
      </c>
      <c r="AN609" s="915">
        <f t="shared" si="627"/>
        <v>85.356799999999993</v>
      </c>
      <c r="AO609" s="922">
        <f t="shared" si="628"/>
        <v>74.44</v>
      </c>
      <c r="AR609" s="104"/>
      <c r="AU609" s="605"/>
      <c r="AV609" s="11"/>
      <c r="AW609" s="11"/>
    </row>
    <row r="610" spans="2:49" ht="15.75" thickBot="1">
      <c r="B610" s="1236" t="s">
        <v>270</v>
      </c>
      <c r="C610" s="3177"/>
      <c r="D610" s="3361">
        <f>SUM(D601:D606)</f>
        <v>350</v>
      </c>
      <c r="E610" s="2682" t="s">
        <v>336</v>
      </c>
      <c r="F610" s="2589">
        <v>0.6</v>
      </c>
      <c r="G610" s="2683">
        <v>0.6</v>
      </c>
      <c r="H610" s="1584" t="s">
        <v>923</v>
      </c>
      <c r="I610" s="3614">
        <v>18</v>
      </c>
      <c r="J610" s="4282">
        <v>18</v>
      </c>
      <c r="K610" s="3613" t="s">
        <v>74</v>
      </c>
      <c r="L610" s="1228">
        <v>150</v>
      </c>
      <c r="M610" s="2596"/>
      <c r="N610" s="106"/>
      <c r="AC610" s="923" t="s">
        <v>291</v>
      </c>
      <c r="AD610" s="953">
        <f>F573</f>
        <v>44</v>
      </c>
      <c r="AE610" s="971">
        <f>G573</f>
        <v>40</v>
      </c>
      <c r="AF610" s="884"/>
      <c r="AG610" s="972"/>
      <c r="AH610" s="953"/>
      <c r="AI610" s="971"/>
      <c r="AJ610" s="884">
        <f t="shared" si="640"/>
        <v>44</v>
      </c>
      <c r="AK610" s="2726">
        <f t="shared" si="640"/>
        <v>40</v>
      </c>
      <c r="AL610" s="884">
        <f t="shared" si="631"/>
        <v>0</v>
      </c>
      <c r="AM610" s="973">
        <f t="shared" si="638"/>
        <v>0</v>
      </c>
      <c r="AN610" s="904">
        <f t="shared" si="627"/>
        <v>44</v>
      </c>
      <c r="AO610" s="918">
        <f t="shared" si="628"/>
        <v>40</v>
      </c>
      <c r="AR610" s="193"/>
      <c r="AU610" s="106"/>
      <c r="AV610" s="11"/>
      <c r="AW610" s="11"/>
    </row>
    <row r="611" spans="2:49" ht="15.75" thickBot="1">
      <c r="B611" s="1567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106"/>
      <c r="V611" s="11"/>
      <c r="W611" s="851"/>
      <c r="X611" s="11"/>
      <c r="Y611" s="851"/>
      <c r="AC611" s="924" t="s">
        <v>287</v>
      </c>
      <c r="AD611" s="974">
        <f t="shared" ref="AD611:AI611" si="641">SUM(AD609:AD610)</f>
        <v>91.06</v>
      </c>
      <c r="AE611" s="975">
        <f t="shared" si="641"/>
        <v>80</v>
      </c>
      <c r="AF611" s="976">
        <f>SUM(AF609:AF610)</f>
        <v>0</v>
      </c>
      <c r="AG611" s="926">
        <f t="shared" si="641"/>
        <v>0</v>
      </c>
      <c r="AH611" s="974">
        <f t="shared" si="641"/>
        <v>38.296799999999998</v>
      </c>
      <c r="AI611" s="975">
        <f t="shared" si="641"/>
        <v>34.44</v>
      </c>
      <c r="AJ611" s="925">
        <f t="shared" si="640"/>
        <v>91.06</v>
      </c>
      <c r="AK611" s="4411">
        <f t="shared" si="640"/>
        <v>80</v>
      </c>
      <c r="AL611" s="925">
        <f t="shared" si="631"/>
        <v>38.296799999999998</v>
      </c>
      <c r="AM611" s="978">
        <f t="shared" si="638"/>
        <v>34.44</v>
      </c>
      <c r="AN611" s="925">
        <f t="shared" si="627"/>
        <v>129.35679999999999</v>
      </c>
      <c r="AO611" s="926">
        <f t="shared" si="628"/>
        <v>114.44</v>
      </c>
      <c r="AR611" s="98"/>
      <c r="AU611" s="106"/>
      <c r="AV611" s="11"/>
      <c r="AW611" s="11"/>
    </row>
    <row r="612" spans="2:49">
      <c r="B612" s="3321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106"/>
      <c r="V612" s="11"/>
      <c r="W612" s="851"/>
      <c r="X612" s="11"/>
      <c r="Y612" s="851"/>
      <c r="AC612" s="927" t="s">
        <v>201</v>
      </c>
      <c r="AD612" s="979"/>
      <c r="AE612" s="2109"/>
      <c r="AF612" s="981"/>
      <c r="AG612" s="2110"/>
      <c r="AH612" s="979"/>
      <c r="AI612" s="2109"/>
      <c r="AJ612" s="883">
        <f t="shared" ref="AJ612" si="642">AD612+AF612</f>
        <v>0</v>
      </c>
      <c r="AK612" s="4412">
        <f t="shared" ref="AK612" si="643">AE612+AG612</f>
        <v>0</v>
      </c>
      <c r="AL612" s="883">
        <f t="shared" si="631"/>
        <v>0</v>
      </c>
      <c r="AM612" s="2111">
        <f t="shared" si="638"/>
        <v>0</v>
      </c>
      <c r="AN612" s="915">
        <f t="shared" ref="AN612" si="644">AD612+AF612+AH612</f>
        <v>0</v>
      </c>
      <c r="AO612" s="922">
        <f t="shared" ref="AO612" si="645">AE612+AG612+AI612</f>
        <v>0</v>
      </c>
      <c r="AR612" s="104"/>
      <c r="AU612" s="106"/>
      <c r="AV612" s="11"/>
      <c r="AW612" s="11"/>
    </row>
    <row r="613" spans="2:49">
      <c r="B613" s="559"/>
      <c r="C613" s="92"/>
      <c r="D613" s="121"/>
      <c r="E613" s="3144"/>
      <c r="F613" s="3144"/>
      <c r="G613" s="3144"/>
      <c r="H613" s="3144"/>
      <c r="I613" s="3144"/>
      <c r="J613" s="92"/>
      <c r="K613" s="343"/>
      <c r="N613" s="92"/>
      <c r="V613" s="11"/>
      <c r="W613" s="271"/>
      <c r="X613" s="11"/>
      <c r="Y613" s="271"/>
      <c r="AC613" s="928" t="s">
        <v>89</v>
      </c>
      <c r="AD613" s="983"/>
      <c r="AE613" s="984"/>
      <c r="AF613" s="985"/>
      <c r="AG613" s="986"/>
      <c r="AH613" s="983"/>
      <c r="AI613" s="984"/>
      <c r="AJ613" s="883">
        <f t="shared" ref="AJ613:AK615" si="646">AD613+AF613</f>
        <v>0</v>
      </c>
      <c r="AK613" s="2727">
        <f t="shared" si="646"/>
        <v>0</v>
      </c>
      <c r="AL613" s="883">
        <f t="shared" si="631"/>
        <v>0</v>
      </c>
      <c r="AM613" s="987">
        <f>AG613+AI613</f>
        <v>0</v>
      </c>
      <c r="AN613" s="895">
        <f t="shared" si="627"/>
        <v>0</v>
      </c>
      <c r="AO613" s="917">
        <f t="shared" si="628"/>
        <v>0</v>
      </c>
      <c r="AR613" s="104"/>
      <c r="AU613" s="106"/>
      <c r="AV613" s="11"/>
      <c r="AW613" s="11"/>
    </row>
    <row r="614" spans="2:49" ht="15.75" thickBot="1">
      <c r="B614" s="121"/>
      <c r="C614" s="3338"/>
      <c r="D614" s="3144"/>
      <c r="E614" s="3144"/>
      <c r="F614" s="3144"/>
      <c r="G614" s="3144"/>
      <c r="H614" s="3344"/>
      <c r="I614" s="3144"/>
      <c r="J614" s="92"/>
      <c r="K614" s="2320"/>
      <c r="N614" s="92"/>
      <c r="V614" s="11"/>
      <c r="W614" s="845"/>
      <c r="X614" s="11"/>
      <c r="Y614" s="845"/>
      <c r="AC614" s="929" t="s">
        <v>202</v>
      </c>
      <c r="AD614" s="988"/>
      <c r="AE614" s="989"/>
      <c r="AF614" s="990"/>
      <c r="AG614" s="991"/>
      <c r="AH614" s="988"/>
      <c r="AI614" s="989"/>
      <c r="AJ614" s="884">
        <f t="shared" si="646"/>
        <v>0</v>
      </c>
      <c r="AK614" s="2728">
        <f t="shared" si="646"/>
        <v>0</v>
      </c>
      <c r="AL614" s="884">
        <f t="shared" si="631"/>
        <v>0</v>
      </c>
      <c r="AM614" s="992">
        <f>AG614+AI614</f>
        <v>0</v>
      </c>
      <c r="AN614" s="904">
        <f t="shared" si="627"/>
        <v>0</v>
      </c>
      <c r="AO614" s="918">
        <f t="shared" si="628"/>
        <v>0</v>
      </c>
      <c r="AR614" s="193"/>
      <c r="AU614" s="106"/>
      <c r="AV614" s="11"/>
      <c r="AW614" s="11"/>
    </row>
    <row r="615" spans="2:49" ht="15.75" thickBot="1">
      <c r="B615" s="3144"/>
      <c r="C615" s="3141"/>
      <c r="D615" s="3140"/>
      <c r="E615" s="3130"/>
      <c r="F615" s="3140"/>
      <c r="G615" s="3149"/>
      <c r="H615" s="2867"/>
      <c r="I615" s="3155"/>
      <c r="J615" s="3155"/>
      <c r="N615" s="92"/>
      <c r="V615" s="11"/>
      <c r="W615" s="271"/>
      <c r="X615" s="11"/>
      <c r="Y615" s="845"/>
      <c r="AC615" s="1076" t="s">
        <v>288</v>
      </c>
      <c r="AD615" s="1077">
        <f t="shared" ref="AD615:AI615" si="647">SUM(AD612:AD614)</f>
        <v>0</v>
      </c>
      <c r="AE615" s="964">
        <f t="shared" si="647"/>
        <v>0</v>
      </c>
      <c r="AF615" s="1077">
        <f t="shared" si="647"/>
        <v>0</v>
      </c>
      <c r="AG615" s="964">
        <f t="shared" si="647"/>
        <v>0</v>
      </c>
      <c r="AH615" s="1077">
        <f t="shared" si="647"/>
        <v>0</v>
      </c>
      <c r="AI615" s="964">
        <f t="shared" si="647"/>
        <v>0</v>
      </c>
      <c r="AJ615" s="963">
        <f t="shared" si="646"/>
        <v>0</v>
      </c>
      <c r="AK615" s="965">
        <f t="shared" si="646"/>
        <v>0</v>
      </c>
      <c r="AL615" s="963">
        <f t="shared" si="631"/>
        <v>0</v>
      </c>
      <c r="AM615" s="966">
        <f>AG615+AI615</f>
        <v>0</v>
      </c>
      <c r="AN615" s="930">
        <f t="shared" si="627"/>
        <v>0</v>
      </c>
      <c r="AO615" s="931">
        <f t="shared" si="628"/>
        <v>0</v>
      </c>
      <c r="AR615" s="106"/>
      <c r="AU615" s="106"/>
      <c r="AV615" s="11"/>
      <c r="AW615" s="11"/>
    </row>
    <row r="616" spans="2:49">
      <c r="C616" s="171" t="str">
        <f>C565</f>
        <v xml:space="preserve">               12 - ТИДНЕВНАЯ  М Е Н Ю  -  Р А С К Л А Д К А    ДЛЯ ПИТАНИЯ ДЕТЕЙ  ШКОЛЬНЫХ </v>
      </c>
      <c r="G616" s="2539"/>
      <c r="H616" s="2417"/>
      <c r="O616" t="s">
        <v>271</v>
      </c>
      <c r="AC616" s="3848"/>
      <c r="AD616" s="3857"/>
      <c r="AE616" s="846"/>
      <c r="AF616" s="3857"/>
      <c r="AG616" s="846"/>
      <c r="AH616" s="3857"/>
      <c r="AI616" s="846"/>
      <c r="AJ616" s="3858"/>
      <c r="AK616" s="3859"/>
      <c r="AL616" s="3858"/>
      <c r="AM616" s="846"/>
      <c r="AN616" s="3858"/>
      <c r="AO616" s="846"/>
      <c r="AR616" s="106"/>
    </row>
    <row r="617" spans="2:49">
      <c r="C617"/>
      <c r="D617" s="99" t="str">
        <f>D566</f>
        <v xml:space="preserve"> З А В Т Р А К О В   -   О Б Е Д О В  -  П О Л Д Н И К О В</v>
      </c>
      <c r="F617" s="3860"/>
      <c r="O617" s="99" t="str">
        <f>B621</f>
        <v>12- й   день</v>
      </c>
      <c r="P617" s="3757" t="str">
        <f>B618</f>
        <v>Возрастная категория:   12  лет и старше</v>
      </c>
      <c r="U617" s="132" t="s">
        <v>121</v>
      </c>
      <c r="W617" s="3856" t="str">
        <f>I618</f>
        <v xml:space="preserve">      Сезон:    ЗИМА  -  ВЕСНА  2025 -____г.г.</v>
      </c>
      <c r="X617" s="68"/>
      <c r="Y617" s="1023"/>
      <c r="AE617" s="846"/>
      <c r="AG617" s="846"/>
      <c r="AK617" s="853"/>
      <c r="AM617" s="853"/>
      <c r="AR617" s="106"/>
    </row>
    <row r="618" spans="2:49" ht="15.75" thickBot="1">
      <c r="B618" s="2" t="str">
        <f>B567</f>
        <v>Возрастная категория:   12  лет и старше</v>
      </c>
      <c r="C618" s="2"/>
      <c r="D618" s="81"/>
      <c r="F618" s="132" t="s">
        <v>121</v>
      </c>
      <c r="I618" s="2719" t="str">
        <f>I511</f>
        <v xml:space="preserve">      Сезон:    ЗИМА  -  ВЕСНА  2025 -____г.г.</v>
      </c>
      <c r="J618" s="544"/>
      <c r="Q618" s="171" t="s">
        <v>990</v>
      </c>
      <c r="AC618" t="s">
        <v>271</v>
      </c>
      <c r="AN618" s="3132"/>
      <c r="AO618" s="3132"/>
      <c r="AR618" s="106"/>
    </row>
    <row r="619" spans="2:49" ht="15.75" thickBot="1">
      <c r="B619" s="34" t="s">
        <v>1</v>
      </c>
      <c r="C619" s="82" t="s">
        <v>2</v>
      </c>
      <c r="D619" s="3758" t="s">
        <v>3</v>
      </c>
      <c r="E619" s="84" t="s">
        <v>57</v>
      </c>
      <c r="F619" s="73"/>
      <c r="G619" s="73"/>
      <c r="H619" s="73"/>
      <c r="I619" s="73"/>
      <c r="J619" s="73"/>
      <c r="K619" s="73"/>
      <c r="L619" s="73"/>
      <c r="M619" s="3135"/>
      <c r="O619" s="1094" t="s">
        <v>303</v>
      </c>
      <c r="P619" s="184"/>
      <c r="Q619" s="184"/>
      <c r="R619" s="184"/>
      <c r="S619" s="184"/>
      <c r="T619" s="184"/>
      <c r="U619" s="184"/>
      <c r="V619" s="184"/>
      <c r="W619" s="184"/>
      <c r="X619" s="184"/>
      <c r="Y619" s="837"/>
      <c r="AC619" s="99" t="str">
        <f>B621</f>
        <v>12- й   день</v>
      </c>
      <c r="AD619" s="3757" t="str">
        <f>B618</f>
        <v>Возрастная категория:   12  лет и старше</v>
      </c>
      <c r="AI619" s="132" t="str">
        <f>U617</f>
        <v>2 - я   неделя</v>
      </c>
      <c r="AK619" s="66">
        <f>J618</f>
        <v>0</v>
      </c>
      <c r="AL619" s="68"/>
      <c r="AN619" s="37"/>
      <c r="AO619" s="37"/>
      <c r="AP619" s="3132"/>
      <c r="AR619" s="106"/>
    </row>
    <row r="620" spans="2:49" ht="15.75" thickBot="1">
      <c r="B620" s="253" t="s">
        <v>4</v>
      </c>
      <c r="C620"/>
      <c r="D620" s="3759" t="s">
        <v>58</v>
      </c>
      <c r="E620" s="3778" t="s">
        <v>949</v>
      </c>
      <c r="F620" s="45"/>
      <c r="G620" s="57"/>
      <c r="H620" s="37"/>
      <c r="I620" s="37"/>
      <c r="J620" s="37"/>
      <c r="K620" s="37"/>
      <c r="L620" s="37"/>
      <c r="M620" s="78"/>
      <c r="O620" s="669"/>
      <c r="P620" s="17" t="s">
        <v>304</v>
      </c>
      <c r="Q620" s="17"/>
      <c r="R620" s="17"/>
      <c r="S620" s="17"/>
      <c r="T620" s="17"/>
      <c r="U620" s="17"/>
      <c r="V620" s="17"/>
      <c r="W620" s="17"/>
      <c r="X620" s="17"/>
      <c r="Y620" s="838"/>
      <c r="AC620" s="839" t="s">
        <v>224</v>
      </c>
      <c r="AD620" s="840" t="s">
        <v>272</v>
      </c>
      <c r="AE620" s="841"/>
      <c r="AF620" s="840" t="s">
        <v>273</v>
      </c>
      <c r="AG620" s="841"/>
      <c r="AH620" s="840" t="s">
        <v>274</v>
      </c>
      <c r="AI620" s="841"/>
      <c r="AJ620" s="840" t="s">
        <v>277</v>
      </c>
      <c r="AK620" s="841"/>
      <c r="AL620" s="886" t="s">
        <v>278</v>
      </c>
      <c r="AM620" s="841"/>
      <c r="AN620" s="909" t="s">
        <v>279</v>
      </c>
      <c r="AO620" s="910"/>
      <c r="AR620" s="106"/>
    </row>
    <row r="621" spans="2:49" ht="16.5" thickBot="1">
      <c r="B621" s="2090" t="s">
        <v>947</v>
      </c>
      <c r="C621" s="73"/>
      <c r="D621" s="2091"/>
      <c r="E621" s="2024" t="s">
        <v>86</v>
      </c>
      <c r="F621" s="3510" t="s">
        <v>87</v>
      </c>
      <c r="G621" s="3511" t="s">
        <v>88</v>
      </c>
      <c r="H621" s="3861" t="s">
        <v>1025</v>
      </c>
      <c r="I621" s="45"/>
      <c r="J621" s="57"/>
      <c r="K621" s="3778"/>
      <c r="L621" s="45"/>
      <c r="M621" s="57"/>
      <c r="O621" s="381"/>
      <c r="P621" s="2555" t="str">
        <f>I618</f>
        <v xml:space="preserve">      Сезон:    ЗИМА  -  ВЕСНА  2025 -____г.г.</v>
      </c>
      <c r="Z621" s="4394" t="s">
        <v>1133</v>
      </c>
      <c r="AA621" s="4395"/>
      <c r="AC621" s="1079" t="s">
        <v>300</v>
      </c>
      <c r="AD621" s="842" t="s">
        <v>87</v>
      </c>
      <c r="AE621" s="844" t="s">
        <v>88</v>
      </c>
      <c r="AF621" s="887" t="s">
        <v>87</v>
      </c>
      <c r="AG621" s="888" t="s">
        <v>88</v>
      </c>
      <c r="AH621" s="887" t="s">
        <v>87</v>
      </c>
      <c r="AI621" s="888" t="s">
        <v>88</v>
      </c>
      <c r="AJ621" s="842" t="s">
        <v>87</v>
      </c>
      <c r="AK621" s="843" t="s">
        <v>88</v>
      </c>
      <c r="AL621" s="889" t="s">
        <v>87</v>
      </c>
      <c r="AM621" s="843" t="s">
        <v>88</v>
      </c>
      <c r="AN621" s="1082" t="s">
        <v>87</v>
      </c>
      <c r="AO621" s="1083" t="s">
        <v>88</v>
      </c>
      <c r="AR621" s="106"/>
    </row>
    <row r="622" spans="2:49" ht="15.75" thickBot="1">
      <c r="B622" s="2087"/>
      <c r="C622" s="165" t="s">
        <v>128</v>
      </c>
      <c r="D622" s="3148"/>
      <c r="E622" s="3477" t="s">
        <v>1026</v>
      </c>
      <c r="F622" s="2791">
        <v>250.12639999999999</v>
      </c>
      <c r="G622" s="3766">
        <v>199.8</v>
      </c>
      <c r="H622" s="3798" t="s">
        <v>86</v>
      </c>
      <c r="I622" s="3796" t="s">
        <v>87</v>
      </c>
      <c r="J622" s="3797" t="s">
        <v>88</v>
      </c>
      <c r="K622" s="3519" t="s">
        <v>86</v>
      </c>
      <c r="L622" s="3510" t="s">
        <v>87</v>
      </c>
      <c r="M622" s="3511" t="s">
        <v>88</v>
      </c>
      <c r="O622" s="839" t="s">
        <v>224</v>
      </c>
      <c r="P622" s="840" t="s">
        <v>272</v>
      </c>
      <c r="Q622" s="841"/>
      <c r="R622" s="840" t="s">
        <v>273</v>
      </c>
      <c r="S622" s="841"/>
      <c r="T622" s="840" t="s">
        <v>274</v>
      </c>
      <c r="U622" s="841"/>
      <c r="V622" s="840" t="s">
        <v>275</v>
      </c>
      <c r="W622" s="841"/>
      <c r="X622" s="840" t="s">
        <v>993</v>
      </c>
      <c r="Y622" s="841"/>
      <c r="Z622" s="4396" t="s">
        <v>1134</v>
      </c>
      <c r="AA622" s="4397"/>
      <c r="AC622" s="932" t="s">
        <v>63</v>
      </c>
      <c r="AD622" s="967"/>
      <c r="AE622" s="993"/>
      <c r="AF622" s="967"/>
      <c r="AG622" s="994"/>
      <c r="AH622" s="967"/>
      <c r="AI622" s="995"/>
      <c r="AJ622" s="882">
        <f t="shared" ref="AJ622:AM645" si="648">AD622+AF622</f>
        <v>0</v>
      </c>
      <c r="AK622" s="2743">
        <f t="shared" si="648"/>
        <v>0</v>
      </c>
      <c r="AL622" s="882">
        <f t="shared" si="648"/>
        <v>0</v>
      </c>
      <c r="AM622" s="996">
        <f t="shared" si="648"/>
        <v>0</v>
      </c>
      <c r="AN622" s="915">
        <f>AD622+AF622+AH622</f>
        <v>0</v>
      </c>
      <c r="AO622" s="922">
        <f>AE622+AG622+AI622</f>
        <v>0</v>
      </c>
      <c r="AR622" s="106"/>
    </row>
    <row r="623" spans="2:49" ht="15.75" thickBot="1">
      <c r="B623" s="238" t="s">
        <v>948</v>
      </c>
      <c r="C623" s="2372" t="s">
        <v>949</v>
      </c>
      <c r="D623" s="3644">
        <v>180</v>
      </c>
      <c r="E623" s="2026" t="s">
        <v>75</v>
      </c>
      <c r="F623" s="2793">
        <v>9</v>
      </c>
      <c r="G623" s="3469">
        <v>9</v>
      </c>
      <c r="H623" s="2807" t="s">
        <v>1010</v>
      </c>
      <c r="I623" s="3478">
        <v>37.348619999999997</v>
      </c>
      <c r="J623" s="3862">
        <v>26.5</v>
      </c>
      <c r="K623" s="2790" t="s">
        <v>1074</v>
      </c>
      <c r="L623" s="2791">
        <v>0.45</v>
      </c>
      <c r="M623" s="3766">
        <v>0.45</v>
      </c>
      <c r="O623" s="677"/>
      <c r="P623" s="842" t="s">
        <v>87</v>
      </c>
      <c r="Q623" s="843" t="s">
        <v>88</v>
      </c>
      <c r="R623" s="842" t="s">
        <v>87</v>
      </c>
      <c r="S623" s="843" t="s">
        <v>88</v>
      </c>
      <c r="T623" s="842" t="s">
        <v>87</v>
      </c>
      <c r="U623" s="843" t="s">
        <v>88</v>
      </c>
      <c r="V623" s="842" t="s">
        <v>87</v>
      </c>
      <c r="W623" s="843" t="s">
        <v>88</v>
      </c>
      <c r="X623" s="842" t="s">
        <v>87</v>
      </c>
      <c r="Y623" s="844" t="s">
        <v>88</v>
      </c>
      <c r="Z623" s="890" t="s">
        <v>87</v>
      </c>
      <c r="AA623" s="891" t="s">
        <v>88</v>
      </c>
      <c r="AC623" s="932" t="s">
        <v>393</v>
      </c>
      <c r="AD623" s="946"/>
      <c r="AE623" s="997"/>
      <c r="AF623" s="946"/>
      <c r="AG623" s="998"/>
      <c r="AH623" s="946"/>
      <c r="AI623" s="999"/>
      <c r="AJ623" s="883">
        <f t="shared" si="648"/>
        <v>0</v>
      </c>
      <c r="AK623" s="2744">
        <f t="shared" si="648"/>
        <v>0</v>
      </c>
      <c r="AL623" s="883">
        <f t="shared" si="648"/>
        <v>0</v>
      </c>
      <c r="AM623" s="938">
        <f t="shared" si="648"/>
        <v>0</v>
      </c>
      <c r="AN623" s="915">
        <f t="shared" ref="AN623:AO671" si="649">AD623+AF623+AH623</f>
        <v>0</v>
      </c>
      <c r="AO623" s="922">
        <f t="shared" si="649"/>
        <v>0</v>
      </c>
      <c r="AR623" s="106"/>
    </row>
    <row r="624" spans="2:49">
      <c r="B624" s="238" t="s">
        <v>940</v>
      </c>
      <c r="C624" s="2372" t="s">
        <v>950</v>
      </c>
      <c r="D624" s="3644">
        <v>90</v>
      </c>
      <c r="E624" s="3494" t="s">
        <v>1062</v>
      </c>
      <c r="G624" s="3137"/>
      <c r="H624" s="3863" t="s">
        <v>104</v>
      </c>
      <c r="I624" s="2793">
        <v>53.353999999999999</v>
      </c>
      <c r="J624" s="3110">
        <v>38.5</v>
      </c>
      <c r="K624" s="318" t="s">
        <v>356</v>
      </c>
      <c r="L624" s="2801">
        <v>3.75</v>
      </c>
      <c r="M624" s="3864">
        <v>3.75</v>
      </c>
      <c r="O624" s="1095" t="s">
        <v>115</v>
      </c>
      <c r="P624" s="858">
        <f>D628</f>
        <v>30</v>
      </c>
      <c r="Q624" s="1024">
        <f>D628</f>
        <v>30</v>
      </c>
      <c r="R624" s="872">
        <f>D647</f>
        <v>40</v>
      </c>
      <c r="S624" s="1016">
        <f>D647</f>
        <v>40</v>
      </c>
      <c r="T624" s="872"/>
      <c r="U624" s="1025"/>
      <c r="V624" s="872">
        <f>P624+R624</f>
        <v>70</v>
      </c>
      <c r="W624" s="1015">
        <f>Q624+S624</f>
        <v>70</v>
      </c>
      <c r="X624" s="872">
        <f>R624+T624</f>
        <v>40</v>
      </c>
      <c r="Y624" s="1016">
        <f>S624+U624</f>
        <v>40</v>
      </c>
      <c r="Z624" s="892">
        <f t="shared" ref="Z624:AA656" si="650">P624+R624+T624</f>
        <v>70</v>
      </c>
      <c r="AA624" s="893">
        <f t="shared" si="650"/>
        <v>70</v>
      </c>
      <c r="AC624" s="932" t="s">
        <v>65</v>
      </c>
      <c r="AD624" s="1000">
        <f>F625</f>
        <v>23.4</v>
      </c>
      <c r="AE624" s="1055">
        <f>G625</f>
        <v>23.4</v>
      </c>
      <c r="AF624" s="1000"/>
      <c r="AG624" s="1002"/>
      <c r="AH624" s="1000"/>
      <c r="AI624" s="1003"/>
      <c r="AJ624" s="883">
        <f t="shared" si="648"/>
        <v>23.4</v>
      </c>
      <c r="AK624" s="2744">
        <f t="shared" si="648"/>
        <v>23.4</v>
      </c>
      <c r="AL624" s="883">
        <f t="shared" si="648"/>
        <v>0</v>
      </c>
      <c r="AM624" s="938">
        <f t="shared" si="648"/>
        <v>0</v>
      </c>
      <c r="AN624" s="915">
        <f t="shared" si="649"/>
        <v>23.4</v>
      </c>
      <c r="AO624" s="922">
        <f t="shared" si="649"/>
        <v>23.4</v>
      </c>
      <c r="AR624" s="106"/>
    </row>
    <row r="625" spans="2:44">
      <c r="B625" s="3671" t="s">
        <v>952</v>
      </c>
      <c r="C625" s="4289" t="s">
        <v>953</v>
      </c>
      <c r="D625" s="3672">
        <v>25</v>
      </c>
      <c r="E625" s="2026" t="s">
        <v>65</v>
      </c>
      <c r="F625" s="2802">
        <v>23.4</v>
      </c>
      <c r="G625" s="3809">
        <v>23.4</v>
      </c>
      <c r="H625" s="3806" t="s">
        <v>130</v>
      </c>
      <c r="I625" s="2793">
        <v>21.6</v>
      </c>
      <c r="J625" s="3482">
        <v>18</v>
      </c>
      <c r="K625" s="233" t="s">
        <v>75</v>
      </c>
      <c r="L625" s="2793">
        <v>2.5</v>
      </c>
      <c r="M625" s="3469">
        <v>2.5</v>
      </c>
      <c r="O625" s="894" t="s">
        <v>114</v>
      </c>
      <c r="P625" s="859">
        <f>I631+D627</f>
        <v>55</v>
      </c>
      <c r="Q625" s="1026">
        <f>J631+D627</f>
        <v>55</v>
      </c>
      <c r="R625" s="859">
        <f>I645+D646</f>
        <v>55.3</v>
      </c>
      <c r="S625" s="1027">
        <f>J645+D646</f>
        <v>55.3</v>
      </c>
      <c r="T625" s="859">
        <f>F661</f>
        <v>60</v>
      </c>
      <c r="U625" s="1026">
        <f>G661</f>
        <v>60</v>
      </c>
      <c r="V625" s="859">
        <f t="shared" ref="V625:Y661" si="651">P625+R625</f>
        <v>110.3</v>
      </c>
      <c r="W625" s="1018">
        <f t="shared" si="651"/>
        <v>110.3</v>
      </c>
      <c r="X625" s="859">
        <f t="shared" si="651"/>
        <v>115.3</v>
      </c>
      <c r="Y625" s="938">
        <f t="shared" si="651"/>
        <v>115.3</v>
      </c>
      <c r="Z625" s="895">
        <f t="shared" si="650"/>
        <v>170.3</v>
      </c>
      <c r="AA625" s="896">
        <f t="shared" si="650"/>
        <v>170.3</v>
      </c>
      <c r="AC625" s="932" t="s">
        <v>66</v>
      </c>
      <c r="AD625" s="946"/>
      <c r="AE625" s="1001"/>
      <c r="AF625" s="946"/>
      <c r="AG625" s="1002"/>
      <c r="AH625" s="946"/>
      <c r="AI625" s="1003"/>
      <c r="AJ625" s="883">
        <f t="shared" si="648"/>
        <v>0</v>
      </c>
      <c r="AK625" s="2744">
        <f t="shared" si="648"/>
        <v>0</v>
      </c>
      <c r="AL625" s="883">
        <f t="shared" si="648"/>
        <v>0</v>
      </c>
      <c r="AM625" s="938">
        <f t="shared" si="648"/>
        <v>0</v>
      </c>
      <c r="AN625" s="915">
        <f t="shared" si="649"/>
        <v>0</v>
      </c>
      <c r="AO625" s="922">
        <f t="shared" si="649"/>
        <v>0</v>
      </c>
      <c r="AR625" s="106"/>
    </row>
    <row r="626" spans="2:44">
      <c r="B626" s="238" t="s">
        <v>955</v>
      </c>
      <c r="C626" s="3170" t="s">
        <v>956</v>
      </c>
      <c r="D626" s="2061">
        <v>200</v>
      </c>
      <c r="E626" s="2026" t="s">
        <v>1027</v>
      </c>
      <c r="F626" s="2802">
        <v>5.4</v>
      </c>
      <c r="G626" s="3809">
        <v>5.4</v>
      </c>
      <c r="H626" s="3470" t="s">
        <v>1064</v>
      </c>
      <c r="I626" s="3808"/>
      <c r="J626" s="2768"/>
      <c r="K626" s="233" t="s">
        <v>1028</v>
      </c>
      <c r="L626" s="2793">
        <v>2</v>
      </c>
      <c r="M626" s="3469">
        <v>2</v>
      </c>
      <c r="O626" s="894" t="s">
        <v>72</v>
      </c>
      <c r="P626" s="859"/>
      <c r="Q626" s="1119"/>
      <c r="R626" s="859">
        <f>L641</f>
        <v>14</v>
      </c>
      <c r="S626" s="1018">
        <f>M641</f>
        <v>14</v>
      </c>
      <c r="T626" s="859"/>
      <c r="U626" s="1037"/>
      <c r="V626" s="859">
        <f t="shared" si="651"/>
        <v>14</v>
      </c>
      <c r="W626" s="1018">
        <f t="shared" si="651"/>
        <v>14</v>
      </c>
      <c r="X626" s="859">
        <f t="shared" si="651"/>
        <v>14</v>
      </c>
      <c r="Y626" s="938">
        <f t="shared" si="651"/>
        <v>14</v>
      </c>
      <c r="Z626" s="895">
        <f t="shared" si="650"/>
        <v>14</v>
      </c>
      <c r="AA626" s="896">
        <f t="shared" si="650"/>
        <v>14</v>
      </c>
      <c r="AC626" s="932" t="s">
        <v>68</v>
      </c>
      <c r="AD626" s="946"/>
      <c r="AE626" s="997"/>
      <c r="AF626" s="946"/>
      <c r="AG626" s="998"/>
      <c r="AH626" s="946"/>
      <c r="AI626" s="999"/>
      <c r="AJ626" s="883">
        <f t="shared" si="648"/>
        <v>0</v>
      </c>
      <c r="AK626" s="2744">
        <f t="shared" si="648"/>
        <v>0</v>
      </c>
      <c r="AL626" s="883">
        <f t="shared" si="648"/>
        <v>0</v>
      </c>
      <c r="AM626" s="938">
        <f t="shared" si="648"/>
        <v>0</v>
      </c>
      <c r="AN626" s="915">
        <f t="shared" si="649"/>
        <v>0</v>
      </c>
      <c r="AO626" s="922">
        <f t="shared" si="649"/>
        <v>0</v>
      </c>
      <c r="AR626" s="106"/>
    </row>
    <row r="627" spans="2:44">
      <c r="B627" s="239" t="s">
        <v>8</v>
      </c>
      <c r="C627" s="3166" t="s">
        <v>9</v>
      </c>
      <c r="D627" s="261">
        <v>40</v>
      </c>
      <c r="E627" s="2026" t="s">
        <v>82</v>
      </c>
      <c r="F627" s="2802">
        <v>5.4</v>
      </c>
      <c r="G627" s="3809">
        <v>5.4</v>
      </c>
      <c r="H627" s="3503" t="s">
        <v>775</v>
      </c>
      <c r="I627" s="2802">
        <v>7.84</v>
      </c>
      <c r="J627" s="3537">
        <v>7.5</v>
      </c>
      <c r="K627" s="3865" t="s">
        <v>62</v>
      </c>
      <c r="L627" s="2793">
        <v>1.25</v>
      </c>
      <c r="M627" s="2795">
        <v>1</v>
      </c>
      <c r="O627" s="897" t="s">
        <v>280</v>
      </c>
      <c r="P627" s="860">
        <f t="shared" ref="P627:U627" si="652">AD630</f>
        <v>23.4</v>
      </c>
      <c r="Q627" s="1056">
        <f t="shared" si="652"/>
        <v>23.4</v>
      </c>
      <c r="R627" s="860">
        <f t="shared" si="652"/>
        <v>0</v>
      </c>
      <c r="S627" s="1030">
        <f t="shared" si="652"/>
        <v>0</v>
      </c>
      <c r="T627" s="860">
        <f t="shared" si="652"/>
        <v>0</v>
      </c>
      <c r="U627" s="1031">
        <f t="shared" si="652"/>
        <v>0</v>
      </c>
      <c r="V627" s="860">
        <f t="shared" si="651"/>
        <v>23.4</v>
      </c>
      <c r="W627" s="899">
        <f t="shared" si="651"/>
        <v>23.4</v>
      </c>
      <c r="X627" s="860">
        <f t="shared" si="651"/>
        <v>0</v>
      </c>
      <c r="Y627" s="1030">
        <f t="shared" si="651"/>
        <v>0</v>
      </c>
      <c r="Z627" s="898">
        <f t="shared" si="650"/>
        <v>23.4</v>
      </c>
      <c r="AA627" s="899">
        <f t="shared" si="650"/>
        <v>23.4</v>
      </c>
      <c r="AC627" s="932" t="s">
        <v>69</v>
      </c>
      <c r="AD627" s="946"/>
      <c r="AE627" s="1004"/>
      <c r="AF627" s="946"/>
      <c r="AG627" s="998"/>
      <c r="AH627" s="946"/>
      <c r="AI627" s="999"/>
      <c r="AJ627" s="883">
        <f t="shared" si="648"/>
        <v>0</v>
      </c>
      <c r="AK627" s="2744">
        <f t="shared" si="648"/>
        <v>0</v>
      </c>
      <c r="AL627" s="883">
        <f t="shared" si="648"/>
        <v>0</v>
      </c>
      <c r="AM627" s="938">
        <f t="shared" si="648"/>
        <v>0</v>
      </c>
      <c r="AN627" s="915">
        <f t="shared" si="649"/>
        <v>0</v>
      </c>
      <c r="AO627" s="922">
        <f t="shared" si="649"/>
        <v>0</v>
      </c>
      <c r="AR627" s="106"/>
    </row>
    <row r="628" spans="2:44">
      <c r="B628" s="239" t="s">
        <v>8</v>
      </c>
      <c r="C628" s="3166" t="s">
        <v>294</v>
      </c>
      <c r="D628" s="2186">
        <v>30</v>
      </c>
      <c r="E628" s="2026" t="s">
        <v>336</v>
      </c>
      <c r="F628" s="2793">
        <v>0.26</v>
      </c>
      <c r="G628" s="3466">
        <v>0.26</v>
      </c>
      <c r="H628" s="2764" t="s">
        <v>1013</v>
      </c>
      <c r="I628" s="2793">
        <v>7.2</v>
      </c>
      <c r="J628" s="3482">
        <v>7.2</v>
      </c>
      <c r="K628" s="3389" t="s">
        <v>1072</v>
      </c>
      <c r="L628" s="3808"/>
      <c r="M628" s="2797"/>
      <c r="O628" s="894" t="s">
        <v>91</v>
      </c>
      <c r="P628" s="859"/>
      <c r="Q628" s="852"/>
      <c r="R628" s="859">
        <f>F644</f>
        <v>14</v>
      </c>
      <c r="S628" s="938">
        <f>G644</f>
        <v>14</v>
      </c>
      <c r="T628" s="859"/>
      <c r="U628" s="1032"/>
      <c r="V628" s="859">
        <f t="shared" si="651"/>
        <v>14</v>
      </c>
      <c r="W628" s="1018">
        <f t="shared" si="651"/>
        <v>14</v>
      </c>
      <c r="X628" s="859">
        <f t="shared" si="651"/>
        <v>14</v>
      </c>
      <c r="Y628" s="938">
        <f t="shared" si="651"/>
        <v>14</v>
      </c>
      <c r="Z628" s="895">
        <f t="shared" si="650"/>
        <v>14</v>
      </c>
      <c r="AA628" s="896">
        <f t="shared" si="650"/>
        <v>14</v>
      </c>
      <c r="AC628" s="933" t="s">
        <v>302</v>
      </c>
      <c r="AD628" s="946"/>
      <c r="AE628" s="1055"/>
      <c r="AF628" s="946"/>
      <c r="AG628" s="1201"/>
      <c r="AH628" s="946"/>
      <c r="AI628" s="999"/>
      <c r="AJ628" s="883">
        <f t="shared" si="648"/>
        <v>0</v>
      </c>
      <c r="AK628" s="2744">
        <f t="shared" si="648"/>
        <v>0</v>
      </c>
      <c r="AL628" s="883">
        <f t="shared" si="648"/>
        <v>0</v>
      </c>
      <c r="AM628" s="938">
        <f t="shared" si="648"/>
        <v>0</v>
      </c>
      <c r="AN628" s="915">
        <f t="shared" si="649"/>
        <v>0</v>
      </c>
      <c r="AO628" s="922">
        <f t="shared" si="649"/>
        <v>0</v>
      </c>
      <c r="AR628" s="106"/>
    </row>
    <row r="629" spans="2:44" ht="15.75" thickBot="1">
      <c r="B629" s="3674" t="s">
        <v>346</v>
      </c>
      <c r="C629" s="4298" t="s">
        <v>690</v>
      </c>
      <c r="D629" s="3654">
        <v>100</v>
      </c>
      <c r="E629" s="3866" t="s">
        <v>1063</v>
      </c>
      <c r="F629" s="3472"/>
      <c r="G629" s="3473"/>
      <c r="H629" s="2764" t="s">
        <v>1014</v>
      </c>
      <c r="I629" s="2793" t="s">
        <v>1065</v>
      </c>
      <c r="J629" s="3482">
        <v>5.31</v>
      </c>
      <c r="K629" s="3867" t="s">
        <v>130</v>
      </c>
      <c r="L629" s="2793">
        <v>1.2</v>
      </c>
      <c r="M629" s="3469">
        <v>1</v>
      </c>
      <c r="O629" s="411" t="s">
        <v>42</v>
      </c>
      <c r="P629" s="859"/>
      <c r="Q629" s="1036"/>
      <c r="R629" s="1117">
        <f>F642+F655</f>
        <v>141.19970000000001</v>
      </c>
      <c r="S629" s="1018">
        <f>G642+G655</f>
        <v>105.9</v>
      </c>
      <c r="T629" s="859"/>
      <c r="U629" s="1032"/>
      <c r="V629" s="859">
        <f t="shared" si="651"/>
        <v>141.19970000000001</v>
      </c>
      <c r="W629" s="1018">
        <f t="shared" si="651"/>
        <v>105.9</v>
      </c>
      <c r="X629" s="859">
        <f t="shared" si="651"/>
        <v>141.19970000000001</v>
      </c>
      <c r="Y629" s="938">
        <f t="shared" si="651"/>
        <v>105.9</v>
      </c>
      <c r="Z629" s="895">
        <f t="shared" si="650"/>
        <v>141.19970000000001</v>
      </c>
      <c r="AA629" s="896">
        <f t="shared" si="650"/>
        <v>105.9</v>
      </c>
      <c r="AC629" s="1080" t="s">
        <v>301</v>
      </c>
      <c r="AD629" s="953"/>
      <c r="AE629" s="1005"/>
      <c r="AF629" s="2151"/>
      <c r="AG629" s="1006"/>
      <c r="AH629" s="953"/>
      <c r="AI629" s="1007"/>
      <c r="AJ629" s="884">
        <f t="shared" si="648"/>
        <v>0</v>
      </c>
      <c r="AK629" s="2745">
        <f t="shared" si="648"/>
        <v>0</v>
      </c>
      <c r="AL629" s="884">
        <f t="shared" si="648"/>
        <v>0</v>
      </c>
      <c r="AM629" s="848">
        <f t="shared" si="648"/>
        <v>0</v>
      </c>
      <c r="AN629" s="915">
        <f t="shared" si="649"/>
        <v>0</v>
      </c>
      <c r="AO629" s="922">
        <f t="shared" si="649"/>
        <v>0</v>
      </c>
      <c r="AR629" s="106"/>
    </row>
    <row r="630" spans="2:44" ht="15.75" thickBot="1">
      <c r="B630" s="3136"/>
      <c r="C630" s="3668"/>
      <c r="E630" s="3790" t="s">
        <v>1029</v>
      </c>
      <c r="F630" s="45"/>
      <c r="G630" s="57"/>
      <c r="H630" s="2764" t="s">
        <v>73</v>
      </c>
      <c r="I630" s="2793">
        <v>5.4</v>
      </c>
      <c r="J630" s="3482">
        <v>5.4</v>
      </c>
      <c r="K630" s="3389" t="s">
        <v>1073</v>
      </c>
      <c r="L630" s="3808"/>
      <c r="M630" s="2797"/>
      <c r="O630" s="3779" t="s">
        <v>379</v>
      </c>
      <c r="P630" s="861">
        <f t="shared" ref="P630:U630" si="653">AD645</f>
        <v>275.52639999999997</v>
      </c>
      <c r="Q630" s="1033">
        <f t="shared" si="653"/>
        <v>220.88000000000002</v>
      </c>
      <c r="R630" s="1418">
        <f t="shared" si="653"/>
        <v>356.89839999999992</v>
      </c>
      <c r="S630" s="1419">
        <f t="shared" si="653"/>
        <v>254.01999999999998</v>
      </c>
      <c r="T630" s="861">
        <f t="shared" si="653"/>
        <v>0</v>
      </c>
      <c r="U630" s="1035">
        <f t="shared" si="653"/>
        <v>0</v>
      </c>
      <c r="V630" s="1418">
        <f t="shared" si="651"/>
        <v>632.42479999999989</v>
      </c>
      <c r="W630" s="901">
        <f t="shared" si="651"/>
        <v>474.9</v>
      </c>
      <c r="X630" s="1418">
        <f t="shared" si="651"/>
        <v>356.89839999999992</v>
      </c>
      <c r="Y630" s="1419">
        <f t="shared" si="651"/>
        <v>254.01999999999998</v>
      </c>
      <c r="Z630" s="1420">
        <f t="shared" si="650"/>
        <v>632.42479999999989</v>
      </c>
      <c r="AA630" s="901">
        <f t="shared" si="650"/>
        <v>474.9</v>
      </c>
      <c r="AC630" s="934" t="s">
        <v>289</v>
      </c>
      <c r="AD630" s="1008">
        <f t="shared" ref="AD630:AH630" si="654">SUM(AD622:AD629)</f>
        <v>23.4</v>
      </c>
      <c r="AE630" s="1009">
        <f t="shared" si="654"/>
        <v>23.4</v>
      </c>
      <c r="AF630" s="1010">
        <f t="shared" si="654"/>
        <v>0</v>
      </c>
      <c r="AG630" s="936">
        <f t="shared" si="654"/>
        <v>0</v>
      </c>
      <c r="AH630" s="1008">
        <f t="shared" si="654"/>
        <v>0</v>
      </c>
      <c r="AI630" s="1011">
        <f>SUM(AI622:AI629)</f>
        <v>0</v>
      </c>
      <c r="AJ630" s="935">
        <f t="shared" si="648"/>
        <v>23.4</v>
      </c>
      <c r="AK630" s="1012">
        <f t="shared" si="648"/>
        <v>23.4</v>
      </c>
      <c r="AL630" s="935">
        <f t="shared" si="648"/>
        <v>0</v>
      </c>
      <c r="AM630" s="1013">
        <f t="shared" si="648"/>
        <v>0</v>
      </c>
      <c r="AN630" s="915">
        <f t="shared" si="649"/>
        <v>23.4</v>
      </c>
      <c r="AO630" s="922">
        <f t="shared" si="649"/>
        <v>23.4</v>
      </c>
      <c r="AR630" s="106"/>
    </row>
    <row r="631" spans="2:44" ht="15.75" thickBot="1">
      <c r="B631" s="2188"/>
      <c r="C631" s="3675"/>
      <c r="E631" s="2024" t="s">
        <v>86</v>
      </c>
      <c r="F631" s="3510" t="s">
        <v>87</v>
      </c>
      <c r="G631" s="3511" t="s">
        <v>88</v>
      </c>
      <c r="H631" s="233" t="s">
        <v>9</v>
      </c>
      <c r="I631" s="2793">
        <v>15</v>
      </c>
      <c r="J631" s="3482">
        <v>15</v>
      </c>
      <c r="K631" s="233" t="s">
        <v>336</v>
      </c>
      <c r="L631" s="2793">
        <v>0.2</v>
      </c>
      <c r="M631" s="3469">
        <v>0.2</v>
      </c>
      <c r="O631" s="3782" t="s">
        <v>380</v>
      </c>
      <c r="P631" s="861">
        <f t="shared" ref="P631:U632" si="655">AD652</f>
        <v>3.75</v>
      </c>
      <c r="Q631" s="1033">
        <f t="shared" si="655"/>
        <v>3.75</v>
      </c>
      <c r="R631" s="861">
        <f t="shared" si="655"/>
        <v>3.8</v>
      </c>
      <c r="S631" s="1034">
        <f t="shared" si="655"/>
        <v>2.8</v>
      </c>
      <c r="T631" s="861">
        <f t="shared" si="655"/>
        <v>0</v>
      </c>
      <c r="U631" s="1035">
        <f t="shared" si="655"/>
        <v>0</v>
      </c>
      <c r="V631" s="861">
        <f t="shared" si="651"/>
        <v>7.55</v>
      </c>
      <c r="W631" s="901">
        <f t="shared" si="651"/>
        <v>6.55</v>
      </c>
      <c r="X631" s="861">
        <f t="shared" si="651"/>
        <v>3.8</v>
      </c>
      <c r="Y631" s="1034">
        <f t="shared" si="651"/>
        <v>2.8</v>
      </c>
      <c r="Z631" s="900">
        <f t="shared" si="650"/>
        <v>7.55</v>
      </c>
      <c r="AA631" s="901">
        <f t="shared" si="650"/>
        <v>6.55</v>
      </c>
      <c r="AC631" s="85" t="s">
        <v>373</v>
      </c>
      <c r="AD631" s="880"/>
      <c r="AE631" s="1106"/>
      <c r="AF631" s="882"/>
      <c r="AG631" s="1014"/>
      <c r="AH631" s="885"/>
      <c r="AI631" s="1114"/>
      <c r="AJ631" s="885">
        <f t="shared" si="648"/>
        <v>0</v>
      </c>
      <c r="AK631" s="1015">
        <f t="shared" si="648"/>
        <v>0</v>
      </c>
      <c r="AL631" s="885">
        <f t="shared" si="648"/>
        <v>0</v>
      </c>
      <c r="AM631" s="1016">
        <f t="shared" si="648"/>
        <v>0</v>
      </c>
      <c r="AN631" s="915">
        <f t="shared" si="649"/>
        <v>0</v>
      </c>
      <c r="AO631" s="922">
        <f t="shared" si="649"/>
        <v>0</v>
      </c>
      <c r="AR631" s="106"/>
    </row>
    <row r="632" spans="2:44">
      <c r="B632" s="3136"/>
      <c r="C632" s="3642"/>
      <c r="E632" s="2807" t="s">
        <v>433</v>
      </c>
      <c r="F632" s="2791">
        <v>10</v>
      </c>
      <c r="G632" s="3766">
        <v>10</v>
      </c>
      <c r="H632" s="3503" t="s">
        <v>1016</v>
      </c>
      <c r="I632" s="2802">
        <v>4.5</v>
      </c>
      <c r="J632" s="3537">
        <v>4.5</v>
      </c>
      <c r="K632" s="2796" t="s">
        <v>539</v>
      </c>
      <c r="L632" s="2793">
        <v>5.0000000000000001E-4</v>
      </c>
      <c r="M632" s="3469">
        <v>5.0000000000000001E-4</v>
      </c>
      <c r="O632" s="3783" t="s">
        <v>1005</v>
      </c>
      <c r="P632" s="861">
        <f t="shared" si="655"/>
        <v>279.27639999999997</v>
      </c>
      <c r="Q632" s="1033">
        <f t="shared" si="655"/>
        <v>224.63000000000002</v>
      </c>
      <c r="R632" s="1418">
        <f t="shared" si="655"/>
        <v>360.69839999999994</v>
      </c>
      <c r="S632" s="901">
        <f t="shared" si="655"/>
        <v>256.82</v>
      </c>
      <c r="T632" s="861">
        <f t="shared" si="655"/>
        <v>0</v>
      </c>
      <c r="U632" s="1035">
        <f t="shared" si="655"/>
        <v>0</v>
      </c>
      <c r="V632" s="861">
        <f t="shared" si="651"/>
        <v>639.97479999999996</v>
      </c>
      <c r="W632" s="901">
        <f t="shared" si="651"/>
        <v>481.45000000000005</v>
      </c>
      <c r="X632" s="861">
        <f t="shared" si="651"/>
        <v>360.69839999999994</v>
      </c>
      <c r="Y632" s="1034">
        <f t="shared" si="651"/>
        <v>256.82</v>
      </c>
      <c r="Z632" s="900">
        <f t="shared" si="650"/>
        <v>639.97479999999996</v>
      </c>
      <c r="AA632" s="901">
        <f t="shared" si="650"/>
        <v>481.45000000000005</v>
      </c>
      <c r="AC632" s="912" t="s">
        <v>299</v>
      </c>
      <c r="AD632" s="740"/>
      <c r="AE632" s="1107"/>
      <c r="AF632" s="883"/>
      <c r="AG632" s="1017"/>
      <c r="AH632" s="883"/>
      <c r="AI632" s="1035"/>
      <c r="AJ632" s="883">
        <f t="shared" si="648"/>
        <v>0</v>
      </c>
      <c r="AK632" s="1018">
        <f t="shared" si="648"/>
        <v>0</v>
      </c>
      <c r="AL632" s="883">
        <f t="shared" si="648"/>
        <v>0</v>
      </c>
      <c r="AM632" s="938">
        <f t="shared" si="648"/>
        <v>0</v>
      </c>
      <c r="AN632" s="915">
        <f t="shared" si="649"/>
        <v>0</v>
      </c>
      <c r="AO632" s="922">
        <f t="shared" si="649"/>
        <v>0</v>
      </c>
      <c r="AR632" s="106"/>
    </row>
    <row r="633" spans="2:44" ht="15.75" thickBot="1">
      <c r="B633" s="2188"/>
      <c r="C633" s="3675"/>
      <c r="E633" s="2026" t="s">
        <v>47</v>
      </c>
      <c r="F633" s="2793">
        <v>8</v>
      </c>
      <c r="G633" s="3469">
        <v>8</v>
      </c>
      <c r="H633" s="2026" t="s">
        <v>395</v>
      </c>
      <c r="I633" s="2793">
        <v>1.35</v>
      </c>
      <c r="J633" s="3482">
        <v>1.08</v>
      </c>
      <c r="K633" s="3493" t="s">
        <v>74</v>
      </c>
      <c r="L633" s="2793">
        <v>18.75</v>
      </c>
      <c r="M633" s="3469">
        <v>18.75</v>
      </c>
      <c r="O633" s="894" t="s">
        <v>64</v>
      </c>
      <c r="P633" s="862">
        <f t="shared" ref="P633:U633" si="656">AD660</f>
        <v>113.5</v>
      </c>
      <c r="Q633" s="1036">
        <f t="shared" si="656"/>
        <v>100</v>
      </c>
      <c r="R633" s="862">
        <f t="shared" si="656"/>
        <v>0</v>
      </c>
      <c r="S633" s="938">
        <f t="shared" si="656"/>
        <v>0</v>
      </c>
      <c r="T633" s="862">
        <f t="shared" si="656"/>
        <v>85.714089999999999</v>
      </c>
      <c r="U633" s="1032">
        <f t="shared" si="656"/>
        <v>60</v>
      </c>
      <c r="V633" s="862">
        <f t="shared" si="651"/>
        <v>113.5</v>
      </c>
      <c r="W633" s="1018">
        <f t="shared" si="651"/>
        <v>100</v>
      </c>
      <c r="X633" s="862">
        <f t="shared" si="651"/>
        <v>85.714089999999999</v>
      </c>
      <c r="Y633" s="938">
        <f t="shared" si="651"/>
        <v>60</v>
      </c>
      <c r="Z633" s="895">
        <f t="shared" si="650"/>
        <v>199.21409</v>
      </c>
      <c r="AA633" s="896">
        <f t="shared" si="650"/>
        <v>160</v>
      </c>
      <c r="AC633" s="911" t="s">
        <v>212</v>
      </c>
      <c r="AD633" s="740"/>
      <c r="AE633" s="1108"/>
      <c r="AF633" s="883">
        <f>F654+I657</f>
        <v>221.65</v>
      </c>
      <c r="AG633" s="2423">
        <f>G654+J657</f>
        <v>143</v>
      </c>
      <c r="AH633" s="883"/>
      <c r="AI633" s="1035"/>
      <c r="AJ633" s="883">
        <f t="shared" si="648"/>
        <v>221.65</v>
      </c>
      <c r="AK633" s="1018">
        <f t="shared" si="648"/>
        <v>143</v>
      </c>
      <c r="AL633" s="883">
        <f t="shared" si="648"/>
        <v>221.65</v>
      </c>
      <c r="AM633" s="938">
        <f t="shared" si="648"/>
        <v>143</v>
      </c>
      <c r="AN633" s="915">
        <f t="shared" si="649"/>
        <v>221.65</v>
      </c>
      <c r="AO633" s="922">
        <f t="shared" si="649"/>
        <v>143</v>
      </c>
      <c r="AR633" s="106"/>
    </row>
    <row r="634" spans="2:44" ht="15.75" thickBot="1">
      <c r="B634" s="2188"/>
      <c r="C634" s="4141"/>
      <c r="E634" s="2027" t="s">
        <v>124</v>
      </c>
      <c r="F634" s="2802">
        <v>10</v>
      </c>
      <c r="G634" s="3809">
        <v>10</v>
      </c>
      <c r="H634" s="2026" t="s">
        <v>336</v>
      </c>
      <c r="I634" s="2793">
        <v>0.36</v>
      </c>
      <c r="J634" s="3466">
        <v>0.36</v>
      </c>
      <c r="K634" s="3868" t="s">
        <v>690</v>
      </c>
      <c r="L634" s="45"/>
      <c r="M634" s="57"/>
      <c r="O634" s="3869" t="s">
        <v>90</v>
      </c>
      <c r="P634" s="862">
        <f t="shared" ref="P634:U634" si="657">AD664</f>
        <v>10</v>
      </c>
      <c r="Q634" s="852">
        <f t="shared" si="657"/>
        <v>10</v>
      </c>
      <c r="R634" s="862">
        <f t="shared" si="657"/>
        <v>0</v>
      </c>
      <c r="S634" s="1018">
        <f t="shared" si="657"/>
        <v>0</v>
      </c>
      <c r="T634" s="862">
        <f t="shared" si="657"/>
        <v>4</v>
      </c>
      <c r="U634" s="1032">
        <f t="shared" si="657"/>
        <v>4</v>
      </c>
      <c r="V634" s="859">
        <f t="shared" si="651"/>
        <v>10</v>
      </c>
      <c r="W634" s="1018">
        <f t="shared" si="651"/>
        <v>10</v>
      </c>
      <c r="X634" s="859">
        <f t="shared" si="651"/>
        <v>4</v>
      </c>
      <c r="Y634" s="938">
        <f t="shared" si="651"/>
        <v>4</v>
      </c>
      <c r="Z634" s="895">
        <f t="shared" si="650"/>
        <v>14</v>
      </c>
      <c r="AA634" s="896">
        <f t="shared" si="650"/>
        <v>14</v>
      </c>
      <c r="AC634" s="913" t="s">
        <v>328</v>
      </c>
      <c r="AD634" s="740"/>
      <c r="AE634" s="1109"/>
      <c r="AF634" s="883"/>
      <c r="AG634" s="1017"/>
      <c r="AH634" s="884"/>
      <c r="AI634" s="1115"/>
      <c r="AJ634" s="884">
        <f t="shared" si="648"/>
        <v>0</v>
      </c>
      <c r="AK634" s="1020">
        <f t="shared" si="648"/>
        <v>0</v>
      </c>
      <c r="AL634" s="884">
        <f t="shared" si="648"/>
        <v>0</v>
      </c>
      <c r="AM634" s="848">
        <f t="shared" si="648"/>
        <v>0</v>
      </c>
      <c r="AN634" s="915">
        <f t="shared" si="649"/>
        <v>0</v>
      </c>
      <c r="AO634" s="922">
        <f t="shared" si="649"/>
        <v>0</v>
      </c>
      <c r="AR634" s="106"/>
    </row>
    <row r="635" spans="2:44" ht="15.75" thickBot="1">
      <c r="B635" s="2188"/>
      <c r="C635" s="4159"/>
      <c r="D635" s="71"/>
      <c r="E635" s="2026" t="s">
        <v>74</v>
      </c>
      <c r="F635" s="2793">
        <v>220</v>
      </c>
      <c r="G635" s="3469">
        <v>220</v>
      </c>
      <c r="H635" s="3470" t="s">
        <v>1129</v>
      </c>
      <c r="I635" s="3808"/>
      <c r="J635" s="3468"/>
      <c r="K635" s="2024" t="s">
        <v>86</v>
      </c>
      <c r="L635" s="3510" t="s">
        <v>87</v>
      </c>
      <c r="M635" s="3511" t="s">
        <v>88</v>
      </c>
      <c r="O635" s="411" t="s">
        <v>1030</v>
      </c>
      <c r="P635" s="859"/>
      <c r="Q635" s="852"/>
      <c r="R635" s="859"/>
      <c r="S635" s="938"/>
      <c r="T635" s="859">
        <f>I662</f>
        <v>40</v>
      </c>
      <c r="U635" s="1032">
        <f>J662</f>
        <v>40</v>
      </c>
      <c r="V635" s="859">
        <f t="shared" si="651"/>
        <v>0</v>
      </c>
      <c r="W635" s="1018">
        <f t="shared" si="651"/>
        <v>0</v>
      </c>
      <c r="X635" s="859">
        <f t="shared" si="651"/>
        <v>40</v>
      </c>
      <c r="Y635" s="938">
        <f t="shared" si="651"/>
        <v>40</v>
      </c>
      <c r="Z635" s="895">
        <f t="shared" si="650"/>
        <v>40</v>
      </c>
      <c r="AA635" s="896">
        <f t="shared" si="650"/>
        <v>40</v>
      </c>
      <c r="AC635" s="913" t="s">
        <v>1031</v>
      </c>
      <c r="AD635" s="880"/>
      <c r="AE635" s="1106"/>
      <c r="AF635" s="882"/>
      <c r="AG635" s="1014"/>
      <c r="AH635" s="883"/>
      <c r="AI635" s="1035"/>
      <c r="AJ635" s="883">
        <f t="shared" si="648"/>
        <v>0</v>
      </c>
      <c r="AK635" s="1018">
        <f t="shared" si="648"/>
        <v>0</v>
      </c>
      <c r="AL635" s="883">
        <f t="shared" si="648"/>
        <v>0</v>
      </c>
      <c r="AM635" s="938">
        <f t="shared" si="648"/>
        <v>0</v>
      </c>
      <c r="AN635" s="915">
        <f t="shared" si="649"/>
        <v>0</v>
      </c>
      <c r="AO635" s="922">
        <f t="shared" si="649"/>
        <v>0</v>
      </c>
      <c r="AR635" s="106"/>
    </row>
    <row r="636" spans="2:44" ht="15.75" thickBot="1">
      <c r="B636" s="2089" t="s">
        <v>268</v>
      </c>
      <c r="C636" s="3647"/>
      <c r="D636" s="3661">
        <f>SUM(D623:D635)</f>
        <v>665</v>
      </c>
      <c r="E636" s="2176" t="s">
        <v>1032</v>
      </c>
      <c r="F636" s="3472">
        <v>0.2</v>
      </c>
      <c r="G636" s="3473">
        <v>0.2</v>
      </c>
      <c r="K636" s="3801" t="s">
        <v>418</v>
      </c>
      <c r="L636" s="3491">
        <v>113.5</v>
      </c>
      <c r="M636" s="3870">
        <v>100</v>
      </c>
      <c r="O636" s="2731" t="s">
        <v>292</v>
      </c>
      <c r="P636" s="859">
        <f t="shared" ref="P636:U636" si="658">AD667</f>
        <v>0</v>
      </c>
      <c r="Q636" s="852">
        <f t="shared" si="658"/>
        <v>0</v>
      </c>
      <c r="R636" s="859">
        <f t="shared" si="658"/>
        <v>60.714559999999999</v>
      </c>
      <c r="S636" s="938">
        <f t="shared" si="658"/>
        <v>54.6</v>
      </c>
      <c r="T636" s="859">
        <f t="shared" si="658"/>
        <v>0</v>
      </c>
      <c r="U636" s="1032">
        <f t="shared" si="658"/>
        <v>0</v>
      </c>
      <c r="V636" s="859">
        <f t="shared" si="651"/>
        <v>60.714559999999999</v>
      </c>
      <c r="W636" s="1018">
        <f t="shared" si="651"/>
        <v>54.6</v>
      </c>
      <c r="X636" s="859">
        <f t="shared" si="651"/>
        <v>60.714559999999999</v>
      </c>
      <c r="Y636" s="938">
        <f t="shared" si="651"/>
        <v>54.6</v>
      </c>
      <c r="Z636" s="895">
        <f t="shared" si="650"/>
        <v>60.714559999999999</v>
      </c>
      <c r="AA636" s="896">
        <f t="shared" si="650"/>
        <v>54.6</v>
      </c>
      <c r="AC636" s="1188" t="s">
        <v>337</v>
      </c>
      <c r="AD636" s="740"/>
      <c r="AE636" s="1107"/>
      <c r="AF636" s="883"/>
      <c r="AG636" s="1017"/>
      <c r="AH636" s="883"/>
      <c r="AI636" s="1035"/>
      <c r="AJ636" s="883">
        <f t="shared" si="648"/>
        <v>0</v>
      </c>
      <c r="AK636" s="1018">
        <f t="shared" si="648"/>
        <v>0</v>
      </c>
      <c r="AL636" s="883">
        <f t="shared" si="648"/>
        <v>0</v>
      </c>
      <c r="AM636" s="938">
        <f t="shared" si="648"/>
        <v>0</v>
      </c>
      <c r="AN636" s="915">
        <f t="shared" si="649"/>
        <v>0</v>
      </c>
      <c r="AO636" s="922">
        <f t="shared" si="649"/>
        <v>0</v>
      </c>
      <c r="AR636" s="106"/>
    </row>
    <row r="637" spans="2:44" ht="16.5" thickBot="1">
      <c r="B637" s="3648"/>
      <c r="C637" s="165" t="s">
        <v>106</v>
      </c>
      <c r="D637" s="3135"/>
      <c r="E637" s="25" t="s">
        <v>967</v>
      </c>
      <c r="F637" s="99"/>
      <c r="G637" s="3871"/>
      <c r="H637" s="3872" t="s">
        <v>1033</v>
      </c>
      <c r="I637" s="3873"/>
      <c r="J637" s="3874"/>
      <c r="K637" s="3875" t="s">
        <v>929</v>
      </c>
      <c r="L637" s="3788"/>
      <c r="M637" s="3789"/>
      <c r="O637" s="894" t="s">
        <v>293</v>
      </c>
      <c r="P637" s="859">
        <f t="shared" ref="P637:U637" si="659">AD671</f>
        <v>37.348619999999997</v>
      </c>
      <c r="Q637" s="1036">
        <f t="shared" si="659"/>
        <v>26.5</v>
      </c>
      <c r="R637" s="859">
        <f t="shared" si="659"/>
        <v>14.4754</v>
      </c>
      <c r="S637" s="1018">
        <f>AG671</f>
        <v>12.8</v>
      </c>
      <c r="T637" s="859">
        <f t="shared" si="659"/>
        <v>0</v>
      </c>
      <c r="U637" s="1037">
        <f t="shared" si="659"/>
        <v>0</v>
      </c>
      <c r="V637" s="859">
        <f t="shared" si="651"/>
        <v>51.824019999999997</v>
      </c>
      <c r="W637" s="1018">
        <f t="shared" si="651"/>
        <v>39.299999999999997</v>
      </c>
      <c r="X637" s="859">
        <f t="shared" si="651"/>
        <v>14.4754</v>
      </c>
      <c r="Y637" s="938">
        <f t="shared" si="651"/>
        <v>12.8</v>
      </c>
      <c r="Z637" s="895">
        <f t="shared" si="650"/>
        <v>51.824019999999997</v>
      </c>
      <c r="AA637" s="896">
        <f t="shared" si="650"/>
        <v>39.299999999999997</v>
      </c>
      <c r="AC637" s="912" t="s">
        <v>338</v>
      </c>
      <c r="AD637" s="740">
        <f>I633</f>
        <v>1.35</v>
      </c>
      <c r="AE637" s="1108">
        <f>J633</f>
        <v>1.08</v>
      </c>
      <c r="AF637" s="883"/>
      <c r="AG637" s="1017"/>
      <c r="AH637" s="883"/>
      <c r="AI637" s="1035"/>
      <c r="AJ637" s="883">
        <f t="shared" si="648"/>
        <v>1.35</v>
      </c>
      <c r="AK637" s="1018">
        <f t="shared" si="648"/>
        <v>1.08</v>
      </c>
      <c r="AL637" s="883">
        <f t="shared" si="648"/>
        <v>0</v>
      </c>
      <c r="AM637" s="938">
        <f t="shared" si="648"/>
        <v>0</v>
      </c>
      <c r="AN637" s="915">
        <f t="shared" si="649"/>
        <v>1.35</v>
      </c>
      <c r="AO637" s="922">
        <f t="shared" si="649"/>
        <v>1.08</v>
      </c>
      <c r="AR637" s="106"/>
    </row>
    <row r="638" spans="2:44" ht="15.75" thickBot="1">
      <c r="B638" s="3679" t="s">
        <v>966</v>
      </c>
      <c r="C638" s="2372" t="s">
        <v>958</v>
      </c>
      <c r="D638" s="340">
        <v>100</v>
      </c>
      <c r="E638" s="3876" t="s">
        <v>969</v>
      </c>
      <c r="F638" s="3794"/>
      <c r="G638" s="3795"/>
      <c r="H638" s="3498" t="s">
        <v>86</v>
      </c>
      <c r="I638" s="3510" t="s">
        <v>87</v>
      </c>
      <c r="J638" s="3836" t="s">
        <v>88</v>
      </c>
      <c r="K638" s="3877" t="s">
        <v>930</v>
      </c>
      <c r="L638" s="3794"/>
      <c r="M638" s="3795"/>
      <c r="O638" s="894" t="s">
        <v>104</v>
      </c>
      <c r="P638" s="859">
        <f>I624</f>
        <v>53.353999999999999</v>
      </c>
      <c r="Q638" s="852">
        <f>J624</f>
        <v>38.5</v>
      </c>
      <c r="R638" s="862"/>
      <c r="S638" s="938"/>
      <c r="T638" s="859"/>
      <c r="U638" s="1032"/>
      <c r="V638" s="859">
        <f t="shared" si="651"/>
        <v>53.353999999999999</v>
      </c>
      <c r="W638" s="1018">
        <f t="shared" si="651"/>
        <v>38.5</v>
      </c>
      <c r="X638" s="859">
        <f t="shared" si="651"/>
        <v>0</v>
      </c>
      <c r="Y638" s="938">
        <f t="shared" si="651"/>
        <v>0</v>
      </c>
      <c r="Z638" s="895">
        <f t="shared" si="650"/>
        <v>53.353999999999999</v>
      </c>
      <c r="AA638" s="896">
        <f t="shared" si="650"/>
        <v>38.5</v>
      </c>
      <c r="AC638" s="913" t="s">
        <v>107</v>
      </c>
      <c r="AD638" s="740">
        <f>F622</f>
        <v>250.12639999999999</v>
      </c>
      <c r="AE638" s="1108">
        <f>G622</f>
        <v>199.8</v>
      </c>
      <c r="AF638" s="1208">
        <f>F653</f>
        <v>53.75</v>
      </c>
      <c r="AG638" s="1017">
        <f>G653</f>
        <v>43</v>
      </c>
      <c r="AH638" s="883"/>
      <c r="AI638" s="1035"/>
      <c r="AJ638" s="883">
        <f t="shared" si="648"/>
        <v>303.87639999999999</v>
      </c>
      <c r="AK638" s="1018">
        <f t="shared" si="648"/>
        <v>242.8</v>
      </c>
      <c r="AL638" s="883">
        <f t="shared" si="648"/>
        <v>53.75</v>
      </c>
      <c r="AM638" s="938">
        <f t="shared" si="648"/>
        <v>43</v>
      </c>
      <c r="AN638" s="915">
        <f t="shared" si="649"/>
        <v>303.87639999999999</v>
      </c>
      <c r="AO638" s="922">
        <f t="shared" si="649"/>
        <v>242.8</v>
      </c>
      <c r="AR638" s="106"/>
    </row>
    <row r="639" spans="2:44" ht="15.75" thickBot="1">
      <c r="B639" s="238" t="s">
        <v>961</v>
      </c>
      <c r="C639" s="2372" t="s">
        <v>967</v>
      </c>
      <c r="D639" s="340">
        <v>250</v>
      </c>
      <c r="E639" s="3878" t="s">
        <v>86</v>
      </c>
      <c r="F639" s="3796" t="s">
        <v>87</v>
      </c>
      <c r="G639" s="3797" t="s">
        <v>88</v>
      </c>
      <c r="H639" s="2807" t="s">
        <v>76</v>
      </c>
      <c r="I639" s="3879">
        <v>60.714559999999999</v>
      </c>
      <c r="J639" s="3479">
        <v>54.6</v>
      </c>
      <c r="K639" s="3880" t="s">
        <v>86</v>
      </c>
      <c r="L639" s="3796" t="s">
        <v>87</v>
      </c>
      <c r="M639" s="3797" t="s">
        <v>88</v>
      </c>
      <c r="O639" s="894" t="s">
        <v>60</v>
      </c>
      <c r="P639" s="859"/>
      <c r="Q639" s="852"/>
      <c r="R639" s="859">
        <f>F640</f>
        <v>33.924799999999998</v>
      </c>
      <c r="S639" s="938">
        <f>G640</f>
        <v>28</v>
      </c>
      <c r="T639" s="859"/>
      <c r="U639" s="1032"/>
      <c r="V639" s="859">
        <f t="shared" si="651"/>
        <v>33.924799999999998</v>
      </c>
      <c r="W639" s="1018">
        <f t="shared" si="651"/>
        <v>28</v>
      </c>
      <c r="X639" s="859">
        <f t="shared" si="651"/>
        <v>33.924799999999998</v>
      </c>
      <c r="Y639" s="938">
        <f t="shared" si="651"/>
        <v>28</v>
      </c>
      <c r="Z639" s="895">
        <f t="shared" si="650"/>
        <v>33.924799999999998</v>
      </c>
      <c r="AA639" s="896">
        <f t="shared" si="650"/>
        <v>28</v>
      </c>
      <c r="AC639" s="913" t="s">
        <v>77</v>
      </c>
      <c r="AD639" s="740">
        <f>I625+L629</f>
        <v>22.8</v>
      </c>
      <c r="AE639" s="1110">
        <f>J625+M629</f>
        <v>19</v>
      </c>
      <c r="AF639" s="949">
        <f>F645+I643+F657</f>
        <v>53.848399999999998</v>
      </c>
      <c r="AG639" s="1187">
        <f>G645+J643+G657</f>
        <v>45.1</v>
      </c>
      <c r="AH639" s="883"/>
      <c r="AI639" s="1035"/>
      <c r="AJ639" s="883">
        <f t="shared" si="648"/>
        <v>76.648399999999995</v>
      </c>
      <c r="AK639" s="1018">
        <f t="shared" si="648"/>
        <v>64.099999999999994</v>
      </c>
      <c r="AL639" s="883">
        <f t="shared" si="648"/>
        <v>53.848399999999998</v>
      </c>
      <c r="AM639" s="938">
        <f t="shared" si="648"/>
        <v>45.1</v>
      </c>
      <c r="AN639" s="915">
        <f t="shared" si="649"/>
        <v>76.648399999999995</v>
      </c>
      <c r="AO639" s="922">
        <f t="shared" si="649"/>
        <v>64.099999999999994</v>
      </c>
      <c r="AR639" s="106"/>
    </row>
    <row r="640" spans="2:44">
      <c r="B640" s="3153"/>
      <c r="C640" s="2371" t="s">
        <v>969</v>
      </c>
      <c r="D640" s="3160"/>
      <c r="E640" s="3881" t="s">
        <v>1034</v>
      </c>
      <c r="F640" s="2791">
        <v>33.924799999999998</v>
      </c>
      <c r="G640" s="3766">
        <v>28</v>
      </c>
      <c r="H640" s="2026" t="s">
        <v>89</v>
      </c>
      <c r="I640" s="2793">
        <v>14.4754</v>
      </c>
      <c r="J640" s="3482">
        <v>12.8</v>
      </c>
      <c r="K640" s="3765" t="s">
        <v>80</v>
      </c>
      <c r="L640" s="2791">
        <v>42.84</v>
      </c>
      <c r="M640" s="3766">
        <v>42</v>
      </c>
      <c r="O640" s="894" t="s">
        <v>56</v>
      </c>
      <c r="P640" s="1149">
        <f>I630</f>
        <v>5.4</v>
      </c>
      <c r="Q640" s="1038">
        <f>J630</f>
        <v>5.4</v>
      </c>
      <c r="R640" s="1117">
        <f>I644+L654+L657+L646</f>
        <v>250</v>
      </c>
      <c r="S640" s="1018">
        <f>J644+M654+M657+M646</f>
        <v>239</v>
      </c>
      <c r="T640" s="859">
        <f>F662</f>
        <v>22.5</v>
      </c>
      <c r="U640" s="1037">
        <f>G662</f>
        <v>22.5</v>
      </c>
      <c r="V640" s="859">
        <f t="shared" si="651"/>
        <v>255.4</v>
      </c>
      <c r="W640" s="1018">
        <f t="shared" si="651"/>
        <v>244.4</v>
      </c>
      <c r="X640" s="859">
        <f t="shared" si="651"/>
        <v>272.5</v>
      </c>
      <c r="Y640" s="938">
        <f t="shared" si="651"/>
        <v>261.5</v>
      </c>
      <c r="Z640" s="895">
        <f t="shared" si="650"/>
        <v>277.89999999999998</v>
      </c>
      <c r="AA640" s="896">
        <f t="shared" si="650"/>
        <v>266.89999999999998</v>
      </c>
      <c r="AC640" s="913" t="s">
        <v>62</v>
      </c>
      <c r="AD640" s="740">
        <f>L627</f>
        <v>1.25</v>
      </c>
      <c r="AE640" s="1110">
        <f>M627</f>
        <v>1</v>
      </c>
      <c r="AF640" s="1207">
        <f>F643+F656</f>
        <v>27.65</v>
      </c>
      <c r="AG640" s="2423">
        <f>G643+G656</f>
        <v>22.92</v>
      </c>
      <c r="AH640" s="883"/>
      <c r="AI640" s="1035"/>
      <c r="AJ640" s="883">
        <f t="shared" si="648"/>
        <v>28.9</v>
      </c>
      <c r="AK640" s="1018">
        <f t="shared" si="648"/>
        <v>23.92</v>
      </c>
      <c r="AL640" s="883">
        <f t="shared" si="648"/>
        <v>27.65</v>
      </c>
      <c r="AM640" s="938">
        <f t="shared" si="648"/>
        <v>22.92</v>
      </c>
      <c r="AN640" s="915">
        <f t="shared" si="649"/>
        <v>28.9</v>
      </c>
      <c r="AO640" s="922">
        <f t="shared" si="649"/>
        <v>23.92</v>
      </c>
      <c r="AR640" s="106"/>
    </row>
    <row r="641" spans="2:44">
      <c r="B641" s="3452" t="s">
        <v>963</v>
      </c>
      <c r="C641" s="2452" t="s">
        <v>962</v>
      </c>
      <c r="D641" s="2174">
        <v>100</v>
      </c>
      <c r="E641" s="3882" t="s">
        <v>1084</v>
      </c>
      <c r="G641" s="3137"/>
      <c r="H641" s="2026" t="s">
        <v>51</v>
      </c>
      <c r="I641" s="2793">
        <v>0.45500000000000002</v>
      </c>
      <c r="J641" s="3482">
        <v>0.45500000000000002</v>
      </c>
      <c r="K641" s="3480" t="s">
        <v>72</v>
      </c>
      <c r="L641" s="2793">
        <v>14</v>
      </c>
      <c r="M641" s="2795">
        <v>14</v>
      </c>
      <c r="O641" s="894" t="s">
        <v>119</v>
      </c>
      <c r="P641" s="859"/>
      <c r="Q641" s="852"/>
      <c r="R641" s="859">
        <f>L645</f>
        <v>5.2</v>
      </c>
      <c r="S641" s="938">
        <f>M645</f>
        <v>5.2</v>
      </c>
      <c r="T641" s="859">
        <f>L660</f>
        <v>208</v>
      </c>
      <c r="U641" s="1032">
        <f>M660</f>
        <v>200</v>
      </c>
      <c r="V641" s="859">
        <f t="shared" si="651"/>
        <v>5.2</v>
      </c>
      <c r="W641" s="1018">
        <f t="shared" si="651"/>
        <v>5.2</v>
      </c>
      <c r="X641" s="859">
        <f t="shared" si="651"/>
        <v>213.2</v>
      </c>
      <c r="Y641" s="938">
        <f t="shared" si="651"/>
        <v>205.2</v>
      </c>
      <c r="Z641" s="895">
        <f t="shared" si="650"/>
        <v>213.2</v>
      </c>
      <c r="AA641" s="903">
        <f t="shared" si="650"/>
        <v>205.2</v>
      </c>
      <c r="AC641" s="913" t="s">
        <v>67</v>
      </c>
      <c r="AD641" s="740"/>
      <c r="AE641" s="1110"/>
      <c r="AF641" s="883"/>
      <c r="AG641" s="1017"/>
      <c r="AH641" s="883"/>
      <c r="AI641" s="1035"/>
      <c r="AJ641" s="883">
        <f t="shared" si="648"/>
        <v>0</v>
      </c>
      <c r="AK641" s="1018">
        <f t="shared" si="648"/>
        <v>0</v>
      </c>
      <c r="AL641" s="883">
        <f t="shared" si="648"/>
        <v>0</v>
      </c>
      <c r="AM641" s="938">
        <f t="shared" si="648"/>
        <v>0</v>
      </c>
      <c r="AN641" s="915">
        <f t="shared" si="649"/>
        <v>0</v>
      </c>
      <c r="AO641" s="922">
        <f t="shared" si="649"/>
        <v>0</v>
      </c>
      <c r="AR641" s="106"/>
    </row>
    <row r="642" spans="2:44">
      <c r="B642" s="238" t="s">
        <v>965</v>
      </c>
      <c r="C642" s="2375" t="s">
        <v>964</v>
      </c>
      <c r="D642" s="1680">
        <v>180</v>
      </c>
      <c r="E642" s="3673" t="s">
        <v>42</v>
      </c>
      <c r="F642" s="2793">
        <v>47.866700000000002</v>
      </c>
      <c r="G642" s="3469">
        <v>35.9</v>
      </c>
      <c r="H642" s="2764" t="s">
        <v>1014</v>
      </c>
      <c r="I642" s="2793" t="s">
        <v>1088</v>
      </c>
      <c r="J642" s="3482">
        <v>3.2</v>
      </c>
      <c r="K642" s="3769" t="s">
        <v>47</v>
      </c>
      <c r="L642" s="1100">
        <v>3.2</v>
      </c>
      <c r="M642" s="3770">
        <v>3.2</v>
      </c>
      <c r="O642" s="894" t="s">
        <v>59</v>
      </c>
      <c r="P642" s="859"/>
      <c r="Q642" s="852"/>
      <c r="R642" s="859">
        <f>L640</f>
        <v>42.84</v>
      </c>
      <c r="S642" s="938">
        <f>M640</f>
        <v>42</v>
      </c>
      <c r="T642" s="859"/>
      <c r="U642" s="1032"/>
      <c r="V642" s="859">
        <f t="shared" si="651"/>
        <v>42.84</v>
      </c>
      <c r="W642" s="1018">
        <f t="shared" si="651"/>
        <v>42</v>
      </c>
      <c r="X642" s="859">
        <f t="shared" si="651"/>
        <v>42.84</v>
      </c>
      <c r="Y642" s="938">
        <f t="shared" si="651"/>
        <v>42</v>
      </c>
      <c r="Z642" s="895">
        <f t="shared" si="650"/>
        <v>42.84</v>
      </c>
      <c r="AA642" s="903">
        <f t="shared" si="650"/>
        <v>42</v>
      </c>
      <c r="AC642" s="913" t="s">
        <v>111</v>
      </c>
      <c r="AD642" s="740"/>
      <c r="AE642" s="1111"/>
      <c r="AF642" s="883"/>
      <c r="AG642" s="1017"/>
      <c r="AH642" s="883"/>
      <c r="AI642" s="1035"/>
      <c r="AJ642" s="883">
        <f t="shared" si="648"/>
        <v>0</v>
      </c>
      <c r="AK642" s="1018">
        <f t="shared" si="648"/>
        <v>0</v>
      </c>
      <c r="AL642" s="883">
        <f t="shared" si="648"/>
        <v>0</v>
      </c>
      <c r="AM642" s="938">
        <f t="shared" si="648"/>
        <v>0</v>
      </c>
      <c r="AN642" s="915">
        <f t="shared" si="649"/>
        <v>0</v>
      </c>
      <c r="AO642" s="922">
        <f t="shared" si="649"/>
        <v>0</v>
      </c>
      <c r="AR642" s="106"/>
    </row>
    <row r="643" spans="2:44">
      <c r="B643" s="3666" t="s">
        <v>651</v>
      </c>
      <c r="C643" s="2022" t="s">
        <v>652</v>
      </c>
      <c r="D643" s="3158">
        <v>200</v>
      </c>
      <c r="E643" s="3883" t="s">
        <v>62</v>
      </c>
      <c r="F643" s="2793">
        <v>17.75</v>
      </c>
      <c r="G643" s="2795">
        <v>15</v>
      </c>
      <c r="H643" s="2026" t="s">
        <v>130</v>
      </c>
      <c r="I643" s="2793">
        <v>13.1084</v>
      </c>
      <c r="J643" s="3110">
        <v>11</v>
      </c>
      <c r="K643" s="3485" t="s">
        <v>123</v>
      </c>
      <c r="L643" s="2793" t="s">
        <v>1086</v>
      </c>
      <c r="M643" s="2795">
        <v>6.4</v>
      </c>
      <c r="O643" s="894" t="s">
        <v>309</v>
      </c>
      <c r="P643" s="859">
        <f>I627</f>
        <v>7.84</v>
      </c>
      <c r="Q643" s="852">
        <f>J627</f>
        <v>7.5</v>
      </c>
      <c r="R643" s="859"/>
      <c r="S643" s="938"/>
      <c r="T643" s="859"/>
      <c r="U643" s="1032"/>
      <c r="V643" s="859">
        <f t="shared" si="651"/>
        <v>7.84</v>
      </c>
      <c r="W643" s="1018">
        <f t="shared" si="651"/>
        <v>7.5</v>
      </c>
      <c r="X643" s="859">
        <f t="shared" si="651"/>
        <v>0</v>
      </c>
      <c r="Y643" s="938">
        <f t="shared" si="651"/>
        <v>0</v>
      </c>
      <c r="Z643" s="895">
        <f t="shared" si="650"/>
        <v>7.84</v>
      </c>
      <c r="AA643" s="903">
        <f t="shared" si="650"/>
        <v>7.5</v>
      </c>
      <c r="AC643" s="913" t="s">
        <v>109</v>
      </c>
      <c r="AD643" s="740"/>
      <c r="AE643" s="1112"/>
      <c r="AF643" s="1207"/>
      <c r="AG643" s="1017"/>
      <c r="AH643" s="883"/>
      <c r="AI643" s="1035"/>
      <c r="AJ643" s="883">
        <f t="shared" si="648"/>
        <v>0</v>
      </c>
      <c r="AK643" s="1018">
        <f t="shared" si="648"/>
        <v>0</v>
      </c>
      <c r="AL643" s="883">
        <f t="shared" si="648"/>
        <v>0</v>
      </c>
      <c r="AM643" s="938">
        <f t="shared" si="648"/>
        <v>0</v>
      </c>
      <c r="AN643" s="915">
        <f t="shared" si="649"/>
        <v>0</v>
      </c>
      <c r="AO643" s="922">
        <f t="shared" si="649"/>
        <v>0</v>
      </c>
      <c r="AR643" s="106"/>
    </row>
    <row r="644" spans="2:44" ht="15.75" thickBot="1">
      <c r="B644" s="3165" t="s">
        <v>1087</v>
      </c>
      <c r="C644" s="2372" t="s">
        <v>929</v>
      </c>
      <c r="D644" s="1680">
        <v>80</v>
      </c>
      <c r="E644" s="3673" t="s">
        <v>605</v>
      </c>
      <c r="F644" s="3453">
        <v>14</v>
      </c>
      <c r="G644" s="2797">
        <v>14</v>
      </c>
      <c r="H644" s="2026" t="s">
        <v>73</v>
      </c>
      <c r="I644" s="2793">
        <v>11.84</v>
      </c>
      <c r="J644" s="3110">
        <v>11.84</v>
      </c>
      <c r="K644" s="3480" t="s">
        <v>70</v>
      </c>
      <c r="L644" s="2763">
        <v>0.27</v>
      </c>
      <c r="M644" s="3773">
        <v>0.27</v>
      </c>
      <c r="N644" s="343"/>
      <c r="O644" s="894" t="s">
        <v>61</v>
      </c>
      <c r="P644" s="859">
        <f>F627</f>
        <v>5.4</v>
      </c>
      <c r="Q644" s="852">
        <f>G627</f>
        <v>5.4</v>
      </c>
      <c r="R644" s="859"/>
      <c r="S644" s="938"/>
      <c r="T644" s="859"/>
      <c r="U644" s="1032"/>
      <c r="V644" s="859">
        <f t="shared" si="651"/>
        <v>5.4</v>
      </c>
      <c r="W644" s="1018">
        <f t="shared" si="651"/>
        <v>5.4</v>
      </c>
      <c r="X644" s="859">
        <f t="shared" si="651"/>
        <v>0</v>
      </c>
      <c r="Y644" s="938">
        <f t="shared" si="651"/>
        <v>0</v>
      </c>
      <c r="Z644" s="895">
        <f t="shared" si="650"/>
        <v>5.4</v>
      </c>
      <c r="AA644" s="903">
        <f t="shared" si="650"/>
        <v>5.4</v>
      </c>
      <c r="AC644" s="2094" t="s">
        <v>419</v>
      </c>
      <c r="AD644" s="881"/>
      <c r="AE644" s="1113"/>
      <c r="AF644" s="1374"/>
      <c r="AG644" s="1019"/>
      <c r="AH644" s="884"/>
      <c r="AI644" s="1115"/>
      <c r="AJ644" s="884">
        <f t="shared" si="648"/>
        <v>0</v>
      </c>
      <c r="AK644" s="1020">
        <f t="shared" si="648"/>
        <v>0</v>
      </c>
      <c r="AL644" s="884">
        <f t="shared" si="648"/>
        <v>0</v>
      </c>
      <c r="AM644" s="848">
        <f t="shared" si="648"/>
        <v>0</v>
      </c>
      <c r="AN644" s="3810">
        <f t="shared" si="649"/>
        <v>0</v>
      </c>
      <c r="AO644" s="3811">
        <f t="shared" si="649"/>
        <v>0</v>
      </c>
      <c r="AR644" s="106"/>
    </row>
    <row r="645" spans="2:44" ht="15.75" thickBot="1">
      <c r="B645" s="3161" t="s">
        <v>931</v>
      </c>
      <c r="C645" s="2371" t="s">
        <v>930</v>
      </c>
      <c r="D645" s="2211">
        <v>30</v>
      </c>
      <c r="E645" s="3673" t="s">
        <v>130</v>
      </c>
      <c r="F645" s="2793">
        <v>15</v>
      </c>
      <c r="G645" s="3469">
        <v>12.5</v>
      </c>
      <c r="H645" s="2026" t="s">
        <v>71</v>
      </c>
      <c r="I645" s="2793">
        <v>15.3</v>
      </c>
      <c r="J645" s="3110">
        <v>15.3</v>
      </c>
      <c r="K645" s="2764" t="s">
        <v>548</v>
      </c>
      <c r="L645" s="2793">
        <v>5.2</v>
      </c>
      <c r="M645" s="2797">
        <v>5.2</v>
      </c>
      <c r="O645" s="894" t="s">
        <v>75</v>
      </c>
      <c r="P645" s="859">
        <f>F623+L625</f>
        <v>11.5</v>
      </c>
      <c r="Q645" s="1150">
        <f>G623+M625</f>
        <v>11.5</v>
      </c>
      <c r="R645" s="859">
        <f>F646+I653+L648</f>
        <v>8.5</v>
      </c>
      <c r="S645" s="1018">
        <f>G646+J653+M648</f>
        <v>8.5</v>
      </c>
      <c r="T645" s="859">
        <f>F665</f>
        <v>2.6</v>
      </c>
      <c r="U645" s="1037">
        <f>G665</f>
        <v>2.6</v>
      </c>
      <c r="V645" s="859">
        <f t="shared" si="651"/>
        <v>20</v>
      </c>
      <c r="W645" s="1018">
        <f t="shared" si="651"/>
        <v>20</v>
      </c>
      <c r="X645" s="859">
        <f t="shared" si="651"/>
        <v>11.1</v>
      </c>
      <c r="Y645" s="938">
        <f t="shared" si="651"/>
        <v>11.1</v>
      </c>
      <c r="Z645" s="895">
        <f t="shared" si="650"/>
        <v>22.6</v>
      </c>
      <c r="AA645" s="903">
        <f t="shared" si="650"/>
        <v>22.6</v>
      </c>
      <c r="AC645" s="1372" t="s">
        <v>374</v>
      </c>
      <c r="AD645" s="1398">
        <f t="shared" ref="AD645" si="660">SUM(AD632:AD644)</f>
        <v>275.52639999999997</v>
      </c>
      <c r="AE645" s="1399">
        <f>SUM(AE632:AE644)</f>
        <v>220.88000000000002</v>
      </c>
      <c r="AF645" s="1400">
        <f t="shared" ref="AF645" si="661">SUM(AF632:AF644)</f>
        <v>356.89839999999992</v>
      </c>
      <c r="AG645" s="1401">
        <f>SUM(AG632:AG644)</f>
        <v>254.01999999999998</v>
      </c>
      <c r="AH645" s="1402">
        <f>SUM(AH632:AH644)</f>
        <v>0</v>
      </c>
      <c r="AI645" s="1375">
        <f>SUM(AI632:AI644)</f>
        <v>0</v>
      </c>
      <c r="AJ645" s="1391">
        <f t="shared" si="648"/>
        <v>632.42479999999989</v>
      </c>
      <c r="AK645" s="2095">
        <f t="shared" si="648"/>
        <v>474.9</v>
      </c>
      <c r="AL645" s="1391">
        <f t="shared" si="648"/>
        <v>356.89839999999992</v>
      </c>
      <c r="AM645" s="2096">
        <f t="shared" si="648"/>
        <v>254.01999999999998</v>
      </c>
      <c r="AN645" s="3814">
        <f t="shared" si="649"/>
        <v>632.42479999999989</v>
      </c>
      <c r="AO645" s="3815">
        <f t="shared" si="649"/>
        <v>474.9</v>
      </c>
      <c r="AR645" s="106"/>
    </row>
    <row r="646" spans="2:44">
      <c r="B646" s="2092" t="s">
        <v>8</v>
      </c>
      <c r="C646" s="4290" t="s">
        <v>9</v>
      </c>
      <c r="D646" s="1554">
        <v>40</v>
      </c>
      <c r="E646" s="3673" t="s">
        <v>75</v>
      </c>
      <c r="F646" s="2793">
        <v>4</v>
      </c>
      <c r="G646" s="3469">
        <v>4</v>
      </c>
      <c r="H646" s="3480" t="s">
        <v>1035</v>
      </c>
      <c r="I646" s="2793">
        <v>3.8</v>
      </c>
      <c r="J646" s="3110">
        <v>2.8</v>
      </c>
      <c r="K646" s="2764" t="s">
        <v>73</v>
      </c>
      <c r="L646" s="2793">
        <v>9.8000000000000007</v>
      </c>
      <c r="M646" s="2797">
        <v>9.8000000000000007</v>
      </c>
      <c r="O646" s="894" t="s">
        <v>79</v>
      </c>
      <c r="P646" s="1117">
        <f>I632</f>
        <v>4.5</v>
      </c>
      <c r="Q646" s="1036">
        <f>J632</f>
        <v>4.5</v>
      </c>
      <c r="R646" s="1117">
        <f>I650+L647</f>
        <v>6.6</v>
      </c>
      <c r="S646" s="1018">
        <f>J650+M647</f>
        <v>6.6</v>
      </c>
      <c r="T646" s="859">
        <f>I661</f>
        <v>0.75</v>
      </c>
      <c r="U646" s="1032">
        <f>J661</f>
        <v>0.75</v>
      </c>
      <c r="V646" s="859">
        <f t="shared" si="651"/>
        <v>11.1</v>
      </c>
      <c r="W646" s="1018">
        <f t="shared" si="651"/>
        <v>11.1</v>
      </c>
      <c r="X646" s="859">
        <f t="shared" si="651"/>
        <v>7.35</v>
      </c>
      <c r="Y646" s="938">
        <f t="shared" si="651"/>
        <v>7.35</v>
      </c>
      <c r="Z646" s="895">
        <f t="shared" si="650"/>
        <v>11.85</v>
      </c>
      <c r="AA646" s="903">
        <f t="shared" si="650"/>
        <v>11.85</v>
      </c>
      <c r="AC646" s="85" t="s">
        <v>386</v>
      </c>
      <c r="AD646" s="880"/>
      <c r="AE646" s="3816"/>
      <c r="AF646" s="882"/>
      <c r="AG646" s="3817"/>
      <c r="AH646" s="882"/>
      <c r="AI646" s="17"/>
      <c r="AN646" s="915">
        <f t="shared" si="649"/>
        <v>0</v>
      </c>
      <c r="AO646" s="922">
        <f t="shared" si="649"/>
        <v>0</v>
      </c>
      <c r="AR646" s="106"/>
    </row>
    <row r="647" spans="2:44">
      <c r="B647" s="239" t="s">
        <v>8</v>
      </c>
      <c r="C647" s="2375" t="s">
        <v>294</v>
      </c>
      <c r="D647" s="2369">
        <v>40</v>
      </c>
      <c r="E647" s="3673" t="s">
        <v>74</v>
      </c>
      <c r="F647" s="2787">
        <v>187.5</v>
      </c>
      <c r="G647" s="4175">
        <v>187.5</v>
      </c>
      <c r="H647" s="2764" t="s">
        <v>1014</v>
      </c>
      <c r="I647" s="2793" t="s">
        <v>1080</v>
      </c>
      <c r="J647" s="3482">
        <v>12.5</v>
      </c>
      <c r="K647" s="3485" t="s">
        <v>1000</v>
      </c>
      <c r="L647" s="2802">
        <v>1</v>
      </c>
      <c r="M647" s="3496">
        <v>1</v>
      </c>
      <c r="O647" s="607" t="s">
        <v>1017</v>
      </c>
      <c r="P647" s="1121">
        <v>0.13275000000000001</v>
      </c>
      <c r="Q647" s="1036">
        <f>J629</f>
        <v>5.31</v>
      </c>
      <c r="R647" s="1181">
        <v>0.55249999999999999</v>
      </c>
      <c r="S647" s="1041">
        <f>J642+J647+M643</f>
        <v>22.1</v>
      </c>
      <c r="T647" s="1149">
        <v>0.2</v>
      </c>
      <c r="U647" s="1040">
        <f>G664</f>
        <v>8</v>
      </c>
      <c r="V647" s="859">
        <f t="shared" si="651"/>
        <v>0.68525000000000003</v>
      </c>
      <c r="W647" s="1018">
        <f t="shared" si="651"/>
        <v>27.41</v>
      </c>
      <c r="X647" s="859">
        <f t="shared" si="651"/>
        <v>0.75249999999999995</v>
      </c>
      <c r="Y647" s="938">
        <f t="shared" si="651"/>
        <v>30.1</v>
      </c>
      <c r="Z647" s="895">
        <f t="shared" si="650"/>
        <v>0.88525000000000009</v>
      </c>
      <c r="AA647" s="903">
        <f t="shared" si="650"/>
        <v>35.409999999999997</v>
      </c>
      <c r="AC647" s="913" t="s">
        <v>112</v>
      </c>
      <c r="AD647" s="740"/>
      <c r="AE647" s="1108"/>
      <c r="AF647" s="883">
        <f>I646</f>
        <v>3.8</v>
      </c>
      <c r="AG647" s="1017">
        <f>J646</f>
        <v>2.8</v>
      </c>
      <c r="AH647" s="883"/>
      <c r="AI647" s="1035"/>
      <c r="AJ647" s="883">
        <f t="shared" ref="AJ647:AM662" si="662">AD647+AF647</f>
        <v>3.8</v>
      </c>
      <c r="AK647" s="1018">
        <f t="shared" si="662"/>
        <v>2.8</v>
      </c>
      <c r="AL647" s="883">
        <f t="shared" si="662"/>
        <v>3.8</v>
      </c>
      <c r="AM647" s="938">
        <f t="shared" si="662"/>
        <v>2.8</v>
      </c>
      <c r="AN647" s="915">
        <f t="shared" si="649"/>
        <v>3.8</v>
      </c>
      <c r="AO647" s="922">
        <f t="shared" si="649"/>
        <v>2.8</v>
      </c>
      <c r="AR647" s="106"/>
    </row>
    <row r="648" spans="2:44">
      <c r="B648" s="3136"/>
      <c r="C648" s="3646"/>
      <c r="D648" s="3137"/>
      <c r="E648" s="3673" t="s">
        <v>51</v>
      </c>
      <c r="F648" s="3453">
        <v>1</v>
      </c>
      <c r="G648" s="2797">
        <v>1</v>
      </c>
      <c r="H648" s="2764" t="s">
        <v>1013</v>
      </c>
      <c r="I648" s="2793">
        <v>8.4</v>
      </c>
      <c r="J648" s="3482">
        <v>8.4</v>
      </c>
      <c r="K648" s="2026" t="s">
        <v>75</v>
      </c>
      <c r="L648" s="2793">
        <v>2.7</v>
      </c>
      <c r="M648" s="3469">
        <v>2.7</v>
      </c>
      <c r="O648" s="894" t="s">
        <v>47</v>
      </c>
      <c r="P648" s="859">
        <f>F633+L623</f>
        <v>8.4499999999999993</v>
      </c>
      <c r="Q648" s="1150">
        <f>G633+M623</f>
        <v>8.4499999999999993</v>
      </c>
      <c r="R648" s="859">
        <f>L642+L653</f>
        <v>15.5</v>
      </c>
      <c r="S648" s="1018">
        <f>M642+M653</f>
        <v>15.5</v>
      </c>
      <c r="T648" s="859">
        <f>F663+I665</f>
        <v>3.4000000000000004</v>
      </c>
      <c r="U648" s="1037">
        <f>G663+J665</f>
        <v>3.4000000000000004</v>
      </c>
      <c r="V648" s="859">
        <f t="shared" si="651"/>
        <v>23.95</v>
      </c>
      <c r="W648" s="1018">
        <f t="shared" si="651"/>
        <v>23.95</v>
      </c>
      <c r="X648" s="859">
        <f t="shared" si="651"/>
        <v>18.899999999999999</v>
      </c>
      <c r="Y648" s="938">
        <f t="shared" si="651"/>
        <v>18.899999999999999</v>
      </c>
      <c r="Z648" s="895">
        <f t="shared" si="650"/>
        <v>27.35</v>
      </c>
      <c r="AA648" s="903">
        <f t="shared" si="650"/>
        <v>27.35</v>
      </c>
      <c r="AC648" s="913" t="s">
        <v>110</v>
      </c>
      <c r="AD648" s="740"/>
      <c r="AE648" s="1108"/>
      <c r="AF648" s="883"/>
      <c r="AG648" s="1017"/>
      <c r="AH648" s="883"/>
      <c r="AI648" s="1035"/>
      <c r="AJ648" s="883">
        <f t="shared" si="662"/>
        <v>0</v>
      </c>
      <c r="AK648" s="1018">
        <f t="shared" si="662"/>
        <v>0</v>
      </c>
      <c r="AL648" s="883">
        <f t="shared" si="662"/>
        <v>0</v>
      </c>
      <c r="AM648" s="938">
        <f t="shared" si="662"/>
        <v>0</v>
      </c>
      <c r="AN648" s="915">
        <f t="shared" si="649"/>
        <v>0</v>
      </c>
      <c r="AO648" s="922">
        <f t="shared" si="649"/>
        <v>0</v>
      </c>
      <c r="AR648" s="106"/>
    </row>
    <row r="649" spans="2:44">
      <c r="B649" s="3136"/>
      <c r="C649" s="3645"/>
      <c r="D649" s="3137"/>
      <c r="E649" s="3884" t="s">
        <v>539</v>
      </c>
      <c r="F649" s="3885">
        <v>1.1900000000000001E-2</v>
      </c>
      <c r="G649" s="3844">
        <v>1.1900000000000001E-2</v>
      </c>
      <c r="H649" s="3410" t="s">
        <v>1079</v>
      </c>
      <c r="I649" s="3886"/>
      <c r="J649" s="3887"/>
      <c r="K649" s="3785" t="s">
        <v>1085</v>
      </c>
      <c r="L649" s="3775"/>
      <c r="M649" s="3786"/>
      <c r="O649" s="894" t="s">
        <v>120</v>
      </c>
      <c r="P649" s="859"/>
      <c r="Q649" s="852"/>
      <c r="R649" s="1149"/>
      <c r="S649" s="938"/>
      <c r="T649" s="859"/>
      <c r="U649" s="1032"/>
      <c r="V649" s="859">
        <f t="shared" si="651"/>
        <v>0</v>
      </c>
      <c r="W649" s="1018">
        <f t="shared" si="651"/>
        <v>0</v>
      </c>
      <c r="X649" s="859">
        <f t="shared" si="651"/>
        <v>0</v>
      </c>
      <c r="Y649" s="938">
        <f t="shared" si="651"/>
        <v>0</v>
      </c>
      <c r="Z649" s="895">
        <f t="shared" si="650"/>
        <v>0</v>
      </c>
      <c r="AA649" s="903">
        <f t="shared" si="650"/>
        <v>0</v>
      </c>
      <c r="AC649" s="913" t="s">
        <v>108</v>
      </c>
      <c r="AD649" s="740"/>
      <c r="AE649" s="1111"/>
      <c r="AF649" s="883"/>
      <c r="AG649" s="1017"/>
      <c r="AH649" s="883"/>
      <c r="AI649" s="1035"/>
      <c r="AJ649" s="883">
        <f t="shared" si="662"/>
        <v>0</v>
      </c>
      <c r="AK649" s="1018">
        <f t="shared" si="662"/>
        <v>0</v>
      </c>
      <c r="AL649" s="883">
        <f t="shared" si="662"/>
        <v>0</v>
      </c>
      <c r="AM649" s="938">
        <f t="shared" si="662"/>
        <v>0</v>
      </c>
      <c r="AN649" s="915">
        <f t="shared" si="649"/>
        <v>0</v>
      </c>
      <c r="AO649" s="922">
        <f t="shared" si="649"/>
        <v>0</v>
      </c>
      <c r="AR649" s="106"/>
    </row>
    <row r="650" spans="2:44" ht="15.75" thickBot="1">
      <c r="B650" s="3136"/>
      <c r="C650" s="3657"/>
      <c r="D650" s="3137"/>
      <c r="E650" s="3888" t="s">
        <v>452</v>
      </c>
      <c r="F650" s="2802"/>
      <c r="G650" s="3496">
        <v>0.754</v>
      </c>
      <c r="H650" s="3503" t="s">
        <v>79</v>
      </c>
      <c r="I650" s="2802">
        <v>5.6</v>
      </c>
      <c r="J650" s="3495">
        <v>5.6</v>
      </c>
      <c r="K650" s="3889" t="s">
        <v>894</v>
      </c>
      <c r="L650" s="2793"/>
      <c r="M650" s="3469"/>
      <c r="O650" s="894" t="s">
        <v>306</v>
      </c>
      <c r="P650" s="859"/>
      <c r="Q650" s="852"/>
      <c r="R650" s="859"/>
      <c r="S650" s="938"/>
      <c r="T650" s="859"/>
      <c r="U650" s="1032"/>
      <c r="V650" s="859">
        <f t="shared" si="651"/>
        <v>0</v>
      </c>
      <c r="W650" s="1018">
        <f t="shared" si="651"/>
        <v>0</v>
      </c>
      <c r="X650" s="859">
        <f t="shared" si="651"/>
        <v>0</v>
      </c>
      <c r="Y650" s="938">
        <f t="shared" si="651"/>
        <v>0</v>
      </c>
      <c r="Z650" s="895">
        <f t="shared" si="650"/>
        <v>0</v>
      </c>
      <c r="AA650" s="903">
        <f t="shared" si="650"/>
        <v>0</v>
      </c>
      <c r="AC650" s="913" t="s">
        <v>298</v>
      </c>
      <c r="AD650" s="740"/>
      <c r="AE650" s="1112"/>
      <c r="AF650" s="883"/>
      <c r="AG650" s="1017"/>
      <c r="AH650" s="883"/>
      <c r="AI650" s="1035"/>
      <c r="AJ650" s="883">
        <f t="shared" si="662"/>
        <v>0</v>
      </c>
      <c r="AK650" s="1018">
        <f t="shared" si="662"/>
        <v>0</v>
      </c>
      <c r="AL650" s="883">
        <f t="shared" si="662"/>
        <v>0</v>
      </c>
      <c r="AM650" s="938">
        <f t="shared" si="662"/>
        <v>0</v>
      </c>
      <c r="AN650" s="915">
        <f t="shared" si="649"/>
        <v>0</v>
      </c>
      <c r="AO650" s="922">
        <f t="shared" si="649"/>
        <v>0</v>
      </c>
      <c r="AR650" s="106"/>
    </row>
    <row r="651" spans="2:44" ht="15.75" thickBot="1">
      <c r="B651" s="3136"/>
      <c r="C651" s="3657"/>
      <c r="D651" s="3137"/>
      <c r="E651" s="45"/>
      <c r="F651" s="3890" t="s">
        <v>964</v>
      </c>
      <c r="G651" s="45"/>
      <c r="H651" s="45"/>
      <c r="I651" s="45"/>
      <c r="J651" s="57"/>
      <c r="K651" s="3771" t="s">
        <v>1036</v>
      </c>
      <c r="L651" s="2793">
        <v>0.84</v>
      </c>
      <c r="M651" s="3469">
        <v>0.84</v>
      </c>
      <c r="O651" s="894" t="s">
        <v>118</v>
      </c>
      <c r="P651" s="859"/>
      <c r="Q651" s="852"/>
      <c r="R651" s="859">
        <f>L651</f>
        <v>0.84</v>
      </c>
      <c r="S651" s="938">
        <f>M651</f>
        <v>0.84</v>
      </c>
      <c r="T651" s="859"/>
      <c r="U651" s="1032"/>
      <c r="V651" s="859">
        <f t="shared" si="651"/>
        <v>0.84</v>
      </c>
      <c r="W651" s="1018">
        <f t="shared" si="651"/>
        <v>0.84</v>
      </c>
      <c r="X651" s="859">
        <f t="shared" si="651"/>
        <v>0.84</v>
      </c>
      <c r="Y651" s="938">
        <f t="shared" si="651"/>
        <v>0.84</v>
      </c>
      <c r="Z651" s="895">
        <f t="shared" si="650"/>
        <v>0.84</v>
      </c>
      <c r="AA651" s="903">
        <f t="shared" si="650"/>
        <v>0.84</v>
      </c>
      <c r="AC651" s="2094" t="s">
        <v>83</v>
      </c>
      <c r="AD651" s="881">
        <f>L624</f>
        <v>3.75</v>
      </c>
      <c r="AE651" s="2099">
        <f>M624</f>
        <v>3.75</v>
      </c>
      <c r="AF651" s="1374"/>
      <c r="AG651" s="1019"/>
      <c r="AH651" s="884"/>
      <c r="AI651" s="1115"/>
      <c r="AJ651" s="884">
        <f t="shared" si="662"/>
        <v>3.75</v>
      </c>
      <c r="AK651" s="1020">
        <f t="shared" si="662"/>
        <v>3.75</v>
      </c>
      <c r="AL651" s="884">
        <f t="shared" si="662"/>
        <v>0</v>
      </c>
      <c r="AM651" s="848">
        <f t="shared" si="662"/>
        <v>0</v>
      </c>
      <c r="AN651" s="3810">
        <f t="shared" si="649"/>
        <v>3.75</v>
      </c>
      <c r="AO651" s="3811">
        <f t="shared" si="649"/>
        <v>3.75</v>
      </c>
      <c r="AR651" s="106"/>
    </row>
    <row r="652" spans="2:44" ht="15.75" thickBot="1">
      <c r="B652" s="3136"/>
      <c r="C652" s="3657"/>
      <c r="D652" s="3137"/>
      <c r="E652" s="3498" t="s">
        <v>86</v>
      </c>
      <c r="F652" s="3510" t="s">
        <v>87</v>
      </c>
      <c r="G652" s="3836" t="s">
        <v>88</v>
      </c>
      <c r="H652" s="3519" t="s">
        <v>86</v>
      </c>
      <c r="I652" s="3510" t="s">
        <v>87</v>
      </c>
      <c r="J652" s="3836" t="s">
        <v>88</v>
      </c>
      <c r="K652" s="185" t="s">
        <v>124</v>
      </c>
      <c r="L652" s="2793">
        <v>2.8</v>
      </c>
      <c r="M652" s="3469">
        <v>2.8</v>
      </c>
      <c r="O652" s="894" t="s">
        <v>117</v>
      </c>
      <c r="P652" s="859"/>
      <c r="Q652" s="852"/>
      <c r="R652" s="859"/>
      <c r="S652" s="938"/>
      <c r="T652" s="859"/>
      <c r="U652" s="1032"/>
      <c r="V652" s="859">
        <f t="shared" si="651"/>
        <v>0</v>
      </c>
      <c r="W652" s="1018">
        <f t="shared" si="651"/>
        <v>0</v>
      </c>
      <c r="X652" s="859">
        <f t="shared" si="651"/>
        <v>0</v>
      </c>
      <c r="Y652" s="938">
        <f t="shared" si="651"/>
        <v>0</v>
      </c>
      <c r="Z652" s="895">
        <f t="shared" si="650"/>
        <v>0</v>
      </c>
      <c r="AA652" s="903">
        <f t="shared" si="650"/>
        <v>0</v>
      </c>
      <c r="AC652" s="1372" t="s">
        <v>375</v>
      </c>
      <c r="AD652" s="2097">
        <f>SUM(AD647:AD651)</f>
        <v>3.75</v>
      </c>
      <c r="AE652" s="1375">
        <f t="shared" ref="AE652" si="663">SUM(AE647:AE651)</f>
        <v>3.75</v>
      </c>
      <c r="AF652" s="1398">
        <f>SUM(AF647:AF651)</f>
        <v>3.8</v>
      </c>
      <c r="AG652" s="1375">
        <f t="shared" ref="AG652" si="664">SUM(AG647:AG651)</f>
        <v>2.8</v>
      </c>
      <c r="AH652" s="1398">
        <f>SUM(AH647:AH651)</f>
        <v>0</v>
      </c>
      <c r="AI652" s="1375">
        <f>SUM(AI647:AI651)</f>
        <v>0</v>
      </c>
      <c r="AJ652" s="1391">
        <f t="shared" si="662"/>
        <v>7.55</v>
      </c>
      <c r="AK652" s="2095">
        <f t="shared" si="662"/>
        <v>6.55</v>
      </c>
      <c r="AL652" s="1391">
        <f t="shared" si="662"/>
        <v>3.8</v>
      </c>
      <c r="AM652" s="2096">
        <f t="shared" si="662"/>
        <v>2.8</v>
      </c>
      <c r="AN652" s="3814">
        <f t="shared" si="649"/>
        <v>7.55</v>
      </c>
      <c r="AO652" s="3815">
        <f t="shared" si="649"/>
        <v>6.55</v>
      </c>
      <c r="AR652" s="106"/>
    </row>
    <row r="653" spans="2:44" ht="15.75" thickBot="1">
      <c r="B653" s="3136"/>
      <c r="C653" s="3657"/>
      <c r="D653" s="3137"/>
      <c r="E653" s="3505" t="s">
        <v>404</v>
      </c>
      <c r="F653" s="4268">
        <v>53.75</v>
      </c>
      <c r="G653" s="3520">
        <v>43</v>
      </c>
      <c r="H653" s="2790" t="s">
        <v>75</v>
      </c>
      <c r="I653" s="2791">
        <v>1.8</v>
      </c>
      <c r="J653" s="3766">
        <v>1.8</v>
      </c>
      <c r="K653" s="2896" t="s">
        <v>47</v>
      </c>
      <c r="L653" s="2802">
        <v>12.3</v>
      </c>
      <c r="M653" s="3809">
        <v>12.3</v>
      </c>
      <c r="O653" s="894" t="s">
        <v>70</v>
      </c>
      <c r="P653" s="859"/>
      <c r="Q653" s="1036"/>
      <c r="R653" s="859">
        <f>L644</f>
        <v>0.27</v>
      </c>
      <c r="S653" s="1018">
        <f>M644</f>
        <v>0.27</v>
      </c>
      <c r="T653" s="859"/>
      <c r="U653" s="1032"/>
      <c r="V653" s="859">
        <f t="shared" si="651"/>
        <v>0.27</v>
      </c>
      <c r="W653" s="1018">
        <f t="shared" si="651"/>
        <v>0.27</v>
      </c>
      <c r="X653" s="859">
        <f t="shared" si="651"/>
        <v>0.27</v>
      </c>
      <c r="Y653" s="938">
        <f t="shared" si="651"/>
        <v>0.27</v>
      </c>
      <c r="Z653" s="895">
        <f t="shared" si="650"/>
        <v>0.27</v>
      </c>
      <c r="AA653" s="903">
        <f t="shared" si="650"/>
        <v>0.27</v>
      </c>
      <c r="AC653" s="2100" t="s">
        <v>376</v>
      </c>
      <c r="AD653" s="2101">
        <f t="shared" ref="AD653:AH653" si="665">AD645+AD652</f>
        <v>279.27639999999997</v>
      </c>
      <c r="AE653" s="2102">
        <f t="shared" si="665"/>
        <v>224.63000000000002</v>
      </c>
      <c r="AF653" s="2139">
        <f t="shared" si="665"/>
        <v>360.69839999999994</v>
      </c>
      <c r="AG653" s="3829">
        <f t="shared" si="665"/>
        <v>256.82</v>
      </c>
      <c r="AH653" s="2101">
        <f t="shared" si="665"/>
        <v>0</v>
      </c>
      <c r="AI653" s="2104">
        <f>AI645+AI652</f>
        <v>0</v>
      </c>
      <c r="AJ653" s="2140">
        <f>AD653+AF653</f>
        <v>639.97479999999996</v>
      </c>
      <c r="AK653" s="2106">
        <f>AE653+AG653</f>
        <v>481.45000000000005</v>
      </c>
      <c r="AL653" s="2105">
        <f t="shared" si="662"/>
        <v>360.69839999999994</v>
      </c>
      <c r="AM653" s="2107">
        <f t="shared" si="662"/>
        <v>256.82</v>
      </c>
      <c r="AN653" s="2105">
        <f t="shared" si="649"/>
        <v>639.97479999999996</v>
      </c>
      <c r="AO653" s="3830">
        <f t="shared" si="649"/>
        <v>481.45000000000005</v>
      </c>
      <c r="AR653" s="106"/>
    </row>
    <row r="654" spans="2:44" ht="15.75" thickBot="1">
      <c r="B654" s="3136"/>
      <c r="C654" s="4174"/>
      <c r="D654" s="3137"/>
      <c r="E654" s="3673" t="s">
        <v>1037</v>
      </c>
      <c r="F654" s="3453">
        <v>66.650000000000006</v>
      </c>
      <c r="G654" s="3468">
        <v>43</v>
      </c>
      <c r="H654" s="233" t="s">
        <v>556</v>
      </c>
      <c r="I654" s="2793">
        <v>0.40500000000000003</v>
      </c>
      <c r="J654" s="3469">
        <v>0.40500000000000003</v>
      </c>
      <c r="K654" s="3891" t="s">
        <v>73</v>
      </c>
      <c r="L654" s="2802">
        <v>17.36</v>
      </c>
      <c r="M654" s="3504">
        <v>17.36</v>
      </c>
      <c r="O654" s="411" t="s">
        <v>307</v>
      </c>
      <c r="P654" s="859">
        <f>F628+I634+L631</f>
        <v>0.82000000000000006</v>
      </c>
      <c r="Q654" s="1150">
        <f>G628+J634+M631</f>
        <v>0.82000000000000006</v>
      </c>
      <c r="R654" s="1117">
        <f>F648+I641+I654</f>
        <v>1.86</v>
      </c>
      <c r="S654" s="1018">
        <f>G648+J641+J654</f>
        <v>1.86</v>
      </c>
      <c r="T654" s="859"/>
      <c r="U654" s="1032"/>
      <c r="V654" s="859">
        <f t="shared" si="651"/>
        <v>2.68</v>
      </c>
      <c r="W654" s="1018">
        <f t="shared" si="651"/>
        <v>2.68</v>
      </c>
      <c r="X654" s="859">
        <f t="shared" si="651"/>
        <v>1.86</v>
      </c>
      <c r="Y654" s="938">
        <f t="shared" si="651"/>
        <v>1.86</v>
      </c>
      <c r="Z654" s="895">
        <f t="shared" si="650"/>
        <v>2.68</v>
      </c>
      <c r="AA654" s="903">
        <f t="shared" si="650"/>
        <v>2.68</v>
      </c>
      <c r="AC654" s="3892" t="s">
        <v>1021</v>
      </c>
      <c r="AD654" s="3893"/>
      <c r="AE654" s="3894"/>
      <c r="AF654" s="2119"/>
      <c r="AG654" s="3895"/>
      <c r="AH654" s="2122"/>
      <c r="AI654" s="3896"/>
      <c r="AJ654" s="2122">
        <f t="shared" ref="AJ654:AK659" si="666">AD654+AF654</f>
        <v>0</v>
      </c>
      <c r="AK654" s="3897">
        <f t="shared" si="666"/>
        <v>0</v>
      </c>
      <c r="AL654" s="2122">
        <f t="shared" si="662"/>
        <v>0</v>
      </c>
      <c r="AM654" s="966">
        <f t="shared" si="662"/>
        <v>0</v>
      </c>
      <c r="AN654" s="914">
        <f t="shared" si="649"/>
        <v>0</v>
      </c>
      <c r="AO654" s="2135">
        <f t="shared" si="649"/>
        <v>0</v>
      </c>
      <c r="AR654" s="106"/>
    </row>
    <row r="655" spans="2:44" ht="15.75" thickBot="1">
      <c r="B655" s="3136"/>
      <c r="C655" s="3645"/>
      <c r="D655" s="3137"/>
      <c r="E655" s="3673" t="s">
        <v>1038</v>
      </c>
      <c r="F655" s="2793">
        <v>93.332999999999998</v>
      </c>
      <c r="G655" s="3466">
        <v>70</v>
      </c>
      <c r="H655" s="247" t="s">
        <v>555</v>
      </c>
      <c r="I655" s="2802">
        <v>59.94</v>
      </c>
      <c r="J655" s="3504">
        <v>59.94</v>
      </c>
      <c r="K655" s="3826" t="s">
        <v>652</v>
      </c>
      <c r="L655" s="3508"/>
      <c r="M655" s="3509"/>
      <c r="O655" s="894" t="s">
        <v>308</v>
      </c>
      <c r="P655" s="859">
        <f>F634+L626</f>
        <v>12</v>
      </c>
      <c r="Q655" s="852">
        <f>G634+M626</f>
        <v>12</v>
      </c>
      <c r="R655" s="859">
        <f>L652</f>
        <v>2.8</v>
      </c>
      <c r="S655" s="938">
        <f>M652</f>
        <v>2.8</v>
      </c>
      <c r="T655" s="859">
        <f>I664</f>
        <v>0.8</v>
      </c>
      <c r="U655" s="1032">
        <f>J664</f>
        <v>0.8</v>
      </c>
      <c r="V655" s="859">
        <f t="shared" si="651"/>
        <v>14.8</v>
      </c>
      <c r="W655" s="1018">
        <f t="shared" si="651"/>
        <v>14.8</v>
      </c>
      <c r="X655" s="859">
        <f t="shared" si="651"/>
        <v>3.5999999999999996</v>
      </c>
      <c r="Y655" s="938">
        <f t="shared" si="651"/>
        <v>3.5999999999999996</v>
      </c>
      <c r="Z655" s="895">
        <f t="shared" si="650"/>
        <v>15.600000000000001</v>
      </c>
      <c r="AA655" s="903">
        <f t="shared" si="650"/>
        <v>15.600000000000001</v>
      </c>
      <c r="AC655" s="1345" t="s">
        <v>281</v>
      </c>
      <c r="AD655" s="3831"/>
      <c r="AE655" s="2113"/>
      <c r="AF655" s="880"/>
      <c r="AG655" s="922"/>
      <c r="AH655" s="880"/>
      <c r="AI655" s="2114"/>
      <c r="AJ655" s="882">
        <f t="shared" si="666"/>
        <v>0</v>
      </c>
      <c r="AK655" s="2735">
        <f t="shared" si="666"/>
        <v>0</v>
      </c>
      <c r="AL655" s="882">
        <f t="shared" si="662"/>
        <v>0</v>
      </c>
      <c r="AM655" s="2115">
        <f t="shared" si="662"/>
        <v>0</v>
      </c>
      <c r="AN655" s="915">
        <f t="shared" si="649"/>
        <v>0</v>
      </c>
      <c r="AO655" s="922">
        <f t="shared" si="649"/>
        <v>0</v>
      </c>
      <c r="AR655" s="106"/>
    </row>
    <row r="656" spans="2:44" ht="15.75" thickBot="1">
      <c r="B656" s="2188"/>
      <c r="C656" s="3687"/>
      <c r="D656" s="3137"/>
      <c r="E656" s="2896" t="s">
        <v>1039</v>
      </c>
      <c r="F656" s="2802">
        <v>9.9</v>
      </c>
      <c r="G656" s="3495">
        <v>7.92</v>
      </c>
      <c r="H656" s="3898" t="s">
        <v>958</v>
      </c>
      <c r="I656" s="73"/>
      <c r="J656" s="3135"/>
      <c r="K656" s="3880" t="s">
        <v>86</v>
      </c>
      <c r="L656" s="3796" t="s">
        <v>87</v>
      </c>
      <c r="M656" s="3797" t="s">
        <v>88</v>
      </c>
      <c r="O656" s="868" t="s">
        <v>133</v>
      </c>
      <c r="P656" s="863">
        <f t="shared" ref="P656:U656" si="667">P657+P658+P659+P660</f>
        <v>0.20050000000000001</v>
      </c>
      <c r="Q656" s="1042">
        <f t="shared" si="667"/>
        <v>0.20050000000000001</v>
      </c>
      <c r="R656" s="863">
        <f t="shared" si="667"/>
        <v>0.76590000000000003</v>
      </c>
      <c r="S656" s="1043">
        <f t="shared" si="667"/>
        <v>0.76590000000000003</v>
      </c>
      <c r="T656" s="873">
        <f t="shared" si="667"/>
        <v>0.15</v>
      </c>
      <c r="U656" s="1044">
        <f t="shared" si="667"/>
        <v>0.15</v>
      </c>
      <c r="V656" s="1121">
        <f t="shared" si="651"/>
        <v>0.96640000000000004</v>
      </c>
      <c r="W656" s="1018">
        <f t="shared" si="651"/>
        <v>0.96640000000000004</v>
      </c>
      <c r="X656" s="859">
        <f t="shared" si="651"/>
        <v>0.91590000000000005</v>
      </c>
      <c r="Y656" s="938">
        <f t="shared" si="651"/>
        <v>0.91590000000000005</v>
      </c>
      <c r="Z656" s="895">
        <f t="shared" si="650"/>
        <v>1.1164000000000001</v>
      </c>
      <c r="AA656" s="903">
        <f t="shared" si="650"/>
        <v>1.1164000000000001</v>
      </c>
      <c r="AC656" s="939" t="s">
        <v>282</v>
      </c>
      <c r="AD656" s="940">
        <f>L636</f>
        <v>113.5</v>
      </c>
      <c r="AE656" s="941">
        <f>M636</f>
        <v>100</v>
      </c>
      <c r="AF656" s="740"/>
      <c r="AG656" s="942"/>
      <c r="AH656" s="883">
        <f>F660</f>
        <v>85.714089999999999</v>
      </c>
      <c r="AI656" s="943">
        <f>G660</f>
        <v>60</v>
      </c>
      <c r="AJ656" s="883">
        <f t="shared" si="666"/>
        <v>113.5</v>
      </c>
      <c r="AK656" s="2736">
        <f t="shared" si="666"/>
        <v>100</v>
      </c>
      <c r="AL656" s="883">
        <f t="shared" si="662"/>
        <v>85.714089999999999</v>
      </c>
      <c r="AM656" s="944">
        <f t="shared" si="662"/>
        <v>60</v>
      </c>
      <c r="AN656" s="915">
        <f t="shared" si="649"/>
        <v>199.21409</v>
      </c>
      <c r="AO656" s="922">
        <f t="shared" si="649"/>
        <v>160</v>
      </c>
      <c r="AR656" s="106"/>
    </row>
    <row r="657" spans="2:44" ht="15.75" thickBot="1">
      <c r="B657" s="2089" t="s">
        <v>269</v>
      </c>
      <c r="C657" s="3660"/>
      <c r="D657" s="2175">
        <f>SUM(D638:D647)</f>
        <v>1020</v>
      </c>
      <c r="E657" s="3899" t="s">
        <v>1040</v>
      </c>
      <c r="F657" s="3472">
        <v>25.74</v>
      </c>
      <c r="G657" s="3900">
        <v>21.6</v>
      </c>
      <c r="H657" s="3901" t="s">
        <v>892</v>
      </c>
      <c r="I657" s="3902">
        <v>155</v>
      </c>
      <c r="J657" s="3903">
        <v>100</v>
      </c>
      <c r="K657" s="2176" t="s">
        <v>56</v>
      </c>
      <c r="L657" s="3904">
        <v>211</v>
      </c>
      <c r="M657" s="3905">
        <v>200</v>
      </c>
      <c r="O657" s="869" t="s">
        <v>131</v>
      </c>
      <c r="P657" s="4413">
        <f>L632</f>
        <v>5.0000000000000001E-4</v>
      </c>
      <c r="Q657" s="1045">
        <f>M632</f>
        <v>5.0000000000000001E-4</v>
      </c>
      <c r="R657" s="4413">
        <f>F649</f>
        <v>1.1900000000000001E-2</v>
      </c>
      <c r="S657" s="1046">
        <f>G649</f>
        <v>1.1900000000000001E-2</v>
      </c>
      <c r="T657" s="874"/>
      <c r="U657" s="1045"/>
      <c r="V657" s="878">
        <f t="shared" si="651"/>
        <v>1.2400000000000001E-2</v>
      </c>
      <c r="W657" s="1046">
        <f t="shared" si="651"/>
        <v>1.2400000000000001E-2</v>
      </c>
      <c r="X657" s="860">
        <f t="shared" si="651"/>
        <v>1.1900000000000001E-2</v>
      </c>
      <c r="Y657" s="1046">
        <f t="shared" si="651"/>
        <v>1.1900000000000001E-2</v>
      </c>
      <c r="Z657" s="895">
        <f>P657+R657+T657</f>
        <v>1.2400000000000001E-2</v>
      </c>
      <c r="AA657" s="903">
        <f>Q657+S657+U657</f>
        <v>1.2400000000000001E-2</v>
      </c>
      <c r="AC657" s="945" t="s">
        <v>283</v>
      </c>
      <c r="AD657" s="946"/>
      <c r="AE657" s="947"/>
      <c r="AF657" s="740"/>
      <c r="AG657" s="948"/>
      <c r="AH657" s="949"/>
      <c r="AI657" s="950"/>
      <c r="AJ657" s="883">
        <f t="shared" si="666"/>
        <v>0</v>
      </c>
      <c r="AK657" s="2736">
        <f t="shared" si="666"/>
        <v>0</v>
      </c>
      <c r="AL657" s="883">
        <f t="shared" si="662"/>
        <v>0</v>
      </c>
      <c r="AM657" s="944">
        <f t="shared" si="662"/>
        <v>0</v>
      </c>
      <c r="AN657" s="915">
        <f t="shared" si="649"/>
        <v>0</v>
      </c>
      <c r="AO657" s="922">
        <f t="shared" si="649"/>
        <v>0</v>
      </c>
      <c r="AR657" s="106"/>
    </row>
    <row r="658" spans="2:44" ht="15.75" thickBot="1">
      <c r="B658" s="2188"/>
      <c r="C658" s="3643" t="s">
        <v>192</v>
      </c>
      <c r="D658" s="3688"/>
      <c r="E658" s="3906" t="s">
        <v>1041</v>
      </c>
      <c r="F658" s="37"/>
      <c r="G658" s="37"/>
      <c r="H658" s="3794"/>
      <c r="I658" s="37"/>
      <c r="J658" s="37"/>
      <c r="K658" s="3907" t="s">
        <v>547</v>
      </c>
      <c r="L658" s="3908"/>
      <c r="M658" s="3909"/>
      <c r="O658" s="870" t="s">
        <v>276</v>
      </c>
      <c r="P658" s="4414"/>
      <c r="Q658" s="1047"/>
      <c r="R658" s="4414">
        <f>G650</f>
        <v>0.754</v>
      </c>
      <c r="S658" s="1048">
        <f>G650</f>
        <v>0.754</v>
      </c>
      <c r="T658" s="875"/>
      <c r="U658" s="1047"/>
      <c r="V658" s="878">
        <f t="shared" si="651"/>
        <v>0.754</v>
      </c>
      <c r="W658" s="1046">
        <f t="shared" si="651"/>
        <v>0.754</v>
      </c>
      <c r="X658" s="860">
        <f t="shared" si="651"/>
        <v>0.754</v>
      </c>
      <c r="Y658" s="1046">
        <f t="shared" si="651"/>
        <v>0.754</v>
      </c>
      <c r="Z658" s="895">
        <f t="shared" ref="Z658:Z661" si="668">P658+R658+T658</f>
        <v>0.754</v>
      </c>
      <c r="AA658" s="903">
        <f>Q658+S658+U658</f>
        <v>0.754</v>
      </c>
      <c r="AC658" s="951" t="s">
        <v>284</v>
      </c>
      <c r="AD658" s="946"/>
      <c r="AE658" s="947"/>
      <c r="AF658" s="740"/>
      <c r="AG658" s="948"/>
      <c r="AH658" s="883"/>
      <c r="AI658" s="950"/>
      <c r="AJ658" s="883">
        <f t="shared" si="666"/>
        <v>0</v>
      </c>
      <c r="AK658" s="2736">
        <f t="shared" si="666"/>
        <v>0</v>
      </c>
      <c r="AL658" s="883">
        <f t="shared" si="662"/>
        <v>0</v>
      </c>
      <c r="AM658" s="944">
        <f t="shared" si="662"/>
        <v>0</v>
      </c>
      <c r="AN658" s="915">
        <f t="shared" si="649"/>
        <v>0</v>
      </c>
      <c r="AO658" s="922">
        <f t="shared" si="649"/>
        <v>0</v>
      </c>
      <c r="AR658" s="106"/>
    </row>
    <row r="659" spans="2:44" ht="15.75" thickBot="1">
      <c r="B659" s="238" t="s">
        <v>353</v>
      </c>
      <c r="C659" s="247" t="s">
        <v>547</v>
      </c>
      <c r="D659" s="3163">
        <v>200</v>
      </c>
      <c r="E659" s="3519" t="s">
        <v>86</v>
      </c>
      <c r="F659" s="3510" t="s">
        <v>87</v>
      </c>
      <c r="G659" s="3511" t="s">
        <v>88</v>
      </c>
      <c r="H659" s="3519" t="s">
        <v>86</v>
      </c>
      <c r="I659" s="3510" t="s">
        <v>87</v>
      </c>
      <c r="J659" s="3836" t="s">
        <v>88</v>
      </c>
      <c r="K659" s="3461" t="s">
        <v>86</v>
      </c>
      <c r="L659" s="3459" t="s">
        <v>87</v>
      </c>
      <c r="M659" s="3460" t="s">
        <v>88</v>
      </c>
      <c r="O659" s="871" t="s">
        <v>116</v>
      </c>
      <c r="P659" s="4415">
        <f>F636</f>
        <v>0.2</v>
      </c>
      <c r="Q659" s="1049">
        <f>G636</f>
        <v>0.2</v>
      </c>
      <c r="R659" s="4415"/>
      <c r="S659" s="1050"/>
      <c r="T659" s="876"/>
      <c r="U659" s="1049"/>
      <c r="V659" s="878">
        <f t="shared" si="651"/>
        <v>0.2</v>
      </c>
      <c r="W659" s="1046">
        <f t="shared" si="651"/>
        <v>0.2</v>
      </c>
      <c r="X659" s="860">
        <f t="shared" si="651"/>
        <v>0</v>
      </c>
      <c r="Y659" s="1046">
        <f t="shared" si="651"/>
        <v>0</v>
      </c>
      <c r="Z659" s="895">
        <f t="shared" si="668"/>
        <v>0.2</v>
      </c>
      <c r="AA659" s="903">
        <f>Q659+S659+U659</f>
        <v>0.2</v>
      </c>
      <c r="AC659" s="1357" t="s">
        <v>285</v>
      </c>
      <c r="AD659" s="953"/>
      <c r="AE659" s="954"/>
      <c r="AF659" s="881"/>
      <c r="AG659" s="955"/>
      <c r="AH659" s="884"/>
      <c r="AI659" s="956"/>
      <c r="AJ659" s="884">
        <f>AD659+AF659</f>
        <v>0</v>
      </c>
      <c r="AK659" s="2736">
        <f t="shared" si="666"/>
        <v>0</v>
      </c>
      <c r="AL659" s="884">
        <f t="shared" si="662"/>
        <v>0</v>
      </c>
      <c r="AM659" s="957"/>
      <c r="AN659" s="915">
        <f t="shared" si="649"/>
        <v>0</v>
      </c>
      <c r="AO659" s="922">
        <f t="shared" si="649"/>
        <v>0</v>
      </c>
      <c r="AR659" s="106"/>
    </row>
    <row r="660" spans="2:44" ht="15.75" thickBot="1">
      <c r="B660" s="3136"/>
      <c r="C660" s="318" t="s">
        <v>193</v>
      </c>
      <c r="D660" s="3137"/>
      <c r="E660" s="2821" t="s">
        <v>359</v>
      </c>
      <c r="F660" s="2791">
        <v>85.714089999999999</v>
      </c>
      <c r="G660" s="3489">
        <v>60</v>
      </c>
      <c r="H660" s="2790" t="s">
        <v>1042</v>
      </c>
      <c r="I660" s="3910">
        <v>0.15</v>
      </c>
      <c r="J660" s="3911">
        <v>0.15</v>
      </c>
      <c r="K660" s="3386" t="s">
        <v>548</v>
      </c>
      <c r="L660" s="2791">
        <v>208</v>
      </c>
      <c r="M660" s="2792">
        <v>200</v>
      </c>
      <c r="O660" s="870" t="s">
        <v>1024</v>
      </c>
      <c r="P660" s="4415"/>
      <c r="Q660" s="1049"/>
      <c r="R660" s="4415"/>
      <c r="S660" s="1050"/>
      <c r="T660" s="3912">
        <f>I660</f>
        <v>0.15</v>
      </c>
      <c r="U660" s="3913">
        <f>J660</f>
        <v>0.15</v>
      </c>
      <c r="V660" s="878">
        <f t="shared" si="651"/>
        <v>0</v>
      </c>
      <c r="W660" s="1046">
        <f t="shared" si="651"/>
        <v>0</v>
      </c>
      <c r="X660" s="860">
        <f>R660+T660</f>
        <v>0.15</v>
      </c>
      <c r="Y660" s="1046">
        <f t="shared" si="651"/>
        <v>0.15</v>
      </c>
      <c r="Z660" s="895">
        <f t="shared" si="668"/>
        <v>0.15</v>
      </c>
      <c r="AA660" s="903">
        <f>Q660+S660+U660</f>
        <v>0.15</v>
      </c>
      <c r="AC660" s="958" t="s">
        <v>286</v>
      </c>
      <c r="AD660" s="1190">
        <f t="shared" ref="AD660:AI660" si="669">SUM(AD655:AD659)</f>
        <v>113.5</v>
      </c>
      <c r="AE660" s="960">
        <f t="shared" si="669"/>
        <v>100</v>
      </c>
      <c r="AF660" s="961">
        <f t="shared" si="669"/>
        <v>0</v>
      </c>
      <c r="AG660" s="962">
        <f t="shared" si="669"/>
        <v>0</v>
      </c>
      <c r="AH660" s="963">
        <f t="shared" si="669"/>
        <v>85.714089999999999</v>
      </c>
      <c r="AI660" s="964">
        <f t="shared" si="669"/>
        <v>60</v>
      </c>
      <c r="AJ660" s="963">
        <f>AD660+AF660</f>
        <v>113.5</v>
      </c>
      <c r="AK660" s="965">
        <f>AE660+AG660</f>
        <v>100</v>
      </c>
      <c r="AL660" s="963">
        <f t="shared" si="662"/>
        <v>85.714089999999999</v>
      </c>
      <c r="AM660" s="966">
        <f>AG660+AI660</f>
        <v>60</v>
      </c>
      <c r="AN660" s="915">
        <f t="shared" si="649"/>
        <v>199.21409</v>
      </c>
      <c r="AO660" s="922">
        <f t="shared" si="649"/>
        <v>160</v>
      </c>
      <c r="AR660" s="106"/>
    </row>
    <row r="661" spans="2:44" ht="15.75" thickBot="1">
      <c r="B661" s="238" t="s">
        <v>973</v>
      </c>
      <c r="C661" s="3170" t="s">
        <v>972</v>
      </c>
      <c r="D661" s="3158">
        <v>150</v>
      </c>
      <c r="E661" s="3467" t="s">
        <v>1043</v>
      </c>
      <c r="F661" s="2793">
        <v>60</v>
      </c>
      <c r="G661" s="2768">
        <v>60</v>
      </c>
      <c r="H661" s="3445" t="s">
        <v>1000</v>
      </c>
      <c r="I661" s="2802">
        <v>0.75</v>
      </c>
      <c r="J661" s="3496">
        <v>0.75</v>
      </c>
      <c r="K661" s="3136"/>
      <c r="M661" s="3137"/>
      <c r="O661" s="416" t="s">
        <v>85</v>
      </c>
      <c r="P661" s="867">
        <f>F626+I628</f>
        <v>12.600000000000001</v>
      </c>
      <c r="Q661" s="1051">
        <f>G626+J628</f>
        <v>12.600000000000001</v>
      </c>
      <c r="R661" s="3529">
        <f>I648</f>
        <v>8.4</v>
      </c>
      <c r="S661" s="1052">
        <f>J648</f>
        <v>8.4</v>
      </c>
      <c r="T661" s="877"/>
      <c r="U661" s="1053"/>
      <c r="V661" s="879">
        <f t="shared" si="651"/>
        <v>21</v>
      </c>
      <c r="W661" s="1054">
        <f t="shared" si="651"/>
        <v>21</v>
      </c>
      <c r="X661" s="879">
        <f>R661+T661</f>
        <v>8.4</v>
      </c>
      <c r="Y661" s="1054">
        <f t="shared" si="651"/>
        <v>8.4</v>
      </c>
      <c r="Z661" s="895">
        <f t="shared" si="668"/>
        <v>21</v>
      </c>
      <c r="AA661" s="903">
        <f>Q661+S661+U661</f>
        <v>21</v>
      </c>
      <c r="AC661" s="1075" t="s">
        <v>1044</v>
      </c>
      <c r="AD661" s="979">
        <f>F632</f>
        <v>10</v>
      </c>
      <c r="AE661" s="1067">
        <f>G632</f>
        <v>10</v>
      </c>
      <c r="AF661" s="981"/>
      <c r="AG661" s="1070"/>
      <c r="AH661" s="979">
        <f>I663</f>
        <v>4</v>
      </c>
      <c r="AI661" s="1067">
        <f>J663</f>
        <v>4</v>
      </c>
      <c r="AJ661" s="883">
        <f t="shared" ref="AJ661:AM671" si="670">AD661+AF661</f>
        <v>10</v>
      </c>
      <c r="AK661" s="2737">
        <f t="shared" si="670"/>
        <v>10</v>
      </c>
      <c r="AL661" s="883">
        <f t="shared" si="662"/>
        <v>4</v>
      </c>
      <c r="AM661" s="1030">
        <f t="shared" si="662"/>
        <v>4</v>
      </c>
      <c r="AN661" s="915">
        <f t="shared" si="649"/>
        <v>14</v>
      </c>
      <c r="AO661" s="922">
        <f t="shared" si="649"/>
        <v>14</v>
      </c>
      <c r="AR661" s="106"/>
    </row>
    <row r="662" spans="2:44">
      <c r="B662" s="3161" t="s">
        <v>975</v>
      </c>
      <c r="C662" s="3176" t="s">
        <v>974</v>
      </c>
      <c r="D662" s="2080">
        <v>40</v>
      </c>
      <c r="E662" s="2026" t="s">
        <v>73</v>
      </c>
      <c r="F662" s="2788">
        <v>22.5</v>
      </c>
      <c r="G662" s="3443">
        <v>22.5</v>
      </c>
      <c r="H662" s="3493" t="s">
        <v>1045</v>
      </c>
      <c r="I662" s="2763">
        <v>40</v>
      </c>
      <c r="J662" s="2768">
        <v>40</v>
      </c>
      <c r="K662" s="3136"/>
      <c r="M662" s="3137"/>
      <c r="AC662" s="1063" t="s">
        <v>402</v>
      </c>
      <c r="AD662" s="983"/>
      <c r="AE662" s="1068"/>
      <c r="AF662" s="3839"/>
      <c r="AG662" s="3914"/>
      <c r="AH662" s="983"/>
      <c r="AI662" s="1068"/>
      <c r="AJ662" s="883">
        <f t="shared" si="670"/>
        <v>0</v>
      </c>
      <c r="AK662" s="2737">
        <f t="shared" si="670"/>
        <v>0</v>
      </c>
      <c r="AL662" s="883">
        <f t="shared" si="662"/>
        <v>0</v>
      </c>
      <c r="AM662" s="1030">
        <f t="shared" si="662"/>
        <v>0</v>
      </c>
      <c r="AN662" s="915">
        <f t="shared" si="649"/>
        <v>0</v>
      </c>
      <c r="AO662" s="922">
        <f t="shared" si="649"/>
        <v>0</v>
      </c>
      <c r="AR662" s="106"/>
    </row>
    <row r="663" spans="2:44" ht="15.75" thickBot="1">
      <c r="B663" s="3136"/>
      <c r="C663" s="3668"/>
      <c r="D663" s="3137"/>
      <c r="E663" s="2026" t="s">
        <v>47</v>
      </c>
      <c r="F663" s="2788">
        <v>1.6</v>
      </c>
      <c r="G663" s="3443">
        <v>1.6</v>
      </c>
      <c r="H663" s="3915" t="s">
        <v>433</v>
      </c>
      <c r="I663" s="2793">
        <v>4</v>
      </c>
      <c r="J663" s="3482">
        <v>4</v>
      </c>
      <c r="K663" s="3136"/>
      <c r="M663" s="3137"/>
      <c r="O663" s="2767"/>
      <c r="P663" s="3916"/>
      <c r="Q663" s="3024">
        <v>1</v>
      </c>
      <c r="R663" s="2767" t="s">
        <v>456</v>
      </c>
      <c r="S663" s="184"/>
      <c r="T663" s="837"/>
      <c r="U663" s="99"/>
      <c r="W663" s="294"/>
      <c r="AC663" s="1064" t="s">
        <v>329</v>
      </c>
      <c r="AD663" s="988"/>
      <c r="AE663" s="1069"/>
      <c r="AF663" s="990"/>
      <c r="AG663" s="1072"/>
      <c r="AH663" s="988"/>
      <c r="AI663" s="1069"/>
      <c r="AJ663" s="884">
        <f t="shared" si="670"/>
        <v>0</v>
      </c>
      <c r="AK663" s="2738">
        <f t="shared" si="670"/>
        <v>0</v>
      </c>
      <c r="AL663" s="884">
        <f t="shared" si="670"/>
        <v>0</v>
      </c>
      <c r="AM663" s="1074">
        <f t="shared" si="670"/>
        <v>0</v>
      </c>
      <c r="AN663" s="915">
        <f t="shared" si="649"/>
        <v>0</v>
      </c>
      <c r="AO663" s="922">
        <f t="shared" si="649"/>
        <v>0</v>
      </c>
      <c r="AR663" s="106"/>
    </row>
    <row r="664" spans="2:44" ht="15.75" thickBot="1">
      <c r="B664" s="3136"/>
      <c r="C664" s="3668"/>
      <c r="D664" s="3137"/>
      <c r="E664" s="2026" t="s">
        <v>132</v>
      </c>
      <c r="F664" s="3917" t="s">
        <v>1046</v>
      </c>
      <c r="G664" s="2789">
        <v>8</v>
      </c>
      <c r="H664" s="233" t="s">
        <v>124</v>
      </c>
      <c r="I664" s="2788">
        <v>0.8</v>
      </c>
      <c r="J664" s="3443">
        <v>0.8</v>
      </c>
      <c r="K664" s="4176"/>
      <c r="M664" s="3137"/>
      <c r="O664" s="2039" t="s">
        <v>212</v>
      </c>
      <c r="P664" s="3918"/>
      <c r="Q664" s="3027">
        <v>2</v>
      </c>
      <c r="R664" s="2039" t="s">
        <v>709</v>
      </c>
      <c r="S664" s="262"/>
      <c r="T664" s="2074"/>
      <c r="U664" s="3919"/>
      <c r="V664" s="99"/>
      <c r="W664" s="99"/>
      <c r="X664" s="99"/>
      <c r="AC664" s="1065" t="s">
        <v>297</v>
      </c>
      <c r="AD664" s="1078">
        <f t="shared" ref="AD664:AH664" si="671">SUM(AD661:AD663)</f>
        <v>10</v>
      </c>
      <c r="AE664" s="1013">
        <f t="shared" si="671"/>
        <v>10</v>
      </c>
      <c r="AF664" s="1066">
        <f t="shared" si="671"/>
        <v>0</v>
      </c>
      <c r="AG664" s="1011">
        <f t="shared" si="671"/>
        <v>0</v>
      </c>
      <c r="AH664" s="1078">
        <f t="shared" si="671"/>
        <v>4</v>
      </c>
      <c r="AI664" s="1013">
        <f>SUM(AI661:AI663)</f>
        <v>4</v>
      </c>
      <c r="AJ664" s="935">
        <f t="shared" si="670"/>
        <v>10</v>
      </c>
      <c r="AK664" s="1012">
        <f t="shared" si="670"/>
        <v>10</v>
      </c>
      <c r="AL664" s="935">
        <f t="shared" si="670"/>
        <v>4</v>
      </c>
      <c r="AM664" s="1013">
        <f t="shared" si="670"/>
        <v>4</v>
      </c>
      <c r="AN664" s="915">
        <f t="shared" si="649"/>
        <v>14</v>
      </c>
      <c r="AO664" s="922">
        <f t="shared" si="649"/>
        <v>14</v>
      </c>
      <c r="AR664" s="106"/>
    </row>
    <row r="665" spans="2:44" ht="15.75" thickBot="1">
      <c r="B665" s="2089" t="s">
        <v>270</v>
      </c>
      <c r="C665" s="3647"/>
      <c r="D665" s="2175">
        <f>SUM(D659:D664)</f>
        <v>390</v>
      </c>
      <c r="E665" s="2176" t="s">
        <v>75</v>
      </c>
      <c r="F665" s="3472">
        <v>2.6</v>
      </c>
      <c r="G665" s="3832">
        <v>2.6</v>
      </c>
      <c r="H665" s="3183" t="s">
        <v>47</v>
      </c>
      <c r="I665" s="3450">
        <v>1.8</v>
      </c>
      <c r="J665" s="3451">
        <v>1.8</v>
      </c>
      <c r="K665" s="63"/>
      <c r="L665" s="37"/>
      <c r="M665" s="78"/>
      <c r="O665" s="3025"/>
      <c r="P665" s="3920"/>
      <c r="Q665" s="6">
        <v>3</v>
      </c>
      <c r="R665" s="3921" t="s">
        <v>707</v>
      </c>
      <c r="T665" s="3028"/>
      <c r="W665" s="6"/>
      <c r="X665" s="316"/>
      <c r="AC665" s="921" t="s">
        <v>290</v>
      </c>
      <c r="AD665" s="967"/>
      <c r="AE665" s="968"/>
      <c r="AF665" s="882">
        <f>I639</f>
        <v>60.714559999999999</v>
      </c>
      <c r="AG665" s="969">
        <f>J639</f>
        <v>54.6</v>
      </c>
      <c r="AH665" s="967"/>
      <c r="AI665" s="968"/>
      <c r="AJ665" s="884">
        <f t="shared" si="670"/>
        <v>60.714559999999999</v>
      </c>
      <c r="AK665" s="2739">
        <f t="shared" si="670"/>
        <v>54.6</v>
      </c>
      <c r="AL665" s="882">
        <f t="shared" si="670"/>
        <v>60.714559999999999</v>
      </c>
      <c r="AM665" s="970">
        <f t="shared" si="670"/>
        <v>54.6</v>
      </c>
      <c r="AN665" s="915">
        <f t="shared" si="649"/>
        <v>60.714559999999999</v>
      </c>
      <c r="AO665" s="922">
        <f t="shared" si="649"/>
        <v>54.6</v>
      </c>
      <c r="AR665" s="106"/>
    </row>
    <row r="666" spans="2:44" ht="15.75" thickBot="1">
      <c r="O666" s="3117" t="s">
        <v>706</v>
      </c>
      <c r="P666" s="2074"/>
      <c r="Q666" s="3027">
        <v>4</v>
      </c>
      <c r="R666" s="2039" t="s">
        <v>708</v>
      </c>
      <c r="S666" s="262"/>
      <c r="T666" s="2074"/>
      <c r="U666" s="316"/>
      <c r="W666" s="6"/>
      <c r="X666" s="316"/>
      <c r="Y666" s="2539"/>
      <c r="AC666" s="923" t="s">
        <v>291</v>
      </c>
      <c r="AD666" s="953"/>
      <c r="AE666" s="971"/>
      <c r="AF666" s="884"/>
      <c r="AG666" s="1197"/>
      <c r="AH666" s="953"/>
      <c r="AI666" s="971"/>
      <c r="AJ666" s="884">
        <f t="shared" si="670"/>
        <v>0</v>
      </c>
      <c r="AK666" s="2740">
        <f t="shared" si="670"/>
        <v>0</v>
      </c>
      <c r="AL666" s="884">
        <f t="shared" si="670"/>
        <v>0</v>
      </c>
      <c r="AM666" s="973">
        <f t="shared" si="670"/>
        <v>0</v>
      </c>
      <c r="AN666" s="915">
        <f t="shared" si="649"/>
        <v>0</v>
      </c>
      <c r="AO666" s="922">
        <f t="shared" si="649"/>
        <v>0</v>
      </c>
      <c r="AR666" s="106"/>
    </row>
    <row r="667" spans="2:44" ht="15.75" thickBot="1">
      <c r="B667" s="68"/>
      <c r="C667" s="316"/>
      <c r="D667" s="71"/>
      <c r="E667" s="3922"/>
      <c r="F667" s="66"/>
      <c r="G667" s="66"/>
      <c r="H667" s="4184"/>
      <c r="I667" s="148"/>
      <c r="J667" s="3923"/>
      <c r="N667" s="3924"/>
      <c r="O667" s="3921" t="s">
        <v>707</v>
      </c>
      <c r="P667" s="3028"/>
      <c r="Q667" s="6">
        <v>5</v>
      </c>
      <c r="R667" s="3117" t="s">
        <v>710</v>
      </c>
      <c r="T667" s="3028"/>
      <c r="W667" s="6"/>
      <c r="X667" s="316"/>
      <c r="AC667" s="924" t="s">
        <v>287</v>
      </c>
      <c r="AD667" s="974">
        <f t="shared" ref="AD667:AH667" si="672">SUM(AD665:AD666)</f>
        <v>0</v>
      </c>
      <c r="AE667" s="975">
        <f t="shared" si="672"/>
        <v>0</v>
      </c>
      <c r="AF667" s="976">
        <f t="shared" si="672"/>
        <v>60.714559999999999</v>
      </c>
      <c r="AG667" s="926">
        <f t="shared" si="672"/>
        <v>54.6</v>
      </c>
      <c r="AH667" s="974">
        <f t="shared" si="672"/>
        <v>0</v>
      </c>
      <c r="AI667" s="975">
        <f>SUM(AI665:AI666)</f>
        <v>0</v>
      </c>
      <c r="AJ667" s="925">
        <f t="shared" si="670"/>
        <v>60.714559999999999</v>
      </c>
      <c r="AK667" s="977">
        <f t="shared" si="670"/>
        <v>54.6</v>
      </c>
      <c r="AL667" s="925">
        <f t="shared" si="670"/>
        <v>60.714559999999999</v>
      </c>
      <c r="AM667" s="978">
        <f t="shared" si="670"/>
        <v>54.6</v>
      </c>
      <c r="AN667" s="915">
        <f t="shared" si="649"/>
        <v>60.714559999999999</v>
      </c>
      <c r="AO667" s="922">
        <f t="shared" si="649"/>
        <v>54.6</v>
      </c>
      <c r="AR667" s="106"/>
    </row>
    <row r="668" spans="2:44">
      <c r="B668" s="3925"/>
      <c r="D668" s="3926"/>
      <c r="E668" s="3927"/>
      <c r="F668" s="4186"/>
      <c r="G668" s="3928"/>
      <c r="H668" s="80"/>
      <c r="I668" s="148"/>
      <c r="J668" s="3923"/>
      <c r="N668" s="908"/>
      <c r="O668" s="2767" t="s">
        <v>456</v>
      </c>
      <c r="P668" s="2074"/>
      <c r="Q668" s="3027">
        <v>6</v>
      </c>
      <c r="R668" s="3117" t="s">
        <v>706</v>
      </c>
      <c r="S668" s="262"/>
      <c r="T668" s="2074"/>
      <c r="U668" s="80"/>
      <c r="W668" s="6"/>
      <c r="X668" s="316"/>
      <c r="AC668" s="927" t="s">
        <v>201</v>
      </c>
      <c r="AD668" s="979"/>
      <c r="AE668" s="980"/>
      <c r="AF668" s="981"/>
      <c r="AG668" s="982"/>
      <c r="AH668" s="979"/>
      <c r="AI668" s="980"/>
      <c r="AJ668" s="883">
        <f t="shared" si="670"/>
        <v>0</v>
      </c>
      <c r="AK668" s="2741">
        <f t="shared" si="670"/>
        <v>0</v>
      </c>
      <c r="AL668" s="883">
        <f t="shared" si="670"/>
        <v>0</v>
      </c>
      <c r="AM668" s="987">
        <f>AG668+AI668</f>
        <v>0</v>
      </c>
      <c r="AN668" s="915">
        <f t="shared" si="649"/>
        <v>0</v>
      </c>
      <c r="AO668" s="922">
        <f t="shared" si="649"/>
        <v>0</v>
      </c>
      <c r="AR668" s="106"/>
    </row>
    <row r="669" spans="2:44">
      <c r="B669" s="99"/>
      <c r="D669" s="1"/>
      <c r="N669" s="908"/>
      <c r="O669" s="2039" t="s">
        <v>714</v>
      </c>
      <c r="P669" s="3028"/>
      <c r="Q669" s="6">
        <v>7</v>
      </c>
      <c r="R669" s="766" t="s">
        <v>712</v>
      </c>
      <c r="T669" s="3028"/>
      <c r="U669" s="316"/>
      <c r="V669" s="99"/>
      <c r="W669" s="6"/>
      <c r="X669" s="316"/>
      <c r="Y669" s="846"/>
      <c r="Z669" s="908"/>
      <c r="AC669" s="928" t="s">
        <v>89</v>
      </c>
      <c r="AD669" s="983"/>
      <c r="AE669" s="3929"/>
      <c r="AF669" s="985">
        <f>I640</f>
        <v>14.4754</v>
      </c>
      <c r="AG669" s="986">
        <f>J640</f>
        <v>12.8</v>
      </c>
      <c r="AH669" s="983"/>
      <c r="AI669" s="984"/>
      <c r="AJ669" s="883">
        <f t="shared" si="670"/>
        <v>14.4754</v>
      </c>
      <c r="AK669" s="2741">
        <f t="shared" si="670"/>
        <v>12.8</v>
      </c>
      <c r="AL669" s="883">
        <f t="shared" si="670"/>
        <v>14.4754</v>
      </c>
      <c r="AM669" s="987">
        <f>AG669+AI669</f>
        <v>12.8</v>
      </c>
      <c r="AN669" s="915">
        <f t="shared" si="649"/>
        <v>14.4754</v>
      </c>
      <c r="AO669" s="922">
        <f t="shared" si="649"/>
        <v>12.8</v>
      </c>
      <c r="AR669" s="106"/>
    </row>
    <row r="670" spans="2:44" ht="15.75" thickBot="1">
      <c r="B670" s="1"/>
      <c r="C670" s="80"/>
      <c r="D670" s="148"/>
      <c r="E670" s="2539"/>
      <c r="L670" s="80"/>
      <c r="M670" s="148"/>
      <c r="N670" s="2539"/>
      <c r="O670" s="3029"/>
      <c r="P670" s="2074"/>
      <c r="Q670" s="3027">
        <v>8</v>
      </c>
      <c r="R670" s="3117" t="s">
        <v>713</v>
      </c>
      <c r="S670" s="262"/>
      <c r="T670" s="2074"/>
      <c r="U670" s="80"/>
      <c r="W670" s="6"/>
      <c r="X670" s="26"/>
      <c r="Y670" s="3887"/>
      <c r="AC670" s="929" t="s">
        <v>202</v>
      </c>
      <c r="AD670" s="988">
        <f>I623</f>
        <v>37.348619999999997</v>
      </c>
      <c r="AE670" s="3854">
        <f>J623</f>
        <v>26.5</v>
      </c>
      <c r="AF670" s="990"/>
      <c r="AG670" s="3855"/>
      <c r="AH670" s="988"/>
      <c r="AI670" s="989"/>
      <c r="AJ670" s="884">
        <f t="shared" si="670"/>
        <v>37.348619999999997</v>
      </c>
      <c r="AK670" s="2742">
        <f t="shared" si="670"/>
        <v>26.5</v>
      </c>
      <c r="AL670" s="884">
        <f t="shared" si="670"/>
        <v>0</v>
      </c>
      <c r="AM670" s="992">
        <f>AG670+AI670</f>
        <v>0</v>
      </c>
      <c r="AN670" s="915">
        <f t="shared" si="649"/>
        <v>37.348619999999997</v>
      </c>
      <c r="AO670" s="922">
        <f t="shared" si="649"/>
        <v>26.5</v>
      </c>
      <c r="AR670" s="106"/>
    </row>
    <row r="671" spans="2:44" ht="15.75" thickBot="1">
      <c r="B671" s="1"/>
      <c r="C671" s="1023"/>
      <c r="E671" s="25"/>
      <c r="F671" s="99"/>
      <c r="G671" s="99"/>
      <c r="H671" s="3930"/>
      <c r="I671" s="316"/>
      <c r="J671" s="1022"/>
      <c r="K671" s="294"/>
      <c r="L671" s="3757"/>
      <c r="M671" s="1021"/>
      <c r="N671" s="2539"/>
      <c r="O671" s="3026"/>
      <c r="P671" s="3028"/>
      <c r="Q671" s="6">
        <v>9</v>
      </c>
      <c r="R671" s="2039" t="s">
        <v>714</v>
      </c>
      <c r="T671" s="3028"/>
      <c r="U671" s="148"/>
      <c r="V671" s="908"/>
      <c r="W671" s="80"/>
      <c r="Y671" s="849"/>
      <c r="AC671" s="1076" t="s">
        <v>288</v>
      </c>
      <c r="AD671" s="1077">
        <f t="shared" ref="AD671:AG671" si="673">SUM(AD668:AD670)</f>
        <v>37.348619999999997</v>
      </c>
      <c r="AE671" s="964">
        <f t="shared" si="673"/>
        <v>26.5</v>
      </c>
      <c r="AF671" s="1077">
        <f t="shared" si="673"/>
        <v>14.4754</v>
      </c>
      <c r="AG671" s="964">
        <f t="shared" si="673"/>
        <v>12.8</v>
      </c>
      <c r="AH671" s="1077">
        <f>SUM(AH668:AH670)</f>
        <v>0</v>
      </c>
      <c r="AI671" s="964">
        <f>SUM(AI668:AI670)</f>
        <v>0</v>
      </c>
      <c r="AJ671" s="963">
        <f t="shared" si="670"/>
        <v>51.824019999999997</v>
      </c>
      <c r="AK671" s="965">
        <f t="shared" si="670"/>
        <v>39.299999999999997</v>
      </c>
      <c r="AL671" s="963">
        <f t="shared" si="670"/>
        <v>14.4754</v>
      </c>
      <c r="AM671" s="966">
        <f>AG671+AI671</f>
        <v>12.8</v>
      </c>
      <c r="AN671" s="915">
        <f t="shared" si="649"/>
        <v>51.824019999999997</v>
      </c>
      <c r="AO671" s="922">
        <f t="shared" si="649"/>
        <v>39.299999999999997</v>
      </c>
      <c r="AR671" s="106"/>
    </row>
    <row r="672" spans="2:44">
      <c r="H672" s="3132"/>
      <c r="I672" s="3132"/>
      <c r="J672" s="3132"/>
      <c r="K672" s="3132"/>
      <c r="L672" s="3132"/>
      <c r="M672" s="3132"/>
      <c r="N672" s="3132"/>
      <c r="O672" s="3931"/>
      <c r="P672" s="2074"/>
      <c r="Q672" s="3027">
        <v>10</v>
      </c>
      <c r="R672" s="2039" t="s">
        <v>711</v>
      </c>
      <c r="S672" s="262"/>
      <c r="T672" s="2074"/>
      <c r="W672" s="849"/>
      <c r="Y672" s="849"/>
      <c r="AE672" s="846"/>
      <c r="AG672" s="846"/>
      <c r="AK672" s="853"/>
      <c r="AM672" s="853"/>
      <c r="AR672" s="106"/>
    </row>
    <row r="673" spans="2:44">
      <c r="H673" s="3932"/>
      <c r="I673" s="3132"/>
      <c r="J673" s="136"/>
      <c r="K673" s="337"/>
      <c r="L673" s="3132"/>
      <c r="M673" s="3132"/>
      <c r="N673" s="3132"/>
      <c r="W673" s="849"/>
      <c r="Y673" s="849"/>
      <c r="AE673" s="846"/>
      <c r="AG673" s="846"/>
      <c r="AK673" s="853"/>
      <c r="AM673" s="853"/>
      <c r="AR673" s="106"/>
    </row>
    <row r="674" spans="2:44">
      <c r="H674" s="335"/>
      <c r="I674" s="83"/>
      <c r="J674" s="136"/>
      <c r="K674" s="335"/>
      <c r="L674" s="83"/>
      <c r="M674" s="136"/>
      <c r="N674" s="3132"/>
      <c r="W674" s="849"/>
      <c r="Y674" s="849"/>
      <c r="AE674" s="846"/>
      <c r="AG674" s="846"/>
      <c r="AK674" s="853"/>
      <c r="AM674" s="853"/>
      <c r="AR674" s="106"/>
    </row>
    <row r="675" spans="2:44">
      <c r="H675" s="7"/>
      <c r="I675" s="3133"/>
      <c r="J675" s="338"/>
      <c r="K675" s="7"/>
      <c r="L675" s="3133"/>
      <c r="M675" s="3151"/>
      <c r="N675" s="3132"/>
      <c r="W675" s="849"/>
      <c r="Y675" s="849"/>
      <c r="AE675" s="846"/>
      <c r="AG675" s="846"/>
      <c r="AK675" s="853"/>
      <c r="AM675" s="853"/>
      <c r="AR675" s="106"/>
    </row>
    <row r="676" spans="2:44">
      <c r="H676" s="55"/>
      <c r="I676" s="3404"/>
      <c r="J676" s="3151"/>
      <c r="K676" s="7"/>
      <c r="L676" s="3134"/>
      <c r="M676" s="3152"/>
      <c r="N676" s="3132"/>
      <c r="W676" s="849"/>
      <c r="Y676" s="849"/>
      <c r="AE676" s="846"/>
      <c r="AG676" s="846"/>
      <c r="AK676" s="853"/>
      <c r="AM676" s="853"/>
      <c r="AR676" s="106"/>
    </row>
    <row r="677" spans="2:44">
      <c r="H677" s="7"/>
      <c r="I677" s="3933"/>
      <c r="J677" s="3934"/>
      <c r="K677" s="3935"/>
      <c r="L677" s="3134"/>
      <c r="M677" s="3152"/>
      <c r="N677" s="3132"/>
      <c r="W677" s="849"/>
      <c r="Y677" s="849"/>
      <c r="AE677" s="846"/>
      <c r="AG677" s="846"/>
      <c r="AK677" s="853"/>
      <c r="AL677" s="853"/>
      <c r="AR677" s="106"/>
    </row>
    <row r="678" spans="2:44">
      <c r="H678" s="3936"/>
      <c r="I678" s="83"/>
      <c r="J678" s="136"/>
      <c r="K678" s="18"/>
      <c r="L678" s="2202"/>
      <c r="M678" s="2202"/>
      <c r="N678" s="3132"/>
      <c r="W678" s="849"/>
      <c r="Y678" s="849"/>
      <c r="AE678" s="846"/>
      <c r="AF678" s="846"/>
      <c r="AI678" s="853"/>
      <c r="AK678" s="853"/>
      <c r="AR678" s="106"/>
    </row>
    <row r="679" spans="2:44">
      <c r="H679" s="7"/>
      <c r="I679" s="3133"/>
      <c r="J679" s="3151"/>
      <c r="K679" s="18"/>
      <c r="L679" s="3937"/>
      <c r="M679" s="3938"/>
      <c r="N679" s="3132"/>
      <c r="W679" s="849"/>
      <c r="Y679" s="849"/>
      <c r="AE679" s="846"/>
      <c r="AF679" s="846"/>
      <c r="AI679" s="853"/>
      <c r="AK679" s="853"/>
      <c r="AR679" s="106"/>
    </row>
    <row r="680" spans="2:44">
      <c r="H680" s="7"/>
      <c r="I680" s="3133"/>
      <c r="J680" s="3151"/>
      <c r="K680" s="335"/>
      <c r="L680" s="83"/>
      <c r="M680" s="136"/>
      <c r="N680" s="3132"/>
      <c r="W680" s="849"/>
      <c r="Y680" s="849"/>
      <c r="AE680" s="846"/>
      <c r="AF680" s="846"/>
      <c r="AI680" s="853"/>
      <c r="AK680" s="853"/>
      <c r="AR680" s="106"/>
    </row>
    <row r="681" spans="2:44">
      <c r="H681" s="7"/>
      <c r="I681" s="320"/>
      <c r="J681" s="331"/>
      <c r="K681" s="7"/>
      <c r="L681" s="3133"/>
      <c r="M681" s="338"/>
      <c r="N681" s="3132"/>
      <c r="W681" s="849"/>
      <c r="Y681" s="849"/>
      <c r="AE681" s="846"/>
      <c r="AF681" s="846"/>
      <c r="AI681" s="853"/>
      <c r="AK681" s="853"/>
      <c r="AR681" s="106"/>
    </row>
    <row r="682" spans="2:44">
      <c r="H682" s="7"/>
      <c r="I682" s="3133"/>
      <c r="J682" s="3151"/>
      <c r="K682" s="7"/>
      <c r="L682" s="3133"/>
      <c r="M682" s="3151"/>
      <c r="N682" s="3132"/>
      <c r="W682" s="849"/>
      <c r="Y682" s="849"/>
      <c r="AC682" s="846"/>
      <c r="AF682" s="853"/>
      <c r="AG682" s="853"/>
    </row>
    <row r="683" spans="2:44">
      <c r="H683" s="86"/>
      <c r="I683" s="3134"/>
      <c r="J683" s="338"/>
      <c r="K683" s="7"/>
      <c r="L683" s="3133"/>
      <c r="M683" s="338"/>
      <c r="N683" s="3132"/>
      <c r="O683" s="3132"/>
      <c r="P683" s="3132"/>
      <c r="Q683" s="3132"/>
      <c r="R683" s="3132"/>
      <c r="S683" s="3132"/>
      <c r="T683" s="3132"/>
      <c r="U683" s="3132"/>
      <c r="W683" s="849"/>
      <c r="Y683" s="849"/>
      <c r="AC683" s="846"/>
      <c r="AF683" s="853"/>
      <c r="AG683" s="853"/>
    </row>
    <row r="684" spans="2:44">
      <c r="H684" s="3132"/>
      <c r="I684" s="3132"/>
      <c r="J684" s="3132"/>
      <c r="K684" s="3132"/>
      <c r="L684" s="3132"/>
      <c r="M684" s="3132"/>
      <c r="N684" s="3132"/>
      <c r="O684" s="90"/>
      <c r="P684" s="3132"/>
      <c r="Q684" s="4"/>
      <c r="R684" s="3132"/>
      <c r="S684" s="3144"/>
      <c r="T684" s="3144"/>
      <c r="U684" s="3144"/>
      <c r="W684" s="849"/>
      <c r="Y684" s="849"/>
    </row>
    <row r="685" spans="2:44" ht="15.75">
      <c r="B685" s="123"/>
      <c r="C685" s="101"/>
      <c r="D685" s="100"/>
      <c r="E685" s="201"/>
      <c r="F685" s="106"/>
      <c r="G685" s="106"/>
      <c r="H685" s="139"/>
      <c r="I685" s="139"/>
      <c r="J685" s="106"/>
      <c r="K685" s="106"/>
      <c r="L685" s="106"/>
      <c r="M685" s="106"/>
      <c r="N685" s="106"/>
      <c r="O685" s="2205"/>
      <c r="P685" s="3132"/>
      <c r="Q685" s="4"/>
      <c r="R685" s="3132"/>
      <c r="S685" s="3144"/>
      <c r="T685" s="3144"/>
      <c r="U685" s="3144"/>
      <c r="W685" s="849"/>
      <c r="Y685" s="851"/>
      <c r="AB685" s="11"/>
      <c r="AQ685" s="11"/>
    </row>
    <row r="686" spans="2:44">
      <c r="B686" s="106"/>
      <c r="C686" s="174"/>
      <c r="D686" s="106"/>
      <c r="E686" s="200"/>
      <c r="F686" s="106"/>
      <c r="G686" s="106"/>
      <c r="H686" s="163"/>
      <c r="I686" s="193"/>
      <c r="J686" s="194"/>
      <c r="K686" s="163"/>
      <c r="L686" s="193"/>
      <c r="M686" s="194"/>
      <c r="N686" s="106"/>
      <c r="O686" s="3132"/>
      <c r="P686" s="3132"/>
      <c r="Q686" s="3132"/>
      <c r="R686" s="3132"/>
      <c r="S686" s="3132"/>
      <c r="T686" s="3132"/>
      <c r="U686" s="3132"/>
      <c r="V686" s="11"/>
      <c r="W686" s="851"/>
      <c r="X686" s="11"/>
      <c r="Y686" s="11"/>
    </row>
    <row r="687" spans="2:44">
      <c r="B687" s="125"/>
      <c r="C687" s="101"/>
      <c r="D687" s="113"/>
      <c r="E687" s="163"/>
      <c r="F687" s="193"/>
      <c r="G687" s="194"/>
      <c r="H687" s="101"/>
      <c r="I687" s="100"/>
      <c r="J687" s="137"/>
      <c r="K687" s="274"/>
      <c r="L687" s="100"/>
      <c r="M687" s="106"/>
      <c r="N687" s="11"/>
      <c r="W687" s="849"/>
    </row>
  </sheetData>
  <phoneticPr fontId="53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D5852-192B-46CF-A756-0599F67DE923}">
  <dimension ref="B1:AJ637"/>
  <sheetViews>
    <sheetView zoomScaleNormal="100" workbookViewId="0">
      <pane xSplit="1" topLeftCell="B1" activePane="topRight" state="frozen"/>
      <selection pane="topRight" activeCell="R31" sqref="R31"/>
    </sheetView>
  </sheetViews>
  <sheetFormatPr defaultRowHeight="15"/>
  <cols>
    <col min="1" max="1" width="0.5703125" customWidth="1"/>
    <col min="2" max="2" width="4" customWidth="1"/>
    <col min="3" max="3" width="32" customWidth="1"/>
    <col min="4" max="4" width="7.7109375" customWidth="1"/>
    <col min="5" max="5" width="6.28515625" customWidth="1"/>
    <col min="6" max="6" width="6" customWidth="1"/>
    <col min="7" max="7" width="5.7109375" customWidth="1"/>
    <col min="8" max="8" width="5.85546875" customWidth="1"/>
    <col min="9" max="9" width="6.140625" customWidth="1"/>
    <col min="10" max="10" width="6.28515625" customWidth="1"/>
    <col min="11" max="12" width="6.5703125" customWidth="1"/>
    <col min="13" max="13" width="6.42578125" customWidth="1"/>
    <col min="14" max="14" width="6" customWidth="1"/>
    <col min="15" max="15" width="6.28515625" customWidth="1"/>
    <col min="16" max="16" width="6.140625" customWidth="1"/>
    <col min="17" max="17" width="6.85546875" customWidth="1"/>
    <col min="18" max="18" width="6.42578125" customWidth="1"/>
    <col min="19" max="19" width="6.140625" customWidth="1"/>
    <col min="20" max="20" width="6.42578125" customWidth="1"/>
    <col min="21" max="21" width="1" customWidth="1"/>
    <col min="22" max="22" width="9.42578125" customWidth="1"/>
    <col min="23" max="23" width="5" customWidth="1"/>
    <col min="24" max="24" width="7.5703125" customWidth="1"/>
    <col min="25" max="25" width="5" customWidth="1"/>
    <col min="26" max="26" width="9.28515625" customWidth="1"/>
    <col min="27" max="27" width="7" customWidth="1"/>
    <col min="28" max="28" width="9.85546875" customWidth="1"/>
    <col min="29" max="29" width="6" customWidth="1"/>
    <col min="30" max="30" width="5" customWidth="1"/>
    <col min="31" max="31" width="6.140625" customWidth="1"/>
    <col min="32" max="32" width="10.140625" customWidth="1"/>
  </cols>
  <sheetData>
    <row r="1" spans="2:36" ht="10.5" customHeight="1"/>
    <row r="2" spans="2:36" ht="15.75" thickBot="1">
      <c r="B2" s="99" t="s">
        <v>383</v>
      </c>
      <c r="E2" s="99" t="s">
        <v>16</v>
      </c>
      <c r="M2" t="s">
        <v>209</v>
      </c>
      <c r="T2" s="3132"/>
      <c r="V2" s="106"/>
      <c r="W2" s="106"/>
      <c r="X2" s="106"/>
      <c r="Y2" s="196"/>
      <c r="Z2" s="106"/>
      <c r="AA2" s="106"/>
      <c r="AB2" s="106"/>
      <c r="AC2" s="106"/>
      <c r="AD2" s="106"/>
      <c r="AE2" s="106"/>
      <c r="AF2" s="106"/>
    </row>
    <row r="3" spans="2:36" ht="13.5" customHeight="1">
      <c r="B3" s="84"/>
      <c r="C3" s="457"/>
      <c r="D3" s="172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106"/>
      <c r="Z3" s="357"/>
      <c r="AA3" s="126"/>
      <c r="AB3" s="106"/>
      <c r="AC3" s="106"/>
      <c r="AD3" s="106"/>
      <c r="AE3" s="106"/>
      <c r="AF3" s="106"/>
    </row>
    <row r="4" spans="2:36" ht="13.5" customHeight="1">
      <c r="B4" s="65"/>
      <c r="C4" s="458"/>
      <c r="D4" s="2267" t="s">
        <v>170</v>
      </c>
      <c r="E4" s="3970" t="s">
        <v>203</v>
      </c>
      <c r="F4" s="20"/>
      <c r="G4" s="20"/>
      <c r="H4" s="20"/>
      <c r="I4" s="20" t="s">
        <v>183</v>
      </c>
      <c r="J4" s="20"/>
      <c r="K4" s="20"/>
      <c r="L4" s="20"/>
      <c r="M4" s="19"/>
      <c r="N4" s="19"/>
      <c r="O4" s="3132"/>
      <c r="P4" s="3137"/>
      <c r="Q4" s="459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357"/>
      <c r="AA4" s="126"/>
      <c r="AB4" s="106"/>
      <c r="AC4" s="106"/>
      <c r="AD4" s="106"/>
      <c r="AE4" s="106"/>
      <c r="AF4" s="106"/>
    </row>
    <row r="5" spans="2:36" ht="12.75" customHeight="1" thickBot="1">
      <c r="B5" s="65"/>
      <c r="C5" s="460" t="s">
        <v>21</v>
      </c>
      <c r="D5" s="459" t="s">
        <v>18</v>
      </c>
      <c r="E5" s="63" t="s">
        <v>1053</v>
      </c>
      <c r="F5" s="37"/>
      <c r="G5" s="37"/>
      <c r="H5" s="77"/>
      <c r="I5" s="3971" t="s">
        <v>730</v>
      </c>
      <c r="J5" s="3972"/>
      <c r="K5" s="37"/>
      <c r="L5" s="3093" t="s">
        <v>731</v>
      </c>
      <c r="M5" s="3973"/>
      <c r="N5" s="59"/>
      <c r="O5" s="37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106"/>
      <c r="Z5" s="357"/>
      <c r="AA5" s="126"/>
      <c r="AB5" s="106"/>
      <c r="AC5" s="106"/>
      <c r="AD5" s="106"/>
      <c r="AE5" s="106"/>
      <c r="AF5" s="608"/>
    </row>
    <row r="6" spans="2:36">
      <c r="B6" s="65" t="s">
        <v>171</v>
      </c>
      <c r="C6" s="458"/>
      <c r="D6" s="459" t="s">
        <v>35</v>
      </c>
      <c r="E6" s="36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106"/>
      <c r="Z6" s="357"/>
      <c r="AA6" s="126"/>
      <c r="AB6" s="106"/>
      <c r="AC6" s="106"/>
      <c r="AD6" s="329"/>
      <c r="AE6" s="106"/>
      <c r="AF6" s="608"/>
    </row>
    <row r="7" spans="2:36" ht="12" customHeight="1">
      <c r="B7" s="65"/>
      <c r="C7" s="460" t="s">
        <v>172</v>
      </c>
      <c r="D7" s="459" t="s">
        <v>173</v>
      </c>
      <c r="E7" s="75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357"/>
      <c r="AA7" s="126"/>
      <c r="AB7" s="106"/>
      <c r="AC7" s="106"/>
      <c r="AD7" s="329"/>
      <c r="AE7" s="106"/>
      <c r="AF7" s="609"/>
    </row>
    <row r="8" spans="2:36" ht="14.25" customHeight="1" thickBot="1">
      <c r="B8" s="65"/>
      <c r="C8" s="458"/>
      <c r="D8" s="1458">
        <v>0.25</v>
      </c>
      <c r="E8" s="3967"/>
      <c r="F8" s="60"/>
      <c r="G8" s="59"/>
      <c r="H8" s="60"/>
      <c r="I8" s="91"/>
      <c r="J8" s="60"/>
      <c r="K8" s="60"/>
      <c r="L8" s="59"/>
      <c r="M8" s="60"/>
      <c r="N8" s="91"/>
      <c r="O8" s="3968"/>
      <c r="P8" s="3968"/>
      <c r="Q8" s="459"/>
      <c r="R8" s="459" t="s">
        <v>165</v>
      </c>
      <c r="S8" s="459" t="s">
        <v>264</v>
      </c>
      <c r="T8" s="1467">
        <v>1</v>
      </c>
      <c r="U8" s="11"/>
      <c r="V8" s="98"/>
      <c r="W8" s="98"/>
      <c r="X8" s="202"/>
      <c r="Y8" s="126"/>
      <c r="Z8" s="357"/>
      <c r="AA8" s="126"/>
      <c r="AB8" s="357"/>
      <c r="AC8" s="106"/>
      <c r="AD8" s="610"/>
      <c r="AE8" s="106"/>
      <c r="AF8" s="609"/>
    </row>
    <row r="9" spans="2:36">
      <c r="B9" s="462">
        <v>1</v>
      </c>
      <c r="C9" s="463" t="s">
        <v>174</v>
      </c>
      <c r="D9" s="1459">
        <v>30</v>
      </c>
      <c r="E9" s="1520">
        <f>'12-18л. РАСКЛАДКА'!Q12</f>
        <v>40</v>
      </c>
      <c r="F9" s="1521">
        <f>'12-18л. РАСКЛАДКА'!Q70</f>
        <v>30</v>
      </c>
      <c r="G9" s="1521">
        <f>'12-18л. РАСКЛАДКА'!Q129</f>
        <v>0</v>
      </c>
      <c r="H9" s="1521">
        <f>'12-18л. РАСКЛАДКА'!Q185</f>
        <v>30</v>
      </c>
      <c r="I9" s="1521">
        <f>'12-18л. РАСКЛАДКА'!Q242</f>
        <v>30</v>
      </c>
      <c r="J9" s="1521">
        <f>'12-18л. РАСКЛАДКА'!Q297</f>
        <v>30</v>
      </c>
      <c r="K9" s="1521">
        <f>'12-18л. РАСКЛАДКА'!Q355</f>
        <v>40</v>
      </c>
      <c r="L9" s="1521">
        <f>'12-18л. РАСКЛАДКА'!Q411</f>
        <v>40</v>
      </c>
      <c r="M9" s="1521">
        <f>'12-18л. РАСКЛАДКА'!Q464</f>
        <v>20</v>
      </c>
      <c r="N9" s="1521">
        <f>'12-18л. РАСКЛАДКА'!Q518</f>
        <v>30</v>
      </c>
      <c r="O9" s="4019">
        <f>'12-18л. РАСКЛАДКА'!Q571</f>
        <v>40</v>
      </c>
      <c r="P9" s="4067">
        <f>'12-18л. РАСКЛАДКА'!Q624</f>
        <v>30</v>
      </c>
      <c r="Q9" s="4449">
        <f>E9+F9+G9+H9+I9+J9+K9+L9+M9+N9+O9+P9</f>
        <v>360</v>
      </c>
      <c r="R9" s="4431">
        <v>0</v>
      </c>
      <c r="S9" s="1557">
        <v>360</v>
      </c>
      <c r="T9" s="4076">
        <v>120</v>
      </c>
      <c r="U9" s="11"/>
      <c r="V9" s="3634"/>
      <c r="W9" s="126"/>
      <c r="X9" s="357"/>
      <c r="Y9" s="491"/>
      <c r="Z9" s="3144"/>
      <c r="AA9" s="3144"/>
      <c r="AB9" s="126"/>
      <c r="AC9" s="3144"/>
      <c r="AD9" s="614"/>
      <c r="AE9" s="106"/>
      <c r="AF9" s="1635"/>
    </row>
    <row r="10" spans="2:36" ht="13.5" customHeight="1">
      <c r="B10" s="436">
        <v>2</v>
      </c>
      <c r="C10" s="231" t="s">
        <v>38</v>
      </c>
      <c r="D10" s="1460">
        <v>50</v>
      </c>
      <c r="E10" s="1522">
        <f>'12-18л. РАСКЛАДКА'!Q13</f>
        <v>40</v>
      </c>
      <c r="F10" s="1422">
        <f>'12-18л. РАСКЛАДКА'!Q71</f>
        <v>40</v>
      </c>
      <c r="G10" s="1422">
        <f>'12-18л. РАСКЛАДКА'!Q130</f>
        <v>40</v>
      </c>
      <c r="H10" s="1422">
        <f>'12-18л. РАСКЛАДКА'!Q186</f>
        <v>40</v>
      </c>
      <c r="I10" s="1422">
        <f>'12-18л. РАСКЛАДКА'!Q243</f>
        <v>72</v>
      </c>
      <c r="J10" s="4024">
        <f>'12-18л. РАСКЛАДКА'!Q298</f>
        <v>50</v>
      </c>
      <c r="K10" s="1422">
        <f>'12-18л. РАСКЛАДКА'!Q356</f>
        <v>50</v>
      </c>
      <c r="L10" s="1422">
        <f>'12-18л. РАСКЛАДКА'!Q412</f>
        <v>50</v>
      </c>
      <c r="M10" s="1422">
        <f>'12-18л. РАСКЛАДКА'!Q465</f>
        <v>40</v>
      </c>
      <c r="N10" s="1422">
        <f>'12-18л. РАСКЛАДКА'!Q519</f>
        <v>67.7</v>
      </c>
      <c r="O10" s="831">
        <f>'12-18л. РАСКЛАДКА'!Q572</f>
        <v>55.3</v>
      </c>
      <c r="P10" s="4068">
        <f>'12-18л. РАСКЛАДКА'!Q625</f>
        <v>55</v>
      </c>
      <c r="Q10" s="4450">
        <f t="shared" ref="Q10:Q44" si="0">E10+F10+G10+H10+I10+J10+K10+L10+M10+N10+O10+P10</f>
        <v>600</v>
      </c>
      <c r="R10" s="4432">
        <v>0</v>
      </c>
      <c r="S10" s="1558">
        <v>600</v>
      </c>
      <c r="T10" s="4077">
        <v>200</v>
      </c>
      <c r="U10" s="11"/>
      <c r="V10" s="3634"/>
      <c r="W10" s="126"/>
      <c r="X10" s="357"/>
      <c r="Y10" s="3144"/>
      <c r="Z10" s="3144"/>
      <c r="AA10" s="3144"/>
      <c r="AB10" s="126"/>
      <c r="AC10" s="3144"/>
      <c r="AD10" s="614"/>
      <c r="AE10" s="209"/>
      <c r="AF10" s="1635"/>
    </row>
    <row r="11" spans="2:36" ht="12.75" customHeight="1">
      <c r="B11" s="436">
        <v>3</v>
      </c>
      <c r="C11" s="231" t="s">
        <v>39</v>
      </c>
      <c r="D11" s="1460">
        <v>5</v>
      </c>
      <c r="E11" s="1522">
        <f>'12-18л. РАСКЛАДКА'!Q14</f>
        <v>0</v>
      </c>
      <c r="F11" s="1422">
        <f>'12-18л. РАСКЛАДКА'!Q72</f>
        <v>42.68</v>
      </c>
      <c r="G11" s="1422">
        <f>'12-18л. РАСКЛАДКА'!Q131</f>
        <v>0</v>
      </c>
      <c r="H11" s="1422">
        <f>'12-18л. РАСКЛАДКА'!Q187</f>
        <v>0</v>
      </c>
      <c r="I11" s="1422">
        <f>'12-18л. РАСКЛАДКА'!Q244</f>
        <v>1.8</v>
      </c>
      <c r="J11" s="4024">
        <f>'12-18л. РАСКЛАДКА'!Q299</f>
        <v>10.25</v>
      </c>
      <c r="K11" s="1422">
        <f>'12-18л. РАСКЛАДКА'!Q357</f>
        <v>0</v>
      </c>
      <c r="L11" s="1422">
        <f>'12-18л. РАСКЛАДКА'!Q413</f>
        <v>0</v>
      </c>
      <c r="M11" s="1422">
        <f>'12-18л. РАСКЛАДКА'!Q466</f>
        <v>0</v>
      </c>
      <c r="N11" s="1422">
        <f>'12-18л. РАСКЛАДКА'!Q520</f>
        <v>2.16</v>
      </c>
      <c r="O11" s="831">
        <f>'12-18л. РАСКЛАДКА'!Q573</f>
        <v>3.11</v>
      </c>
      <c r="P11" s="4068">
        <f>'12-18л. РАСКЛАДКА'!Q626</f>
        <v>0</v>
      </c>
      <c r="Q11" s="4450">
        <f t="shared" si="0"/>
        <v>60</v>
      </c>
      <c r="R11" s="4432">
        <v>0</v>
      </c>
      <c r="S11" s="1558">
        <v>60</v>
      </c>
      <c r="T11" s="4077">
        <v>20</v>
      </c>
      <c r="U11" s="11"/>
      <c r="V11" s="3634"/>
      <c r="W11" s="126"/>
      <c r="X11" s="357"/>
      <c r="Y11" s="3144"/>
      <c r="Z11" s="3144"/>
      <c r="AA11" s="3144"/>
      <c r="AB11" s="126"/>
      <c r="AC11" s="3144"/>
      <c r="AD11" s="614"/>
      <c r="AE11" s="106"/>
      <c r="AF11" s="1636"/>
    </row>
    <row r="12" spans="2:36" ht="13.5" customHeight="1">
      <c r="B12" s="436">
        <v>4</v>
      </c>
      <c r="C12" s="231" t="s">
        <v>40</v>
      </c>
      <c r="D12" s="1460">
        <v>12.5</v>
      </c>
      <c r="E12" s="1522">
        <f>'12-18л. РАСКЛАДКА'!Q15</f>
        <v>45</v>
      </c>
      <c r="F12" s="1422">
        <f>'12-18л. РАСКЛАДКА'!Q73</f>
        <v>0</v>
      </c>
      <c r="G12" s="1422">
        <f>'12-18л. РАСКЛАДКА'!Q132</f>
        <v>5.35</v>
      </c>
      <c r="H12" s="1422">
        <f>'12-18л. РАСКЛАДКА'!Q188</f>
        <v>0</v>
      </c>
      <c r="I12" s="1422">
        <f>'12-18л. РАСКЛАДКА'!Q245</f>
        <v>0</v>
      </c>
      <c r="J12" s="4024">
        <f>'12-18л. РАСКЛАДКА'!Q300</f>
        <v>1.6</v>
      </c>
      <c r="K12" s="1422">
        <f>'12-18л. РАСКЛАДКА'!Q358</f>
        <v>0</v>
      </c>
      <c r="L12" s="1422">
        <f>'12-18л. РАСКЛАДКА'!Q414</f>
        <v>0</v>
      </c>
      <c r="M12" s="1422">
        <f>'12-18л. РАСКЛАДКА'!Q467</f>
        <v>31</v>
      </c>
      <c r="N12" s="1422">
        <f>'12-18л. РАСКЛАДКА'!Q521</f>
        <v>0</v>
      </c>
      <c r="O12" s="831">
        <f>'12-18л. РАСКЛАДКА'!Q574</f>
        <v>43.65</v>
      </c>
      <c r="P12" s="4068">
        <f>'12-18л. РАСКЛАДКА'!Q627</f>
        <v>23.4</v>
      </c>
      <c r="Q12" s="4450">
        <f>E12+F12+G12+H12+I12+J12+K12+L12+M12+N12+O12+P12</f>
        <v>150</v>
      </c>
      <c r="R12" s="4432">
        <v>0</v>
      </c>
      <c r="S12" s="1558">
        <v>150</v>
      </c>
      <c r="T12" s="4077">
        <v>50</v>
      </c>
      <c r="U12" s="11"/>
      <c r="V12" s="3634"/>
      <c r="W12" s="126"/>
      <c r="X12" s="357"/>
      <c r="Y12" s="3144"/>
      <c r="Z12" s="3144"/>
      <c r="AA12" s="3144"/>
      <c r="AB12" s="126"/>
      <c r="AC12" s="3144"/>
      <c r="AD12" s="614"/>
      <c r="AE12" s="106"/>
      <c r="AF12" s="1635"/>
    </row>
    <row r="13" spans="2:36">
      <c r="B13" s="436">
        <v>5</v>
      </c>
      <c r="C13" s="231" t="s">
        <v>41</v>
      </c>
      <c r="D13" s="1460">
        <v>5</v>
      </c>
      <c r="E13" s="1522">
        <f>'12-18л. РАСКЛАДКА'!Q16</f>
        <v>0</v>
      </c>
      <c r="F13" s="1422">
        <f>'12-18л. РАСКЛАДКА'!Q74</f>
        <v>60</v>
      </c>
      <c r="G13" s="1422">
        <f>'12-18л. РАСКЛАДКА'!Q133</f>
        <v>0</v>
      </c>
      <c r="H13" s="1422">
        <f>'12-18л. РАСКЛАДКА'!Q189</f>
        <v>0</v>
      </c>
      <c r="I13" s="1422">
        <f>'12-18л. РАСКЛАДКА'!Q246</f>
        <v>0</v>
      </c>
      <c r="J13" s="4024">
        <f>'12-18л. РАСКЛАДКА'!Q301</f>
        <v>0</v>
      </c>
      <c r="K13" s="1422">
        <f>'12-18л. РАСКЛАДКА'!Q359</f>
        <v>0</v>
      </c>
      <c r="L13" s="1422">
        <f>'12-18л. РАСКЛАДКА'!Q415</f>
        <v>0</v>
      </c>
      <c r="M13" s="1422">
        <f>'12-18л. РАСКЛАДКА'!Q468</f>
        <v>0</v>
      </c>
      <c r="N13" s="1422">
        <f>'12-18л. РАСКЛАДКА'!Q522</f>
        <v>0</v>
      </c>
      <c r="O13" s="831">
        <f>'12-18л. РАСКЛАДКА'!Q575</f>
        <v>0</v>
      </c>
      <c r="P13" s="4068">
        <f>'12-18л. РАСКЛАДКА'!Q628</f>
        <v>0</v>
      </c>
      <c r="Q13" s="4450">
        <f t="shared" si="0"/>
        <v>60</v>
      </c>
      <c r="R13" s="4432">
        <v>0</v>
      </c>
      <c r="S13" s="1558">
        <v>60</v>
      </c>
      <c r="T13" s="4077">
        <v>20</v>
      </c>
      <c r="U13" s="11"/>
      <c r="V13" s="3634"/>
      <c r="W13" s="126"/>
      <c r="X13" s="357"/>
      <c r="Y13" s="3144"/>
      <c r="Z13" s="3144"/>
      <c r="AA13" s="3144"/>
      <c r="AB13" s="126"/>
      <c r="AC13" s="3144"/>
      <c r="AD13" s="614"/>
      <c r="AE13" s="106"/>
      <c r="AF13" s="1553"/>
    </row>
    <row r="14" spans="2:36">
      <c r="B14" s="1416">
        <v>6</v>
      </c>
      <c r="C14" s="1545" t="s">
        <v>42</v>
      </c>
      <c r="D14" s="1468">
        <v>46.75</v>
      </c>
      <c r="E14" s="1523">
        <f>'12-18л. РАСКЛАДКА'!Q17</f>
        <v>0</v>
      </c>
      <c r="F14" s="1423">
        <f>'12-18л. РАСКЛАДКА'!Q75</f>
        <v>0</v>
      </c>
      <c r="G14" s="1423">
        <f>'12-18л. РАСКЛАДКА'!Q134</f>
        <v>0</v>
      </c>
      <c r="H14" s="1423">
        <f>'12-18л. РАСКЛАДКА'!Q190</f>
        <v>212.04</v>
      </c>
      <c r="I14" s="1423">
        <f>'12-18л. РАСКЛАДКА'!Q247</f>
        <v>101.56</v>
      </c>
      <c r="J14" s="4028">
        <f>'12-18л. РАСКЛАДКА'!Q302</f>
        <v>93.5</v>
      </c>
      <c r="K14" s="1423">
        <f>'12-18л. РАСКЛАДКА'!Q360</f>
        <v>0</v>
      </c>
      <c r="L14" s="1423">
        <f>'12-18л. РАСКЛАДКА'!Q416</f>
        <v>153.9</v>
      </c>
      <c r="M14" s="1423">
        <f>'12-18л. РАСКЛАДКА'!Q469</f>
        <v>0</v>
      </c>
      <c r="N14" s="1423">
        <f>'12-18л. РАСКЛАДКА'!Q523</f>
        <v>0</v>
      </c>
      <c r="O14" s="1424">
        <f>'12-18л. РАСКЛАДКА'!Q576</f>
        <v>0</v>
      </c>
      <c r="P14" s="4069">
        <f>'12-18л. РАСКЛАДКА'!Q629</f>
        <v>0</v>
      </c>
      <c r="Q14" s="4451">
        <f t="shared" si="0"/>
        <v>561</v>
      </c>
      <c r="R14" s="4432">
        <v>0</v>
      </c>
      <c r="S14" s="1559">
        <v>561</v>
      </c>
      <c r="T14" s="4078">
        <v>187</v>
      </c>
      <c r="U14" s="11"/>
      <c r="V14" s="3634"/>
      <c r="W14" s="126"/>
      <c r="X14" s="357"/>
      <c r="Y14" s="3144"/>
      <c r="Z14" s="3144"/>
      <c r="AA14" s="3144"/>
      <c r="AB14" s="126"/>
      <c r="AC14" s="3144"/>
      <c r="AD14" s="614"/>
      <c r="AE14" s="106"/>
      <c r="AF14" s="1553"/>
    </row>
    <row r="15" spans="2:36" ht="13.5" customHeight="1">
      <c r="B15" s="1416">
        <v>7</v>
      </c>
      <c r="C15" s="1192" t="s">
        <v>377</v>
      </c>
      <c r="D15" s="4429">
        <v>72</v>
      </c>
      <c r="E15" s="4070">
        <f>'12-18л. РАСКЛАДКА'!Q18</f>
        <v>52.84</v>
      </c>
      <c r="F15" s="1529">
        <f>'12-18л. РАСКЛАДКА'!Q76</f>
        <v>37.783999999999999</v>
      </c>
      <c r="G15" s="1528">
        <f>'12-18л. РАСКЛАДКА'!Q135</f>
        <v>0</v>
      </c>
      <c r="H15" s="1529">
        <f>'12-18л. РАСКЛАДКА'!Q191</f>
        <v>102.25</v>
      </c>
      <c r="I15" s="4033">
        <f>'12-18л. РАСКЛАДКА'!Q248</f>
        <v>64.555999999999997</v>
      </c>
      <c r="J15" s="4028">
        <f>'12-18л. РАСКЛАДКА'!Q303</f>
        <v>45.694000000000003</v>
      </c>
      <c r="K15" s="1529">
        <f>'12-18л. РАСКЛАДКА'!Q361</f>
        <v>50</v>
      </c>
      <c r="L15" s="1528">
        <f>'12-18л. РАСКЛАДКА'!Q417</f>
        <v>34.116</v>
      </c>
      <c r="M15" s="1529">
        <f>'12-18л. РАСКЛАДКА'!Q470</f>
        <v>0</v>
      </c>
      <c r="N15" s="1528">
        <f>'12-18л. РАСКЛАДКА'!Q524</f>
        <v>243.88</v>
      </c>
      <c r="O15" s="1529">
        <f>'12-18л. РАСКЛАДКА'!Q577</f>
        <v>12</v>
      </c>
      <c r="P15" s="4069">
        <f>'12-18л. РАСКЛАДКА'!Q630</f>
        <v>220.88000000000002</v>
      </c>
      <c r="Q15" s="4452">
        <f t="shared" si="0"/>
        <v>864</v>
      </c>
      <c r="R15" s="4436">
        <v>0</v>
      </c>
      <c r="S15" s="1559">
        <v>864</v>
      </c>
      <c r="T15" s="4079">
        <f>T17-T16</f>
        <v>288</v>
      </c>
      <c r="U15" s="11"/>
      <c r="V15" s="3634"/>
      <c r="W15" s="468"/>
      <c r="X15" s="357"/>
      <c r="Y15" s="3144"/>
      <c r="Z15" s="3144"/>
      <c r="AA15" s="3144"/>
      <c r="AB15" s="126"/>
      <c r="AC15" s="3144"/>
      <c r="AD15" s="614"/>
      <c r="AE15" s="106"/>
      <c r="AF15" s="1553"/>
      <c r="AH15" s="11"/>
      <c r="AI15" s="11"/>
      <c r="AJ15" s="11"/>
    </row>
    <row r="16" spans="2:36" ht="12" customHeight="1">
      <c r="B16" s="1516"/>
      <c r="C16" s="1550" t="s">
        <v>378</v>
      </c>
      <c r="D16" s="4430">
        <v>8</v>
      </c>
      <c r="E16" s="4071">
        <f>'12-18л. РАСКЛАДКА'!Q19</f>
        <v>0</v>
      </c>
      <c r="F16" s="1533">
        <f>'12-18л. РАСКЛАДКА'!Q77</f>
        <v>0</v>
      </c>
      <c r="G16" s="1532">
        <f>'12-18л. РАСКЛАДКА'!Q136</f>
        <v>0</v>
      </c>
      <c r="H16" s="1533">
        <f>'12-18л. РАСКЛАДКА'!Q192</f>
        <v>2.58</v>
      </c>
      <c r="I16" s="4034">
        <f>'12-18л. РАСКЛАДКА'!Q249</f>
        <v>84.32</v>
      </c>
      <c r="J16" s="1423">
        <f>'12-18л. РАСКЛАДКА'!Q304</f>
        <v>5.35</v>
      </c>
      <c r="K16" s="1533">
        <f>'12-18л. РАСКЛАДКА'!Q362</f>
        <v>0</v>
      </c>
      <c r="L16" s="1532">
        <f>'12-18л. РАСКЛАДКА'!Q418</f>
        <v>0</v>
      </c>
      <c r="M16" s="1533">
        <f>'12-18л. РАСКЛАДКА'!Q471</f>
        <v>0</v>
      </c>
      <c r="N16" s="1532">
        <f>'12-18л. РАСКЛАДКА'!Q525</f>
        <v>0</v>
      </c>
      <c r="O16" s="1533">
        <f>'12-18л. РАСКЛАДКА'!Q578</f>
        <v>0</v>
      </c>
      <c r="P16" s="4072">
        <f>'12-18л. РАСКЛАДКА'!Q631</f>
        <v>3.75</v>
      </c>
      <c r="Q16" s="4453">
        <f t="shared" si="0"/>
        <v>95.999999999999986</v>
      </c>
      <c r="R16" s="4437">
        <v>0</v>
      </c>
      <c r="S16" s="4433">
        <v>96</v>
      </c>
      <c r="T16" s="4080">
        <f>(T17/100)*10</f>
        <v>32</v>
      </c>
      <c r="U16" s="11"/>
      <c r="V16" s="3634"/>
      <c r="W16" s="475"/>
      <c r="X16" s="357"/>
      <c r="Y16" s="3144"/>
      <c r="Z16" s="3144"/>
      <c r="AA16" s="3144"/>
      <c r="AB16" s="126"/>
      <c r="AC16" s="3144"/>
      <c r="AD16" s="614"/>
      <c r="AE16" s="106"/>
      <c r="AF16" s="1553"/>
      <c r="AH16" s="11"/>
      <c r="AI16" s="11"/>
      <c r="AJ16" s="11"/>
    </row>
    <row r="17" spans="2:36" ht="12" customHeight="1">
      <c r="B17" s="1417"/>
      <c r="C17" s="1547" t="s">
        <v>392</v>
      </c>
      <c r="D17" s="1466">
        <v>80</v>
      </c>
      <c r="E17" s="2761">
        <f>'12-18л. РАСКЛАДКА'!Q20</f>
        <v>52.84</v>
      </c>
      <c r="F17" s="2758">
        <f>'12-18л. РАСКЛАДКА'!Q78</f>
        <v>37.783999999999999</v>
      </c>
      <c r="G17" s="2757">
        <f>'12-18л. РАСКЛАДКА'!Q137</f>
        <v>0</v>
      </c>
      <c r="H17" s="2758">
        <f>'12-18л. РАСКЛАДКА'!Q193</f>
        <v>104.83</v>
      </c>
      <c r="I17" s="4035">
        <f>'12-18л. РАСКЛАДКА'!Q250</f>
        <v>148.87599999999998</v>
      </c>
      <c r="J17" s="1422">
        <f>'12-18л. РАСКЛАДКА'!Q305</f>
        <v>51.044000000000004</v>
      </c>
      <c r="K17" s="2758">
        <f>'12-18л. РАСКЛАДКА'!Q363</f>
        <v>50</v>
      </c>
      <c r="L17" s="2757">
        <f>'12-18л. РАСКЛАДКА'!Q419</f>
        <v>34.116</v>
      </c>
      <c r="M17" s="2758">
        <f>'12-18л. РАСКЛАДКА'!Q472</f>
        <v>0</v>
      </c>
      <c r="N17" s="2757">
        <f>'12-18л. РАСКЛАДКА'!Q526</f>
        <v>243.88</v>
      </c>
      <c r="O17" s="2758">
        <f>'12-18л. РАСКЛАДКА'!Q579</f>
        <v>12</v>
      </c>
      <c r="P17" s="4073">
        <f>'12-18л. РАСКЛАДКА'!Q632</f>
        <v>224.63000000000002</v>
      </c>
      <c r="Q17" s="4454">
        <f t="shared" si="0"/>
        <v>959.99999999999989</v>
      </c>
      <c r="R17" s="1425">
        <v>0</v>
      </c>
      <c r="S17" s="1548">
        <v>960</v>
      </c>
      <c r="T17" s="4081">
        <v>320</v>
      </c>
      <c r="U17" s="450"/>
      <c r="V17" s="3634"/>
      <c r="W17" s="4438"/>
      <c r="X17" s="357"/>
      <c r="Y17" s="3144"/>
      <c r="Z17" s="3144"/>
      <c r="AA17" s="3144"/>
      <c r="AB17" s="126"/>
      <c r="AC17" s="3144"/>
      <c r="AD17" s="614"/>
      <c r="AE17" s="106"/>
      <c r="AF17" s="1553"/>
      <c r="AH17" s="11"/>
      <c r="AI17" s="11"/>
      <c r="AJ17" s="11"/>
    </row>
    <row r="18" spans="2:36" ht="13.5" customHeight="1">
      <c r="B18" s="1417">
        <v>8</v>
      </c>
      <c r="C18" s="1549" t="s">
        <v>175</v>
      </c>
      <c r="D18" s="1466">
        <v>46.25</v>
      </c>
      <c r="E18" s="1522">
        <f>'12-18л. РАСКЛАДКА'!Q21</f>
        <v>100</v>
      </c>
      <c r="F18" s="1422">
        <f>'12-18л. РАСКЛАДКА'!Q79</f>
        <v>0</v>
      </c>
      <c r="G18" s="1422">
        <f>'12-18л. РАСКЛАДКА'!Q138</f>
        <v>100</v>
      </c>
      <c r="H18" s="1422">
        <f>'12-18л. РАСКЛАДКА'!Q194</f>
        <v>55</v>
      </c>
      <c r="I18" s="1422">
        <f>'12-18л. РАСКЛАДКА'!Q251</f>
        <v>0</v>
      </c>
      <c r="J18" s="1422">
        <f>'12-18л. РАСКЛАДКА'!Q306</f>
        <v>0</v>
      </c>
      <c r="K18" s="1422">
        <f>'12-18л. РАСКЛАДКА'!Q364</f>
        <v>100</v>
      </c>
      <c r="L18" s="1422">
        <f>'12-18л. РАСКЛАДКА'!Q420</f>
        <v>0</v>
      </c>
      <c r="M18" s="1422">
        <f>'12-18л. РАСКЛАДКА'!Q473</f>
        <v>100</v>
      </c>
      <c r="N18" s="1422">
        <f>'12-18л. РАСКЛАДКА'!Q527</f>
        <v>0</v>
      </c>
      <c r="O18" s="831">
        <f>'12-18л. РАСКЛАДКА'!Q580</f>
        <v>0</v>
      </c>
      <c r="P18" s="4073">
        <f>'12-18л. РАСКЛАДКА'!Q633</f>
        <v>100</v>
      </c>
      <c r="Q18" s="4455">
        <f t="shared" si="0"/>
        <v>555</v>
      </c>
      <c r="R18" s="1421">
        <v>0</v>
      </c>
      <c r="S18" s="1548">
        <v>555</v>
      </c>
      <c r="T18" s="4081">
        <v>185</v>
      </c>
      <c r="U18" s="11"/>
      <c r="V18" s="3634"/>
      <c r="W18" s="126"/>
      <c r="X18" s="357"/>
      <c r="Y18" s="3144"/>
      <c r="Z18" s="3144"/>
      <c r="AA18" s="3144"/>
      <c r="AB18" s="126"/>
      <c r="AC18" s="3144"/>
      <c r="AD18" s="614"/>
      <c r="AE18" s="106"/>
      <c r="AF18" s="1553"/>
      <c r="AH18" s="11"/>
      <c r="AI18" s="11"/>
      <c r="AJ18" s="11"/>
    </row>
    <row r="19" spans="2:36" ht="13.5" customHeight="1">
      <c r="B19" s="436">
        <v>9</v>
      </c>
      <c r="C19" s="231" t="s">
        <v>90</v>
      </c>
      <c r="D19" s="1460">
        <v>5</v>
      </c>
      <c r="E19" s="1522">
        <f>'12-18л. РАСКЛАДКА'!Q22</f>
        <v>0</v>
      </c>
      <c r="F19" s="1422">
        <f>'12-18л. РАСКЛАДКА'!Q80</f>
        <v>0</v>
      </c>
      <c r="G19" s="1422">
        <f>'12-18л. РАСКЛАДКА'!Q139</f>
        <v>25</v>
      </c>
      <c r="H19" s="1422">
        <f>'12-18л. РАСКЛАДКА'!Q195</f>
        <v>0</v>
      </c>
      <c r="I19" s="1422">
        <f>'12-18л. РАСКЛАДКА'!Q252</f>
        <v>0</v>
      </c>
      <c r="J19" s="4024">
        <f>'12-18л. РАСКЛАДКА'!Q307</f>
        <v>0</v>
      </c>
      <c r="K19" s="1422">
        <f>'12-18л. РАСКЛАДКА'!Q365</f>
        <v>0</v>
      </c>
      <c r="L19" s="1422">
        <f>'12-18л. РАСКЛАДКА'!Q421</f>
        <v>0</v>
      </c>
      <c r="M19" s="1422">
        <f>'12-18л. РАСКЛАДКА'!Q474</f>
        <v>0</v>
      </c>
      <c r="N19" s="1422">
        <f>'12-18л. РАСКЛАДКА'!Q528</f>
        <v>25</v>
      </c>
      <c r="O19" s="831">
        <f>'12-18л. РАСКЛАДКА'!Q581</f>
        <v>0</v>
      </c>
      <c r="P19" s="4068">
        <f>'12-18л. РАСКЛАДКА'!Q634</f>
        <v>10</v>
      </c>
      <c r="Q19" s="4450">
        <f t="shared" si="0"/>
        <v>60</v>
      </c>
      <c r="R19" s="1421">
        <v>0</v>
      </c>
      <c r="S19" s="1558">
        <v>60</v>
      </c>
      <c r="T19" s="4077">
        <v>20</v>
      </c>
      <c r="U19" s="11"/>
      <c r="V19" s="3634"/>
      <c r="W19" s="126"/>
      <c r="X19" s="357"/>
      <c r="Y19" s="3144"/>
      <c r="Z19" s="3144"/>
      <c r="AA19" s="3144"/>
      <c r="AB19" s="126"/>
      <c r="AC19" s="3144"/>
      <c r="AD19" s="614"/>
      <c r="AE19" s="106"/>
      <c r="AF19" s="1553"/>
      <c r="AH19" s="11"/>
      <c r="AI19" s="11"/>
      <c r="AJ19" s="11"/>
    </row>
    <row r="20" spans="2:36" ht="12" customHeight="1">
      <c r="B20" s="436">
        <v>10</v>
      </c>
      <c r="C20" s="1146" t="s">
        <v>326</v>
      </c>
      <c r="D20" s="1460">
        <v>50</v>
      </c>
      <c r="E20" s="1522">
        <f>'12-18л. РАСКЛАДКА'!Q23</f>
        <v>200</v>
      </c>
      <c r="F20" s="1422">
        <f>'12-18л. РАСКЛАДКА'!Q81</f>
        <v>0</v>
      </c>
      <c r="G20" s="1422">
        <f>'12-18л. РАСКЛАДКА'!Q140</f>
        <v>0</v>
      </c>
      <c r="H20" s="1422">
        <f>'12-18л. РАСКЛАДКА'!Q196</f>
        <v>0</v>
      </c>
      <c r="I20" s="1422">
        <f>'12-18л. РАСКЛАДКА'!Q253</f>
        <v>200</v>
      </c>
      <c r="J20" s="4024">
        <f>'12-18л. РАСКЛАДКА'!Q308</f>
        <v>0</v>
      </c>
      <c r="K20" s="1422">
        <f>'12-18л. РАСКЛАДКА'!Q366</f>
        <v>0</v>
      </c>
      <c r="L20" s="1422">
        <f>'12-18л. РАСКЛАДКА'!Q422</f>
        <v>200</v>
      </c>
      <c r="M20" s="1422">
        <f>'12-18л. РАСКЛАДКА'!Q475</f>
        <v>0</v>
      </c>
      <c r="N20" s="1422">
        <f>'12-18л. РАСКЛАДКА'!Q529</f>
        <v>0</v>
      </c>
      <c r="O20" s="831">
        <f>'12-18л. РАСКЛАДКА'!Q582</f>
        <v>0</v>
      </c>
      <c r="P20" s="4068">
        <f>'12-18л. РАСКЛАДКА'!Q635</f>
        <v>0</v>
      </c>
      <c r="Q20" s="4450">
        <f t="shared" si="0"/>
        <v>600</v>
      </c>
      <c r="R20" s="1421">
        <v>0</v>
      </c>
      <c r="S20" s="1558">
        <v>600</v>
      </c>
      <c r="T20" s="4077">
        <v>200</v>
      </c>
      <c r="U20" s="11"/>
      <c r="V20" s="3634"/>
      <c r="W20" s="4438"/>
      <c r="X20" s="357"/>
      <c r="Y20" s="3144"/>
      <c r="Z20" s="3144"/>
      <c r="AA20" s="3144"/>
      <c r="AB20" s="126"/>
      <c r="AC20" s="3144"/>
      <c r="AD20" s="614"/>
      <c r="AE20" s="106"/>
      <c r="AF20" s="1635"/>
      <c r="AH20" s="11"/>
      <c r="AI20" s="11"/>
      <c r="AJ20" s="11"/>
    </row>
    <row r="21" spans="2:36" ht="13.5" customHeight="1">
      <c r="B21" s="436">
        <v>11</v>
      </c>
      <c r="C21" s="231" t="s">
        <v>96</v>
      </c>
      <c r="D21" s="1460">
        <v>19.5</v>
      </c>
      <c r="E21" s="4043">
        <f>'12-18л. РАСКЛАДКА'!Q24</f>
        <v>0</v>
      </c>
      <c r="F21" s="4044">
        <f>'12-18л. РАСКЛАДКА'!Q82</f>
        <v>0</v>
      </c>
      <c r="G21" s="4044">
        <f>'12-18л. РАСКЛАДКА'!Q141</f>
        <v>0</v>
      </c>
      <c r="H21" s="4044">
        <f>'12-18л. РАСКЛАДКА'!Q197</f>
        <v>64.8</v>
      </c>
      <c r="I21" s="4044">
        <f>'12-18л. РАСКЛАДКА'!Q254</f>
        <v>0</v>
      </c>
      <c r="J21" s="4045">
        <f>'12-18л. РАСКЛАДКА'!Q309</f>
        <v>39</v>
      </c>
      <c r="K21" s="4044">
        <f>'12-18л. РАСКЛАДКА'!Q367</f>
        <v>0</v>
      </c>
      <c r="L21" s="4044">
        <f>'12-18л. РАСКЛАДКА'!Q423</f>
        <v>0</v>
      </c>
      <c r="M21" s="4044">
        <f>'12-18л. РАСКЛАДКА'!Q476</f>
        <v>0</v>
      </c>
      <c r="N21" s="4044">
        <f>'12-18л. РАСКЛАДКА'!Q530</f>
        <v>50.2</v>
      </c>
      <c r="O21" s="4046">
        <f>'12-18л. РАСКЛАДКА'!Q583</f>
        <v>80</v>
      </c>
      <c r="P21" s="4068">
        <f>'12-18л. РАСКЛАДКА'!Q636</f>
        <v>0</v>
      </c>
      <c r="Q21" s="4450">
        <f t="shared" si="0"/>
        <v>234</v>
      </c>
      <c r="R21" s="1421">
        <v>0</v>
      </c>
      <c r="S21" s="1558">
        <v>234</v>
      </c>
      <c r="T21" s="4077">
        <v>78</v>
      </c>
      <c r="U21" s="11"/>
      <c r="V21" s="3634"/>
      <c r="W21" s="126"/>
      <c r="X21" s="357"/>
      <c r="Y21" s="3144"/>
      <c r="Z21" s="3144"/>
      <c r="AA21" s="3144"/>
      <c r="AB21" s="126"/>
      <c r="AC21" s="3144"/>
      <c r="AD21" s="614"/>
      <c r="AE21" s="106"/>
      <c r="AF21" s="1635"/>
      <c r="AH21" s="11"/>
      <c r="AI21" s="11"/>
      <c r="AJ21" s="11"/>
    </row>
    <row r="22" spans="2:36" ht="13.5" customHeight="1">
      <c r="B22" s="436">
        <v>12</v>
      </c>
      <c r="C22" s="231" t="s">
        <v>97</v>
      </c>
      <c r="D22" s="1460">
        <v>13.25</v>
      </c>
      <c r="E22" s="1522">
        <f>'12-18л. РАСКЛАДКА'!Q25</f>
        <v>90</v>
      </c>
      <c r="F22" s="1422">
        <f>'12-18л. РАСКЛАДКА'!Q83</f>
        <v>0</v>
      </c>
      <c r="G22" s="1422">
        <f>'12-18л. РАСКЛАДКА'!Q142</f>
        <v>0</v>
      </c>
      <c r="H22" s="1422">
        <f>'12-18л. РАСКЛАДКА'!Q198</f>
        <v>0</v>
      </c>
      <c r="I22" s="1422">
        <f>'12-18л. РАСКЛАДКА'!Q255</f>
        <v>0</v>
      </c>
      <c r="J22" s="4024">
        <f>'12-18л. РАСКЛАДКА'!Q310</f>
        <v>0</v>
      </c>
      <c r="K22" s="1422">
        <f>'12-18л. РАСКЛАДКА'!Q368</f>
        <v>0</v>
      </c>
      <c r="L22" s="1422">
        <f>'12-18л. РАСКЛАДКА'!Q424</f>
        <v>0</v>
      </c>
      <c r="M22" s="1422">
        <f>'12-18л. РАСКЛАДКА'!Q477</f>
        <v>0</v>
      </c>
      <c r="N22" s="1422">
        <f>'12-18л. РАСКЛАДКА'!Q531</f>
        <v>42.5</v>
      </c>
      <c r="O22" s="831">
        <f>'12-18л. РАСКЛАДКА'!Q584</f>
        <v>0</v>
      </c>
      <c r="P22" s="4068">
        <f>'12-18л. РАСКЛАДКА'!Q637</f>
        <v>26.5</v>
      </c>
      <c r="Q22" s="4450">
        <f t="shared" si="0"/>
        <v>159</v>
      </c>
      <c r="R22" s="1421">
        <v>0</v>
      </c>
      <c r="S22" s="1558">
        <v>159</v>
      </c>
      <c r="T22" s="4077">
        <v>53</v>
      </c>
      <c r="U22" s="11"/>
      <c r="V22" s="3634"/>
      <c r="W22" s="126"/>
      <c r="X22" s="357"/>
      <c r="Y22" s="3144"/>
      <c r="Z22" s="3144"/>
      <c r="AA22" s="3144"/>
      <c r="AB22" s="126"/>
      <c r="AC22" s="3144"/>
      <c r="AD22" s="614"/>
      <c r="AE22" s="106"/>
      <c r="AF22" s="1635"/>
      <c r="AH22" s="11"/>
      <c r="AI22" s="11"/>
      <c r="AJ22" s="11"/>
    </row>
    <row r="23" spans="2:36" ht="12.75" customHeight="1">
      <c r="B23" s="436">
        <v>13</v>
      </c>
      <c r="C23" s="231" t="s">
        <v>43</v>
      </c>
      <c r="D23" s="1460">
        <v>19.25</v>
      </c>
      <c r="E23" s="1522">
        <f>'12-18л. РАСКЛАДКА'!Q26</f>
        <v>0</v>
      </c>
      <c r="F23" s="1422">
        <f>'12-18л. РАСКЛАДКА'!Q84</f>
        <v>0</v>
      </c>
      <c r="G23" s="1422">
        <f>'12-18л. РАСКЛАДКА'!Q143</f>
        <v>0</v>
      </c>
      <c r="H23" s="1422">
        <f>'12-18л. РАСКЛАДКА'!Q199</f>
        <v>0</v>
      </c>
      <c r="I23" s="1422">
        <f>'12-18л. РАСКЛАДКА'!Q256</f>
        <v>86.9</v>
      </c>
      <c r="J23" s="4024">
        <f>'12-18л. РАСКЛАДКА'!Q311</f>
        <v>0</v>
      </c>
      <c r="K23" s="1422">
        <f>'12-18л. РАСКЛАДКА'!Q369</f>
        <v>0</v>
      </c>
      <c r="L23" s="1422">
        <f>'12-18л. РАСКЛАДКА'!Q425</f>
        <v>105.6</v>
      </c>
      <c r="M23" s="1422">
        <f>'12-18л. РАСКЛАДКА'!Q478</f>
        <v>0</v>
      </c>
      <c r="N23" s="1422">
        <f>'12-18л. РАСКЛАДКА'!Q532</f>
        <v>0</v>
      </c>
      <c r="O23" s="831">
        <f>'12-18л. РАСКЛАДКА'!Q585</f>
        <v>0</v>
      </c>
      <c r="P23" s="4068">
        <f>'12-18л. РАСКЛАДКА'!Q638</f>
        <v>38.5</v>
      </c>
      <c r="Q23" s="4450">
        <f t="shared" si="0"/>
        <v>231</v>
      </c>
      <c r="R23" s="1421">
        <v>0</v>
      </c>
      <c r="S23" s="1558">
        <v>231</v>
      </c>
      <c r="T23" s="4077">
        <v>77</v>
      </c>
      <c r="U23" s="11"/>
      <c r="V23" s="3634"/>
      <c r="W23" s="126"/>
      <c r="X23" s="357"/>
      <c r="Y23" s="3144"/>
      <c r="Z23" s="3144"/>
      <c r="AA23" s="3144"/>
      <c r="AB23" s="126"/>
      <c r="AC23" s="3144"/>
      <c r="AD23" s="614"/>
      <c r="AE23" s="106"/>
      <c r="AF23" s="1635"/>
      <c r="AH23" s="11"/>
      <c r="AI23" s="11"/>
      <c r="AJ23" s="11"/>
    </row>
    <row r="24" spans="2:36" ht="13.5" customHeight="1">
      <c r="B24" s="436">
        <v>14</v>
      </c>
      <c r="C24" s="231" t="s">
        <v>98</v>
      </c>
      <c r="D24" s="1460">
        <v>10</v>
      </c>
      <c r="E24" s="1522">
        <f>'12-18л. РАСКЛАДКА'!Q27</f>
        <v>0</v>
      </c>
      <c r="F24" s="1422">
        <f>'12-18л. РАСКЛАДКА'!Q85</f>
        <v>120</v>
      </c>
      <c r="G24" s="1422">
        <f>'12-18л. РАСКЛАДКА'!Q144</f>
        <v>0</v>
      </c>
      <c r="H24" s="1422">
        <f>'12-18л. РАСКЛАДКА'!Q200</f>
        <v>0</v>
      </c>
      <c r="I24" s="1422">
        <f>'12-18л. РАСКЛАДКА'!Q257</f>
        <v>0</v>
      </c>
      <c r="J24" s="4024">
        <f>'12-18л. РАСКЛАДКА'!Q312</f>
        <v>0</v>
      </c>
      <c r="K24" s="1422">
        <f>'12-18л. РАСКЛАДКА'!Q370</f>
        <v>0</v>
      </c>
      <c r="L24" s="1422">
        <f>'12-18л. РАСКЛАДКА'!Q426</f>
        <v>0</v>
      </c>
      <c r="M24" s="1422">
        <f>'12-18л. РАСКЛАДКА'!Q479</f>
        <v>0</v>
      </c>
      <c r="N24" s="1422">
        <f>'12-18л. РАСКЛАДКА'!Q533</f>
        <v>0</v>
      </c>
      <c r="O24" s="831">
        <f>'12-18л. РАСКЛАДКА'!Q586</f>
        <v>0</v>
      </c>
      <c r="P24" s="4068">
        <f>'12-18л. РАСКЛАДКА'!Q639</f>
        <v>0</v>
      </c>
      <c r="Q24" s="4450">
        <f t="shared" si="0"/>
        <v>120</v>
      </c>
      <c r="R24" s="1421">
        <v>0</v>
      </c>
      <c r="S24" s="1558">
        <v>120</v>
      </c>
      <c r="T24" s="4077">
        <v>40</v>
      </c>
      <c r="U24" s="11"/>
      <c r="V24" s="3634"/>
      <c r="W24" s="126"/>
      <c r="X24" s="357"/>
      <c r="Y24" s="3144"/>
      <c r="Z24" s="3144"/>
      <c r="AA24" s="3144"/>
      <c r="AB24" s="126"/>
      <c r="AC24" s="3144"/>
      <c r="AD24" s="614"/>
      <c r="AE24" s="106"/>
      <c r="AF24" s="1635"/>
      <c r="AH24" s="11"/>
      <c r="AI24" s="11"/>
      <c r="AJ24" s="11"/>
    </row>
    <row r="25" spans="2:36" ht="12" customHeight="1">
      <c r="B25" s="436">
        <v>15</v>
      </c>
      <c r="C25" s="231" t="s">
        <v>176</v>
      </c>
      <c r="D25" s="1460">
        <v>87.5</v>
      </c>
      <c r="E25" s="1522">
        <f>'12-18л. РАСКЛАДКА'!Q28</f>
        <v>0</v>
      </c>
      <c r="F25" s="1422">
        <f>'12-18л. РАСКЛАДКА'!Q86</f>
        <v>84.7</v>
      </c>
      <c r="G25" s="1422">
        <f>'12-18л. РАСКЛАДКА'!Q145</f>
        <v>200</v>
      </c>
      <c r="H25" s="1422">
        <f>'12-18л. РАСКЛАДКА'!Q201</f>
        <v>0</v>
      </c>
      <c r="I25" s="1422">
        <f>'12-18л. РАСКЛАДКА'!Q258</f>
        <v>17</v>
      </c>
      <c r="J25" s="4024">
        <f>'12-18л. РАСКЛАДКА'!Q313</f>
        <v>165.6</v>
      </c>
      <c r="K25" s="1422">
        <f>'12-18л. РАСКЛАДКА'!Q371</f>
        <v>210</v>
      </c>
      <c r="L25" s="1422">
        <f>'12-18л. РАСКЛАДКА'!Q427</f>
        <v>27</v>
      </c>
      <c r="M25" s="1422">
        <f>'12-18л. РАСКЛАДКА'!Q480</f>
        <v>100</v>
      </c>
      <c r="N25" s="1422">
        <f>'12-18л. РАСКЛАДКА'!Q534</f>
        <v>27</v>
      </c>
      <c r="O25" s="831">
        <f>'12-18л. РАСКЛАДКА'!Q587</f>
        <v>213.3</v>
      </c>
      <c r="P25" s="4068">
        <f>'12-18л. РАСКЛАДКА'!Q640</f>
        <v>5.4</v>
      </c>
      <c r="Q25" s="4450">
        <f t="shared" si="0"/>
        <v>1050</v>
      </c>
      <c r="R25" s="1421">
        <v>0</v>
      </c>
      <c r="S25" s="1558">
        <v>1050</v>
      </c>
      <c r="T25" s="4077">
        <v>350</v>
      </c>
      <c r="U25" s="11"/>
      <c r="V25" s="3634"/>
      <c r="W25" s="126"/>
      <c r="X25" s="357"/>
      <c r="Y25" s="3144"/>
      <c r="Z25" s="3144"/>
      <c r="AA25" s="3144"/>
      <c r="AB25" s="2549"/>
      <c r="AC25" s="3144"/>
      <c r="AD25" s="614"/>
      <c r="AE25" s="106"/>
      <c r="AF25" s="1636"/>
      <c r="AH25" s="106"/>
      <c r="AI25" s="11"/>
      <c r="AJ25" s="11"/>
    </row>
    <row r="26" spans="2:36" ht="14.25" customHeight="1">
      <c r="B26" s="436">
        <v>16</v>
      </c>
      <c r="C26" s="231" t="s">
        <v>177</v>
      </c>
      <c r="D26" s="1460">
        <v>45</v>
      </c>
      <c r="E26" s="1522">
        <f>'12-18л. РАСКЛАДКА'!Q29</f>
        <v>0</v>
      </c>
      <c r="F26" s="1422">
        <f>'12-18л. РАСКЛАДКА'!Q87</f>
        <v>0</v>
      </c>
      <c r="G26" s="1422">
        <f>'12-18л. РАСКЛАДКА'!Q146</f>
        <v>0</v>
      </c>
      <c r="H26" s="1422">
        <f>'12-18л. РАСКЛАДКА'!Q202</f>
        <v>0</v>
      </c>
      <c r="I26" s="1422">
        <f>'12-18л. РАСКЛАДКА'!Q259</f>
        <v>0</v>
      </c>
      <c r="J26" s="4024">
        <f>'12-18л. РАСКЛАДКА'!Q314</f>
        <v>11</v>
      </c>
      <c r="K26" s="1422">
        <f>'12-18л. РАСКЛАДКА'!Q372</f>
        <v>0</v>
      </c>
      <c r="L26" s="1422">
        <f>'12-18л. РАСКЛАДКА'!Q428</f>
        <v>0</v>
      </c>
      <c r="M26" s="1422">
        <f>'12-18л. РАСКЛАДКА'!Q481</f>
        <v>0</v>
      </c>
      <c r="N26" s="1422">
        <f>'12-18л. РАСКЛАДКА'!Q535</f>
        <v>0</v>
      </c>
      <c r="O26" s="831">
        <f>'12-18л. РАСКЛАДКА'!Q588</f>
        <v>0</v>
      </c>
      <c r="P26" s="4068">
        <f>'12-18л. РАСКЛАДКА'!Q641</f>
        <v>0</v>
      </c>
      <c r="Q26" s="4164">
        <f t="shared" si="0"/>
        <v>11</v>
      </c>
      <c r="R26" s="4432">
        <v>-97.962962962000006</v>
      </c>
      <c r="S26" s="1558">
        <v>540</v>
      </c>
      <c r="T26" s="4077">
        <v>180</v>
      </c>
      <c r="U26" s="11"/>
      <c r="V26" s="2077"/>
      <c r="W26" s="126"/>
      <c r="X26" s="357"/>
      <c r="Y26" s="3144"/>
      <c r="Z26" s="3144"/>
      <c r="AA26" s="3144"/>
      <c r="AB26" s="126"/>
      <c r="AC26" s="3144"/>
      <c r="AD26" s="614"/>
      <c r="AE26" s="106"/>
      <c r="AF26" s="1637"/>
      <c r="AH26" s="211"/>
      <c r="AI26" s="11"/>
      <c r="AJ26" s="11"/>
    </row>
    <row r="27" spans="2:36">
      <c r="B27" s="436">
        <v>17</v>
      </c>
      <c r="C27" s="231" t="s">
        <v>178</v>
      </c>
      <c r="D27" s="1460">
        <v>15</v>
      </c>
      <c r="E27" s="1522">
        <f>'12-18л. РАСКЛАДКА'!Q30</f>
        <v>0</v>
      </c>
      <c r="F27" s="1422">
        <f>'12-18л. РАСКЛАДКА'!Q88</f>
        <v>0</v>
      </c>
      <c r="G27" s="1422">
        <f>'12-18л. РАСКЛАДКА'!Q147</f>
        <v>150</v>
      </c>
      <c r="H27" s="1422">
        <f>'12-18л. РАСКЛАДКА'!Q203</f>
        <v>0</v>
      </c>
      <c r="I27" s="1422">
        <f>'12-18л. РАСКЛАДКА'!Q260</f>
        <v>0</v>
      </c>
      <c r="J27" s="4024">
        <f>'12-18л. РАСКЛАДКА'!Q315</f>
        <v>30</v>
      </c>
      <c r="K27" s="1422">
        <f>'12-18л. РАСКЛАДКА'!Q373</f>
        <v>0</v>
      </c>
      <c r="L27" s="1422">
        <f>'12-18л. РАСКЛАДКА'!Q429</f>
        <v>0</v>
      </c>
      <c r="M27" s="1422">
        <f>'12-18л. РАСКЛАДКА'!Q482</f>
        <v>0</v>
      </c>
      <c r="N27" s="1422">
        <f>'12-18л. РАСКЛАДКА'!Q536</f>
        <v>0</v>
      </c>
      <c r="O27" s="831">
        <f>'12-18л. РАСКЛАДКА'!Q589</f>
        <v>0</v>
      </c>
      <c r="P27" s="4068">
        <f>'12-18л. РАСКЛАДКА'!Q642</f>
        <v>0</v>
      </c>
      <c r="Q27" s="4450">
        <f t="shared" si="0"/>
        <v>180</v>
      </c>
      <c r="R27" s="4432">
        <v>0</v>
      </c>
      <c r="S27" s="1558">
        <v>180</v>
      </c>
      <c r="T27" s="4077">
        <v>60</v>
      </c>
      <c r="U27" s="11"/>
      <c r="V27" s="3634"/>
      <c r="W27" s="126"/>
      <c r="X27" s="357"/>
      <c r="Y27" s="3144"/>
      <c r="Z27" s="3144"/>
      <c r="AA27" s="3144"/>
      <c r="AB27" s="126"/>
      <c r="AC27" s="3144"/>
      <c r="AD27" s="614"/>
      <c r="AE27" s="106"/>
      <c r="AF27" s="1635"/>
      <c r="AH27" s="11"/>
      <c r="AI27" s="11"/>
      <c r="AJ27" s="11"/>
    </row>
    <row r="28" spans="2:36" ht="12" customHeight="1">
      <c r="B28" s="436">
        <v>18</v>
      </c>
      <c r="C28" s="231" t="s">
        <v>44</v>
      </c>
      <c r="D28" s="1460">
        <v>3.75</v>
      </c>
      <c r="E28" s="1522">
        <f>'12-18л. РАСКЛАДКА'!Q31</f>
        <v>0</v>
      </c>
      <c r="F28" s="1422">
        <f>'12-18л. РАСКЛАДКА'!Q89</f>
        <v>0</v>
      </c>
      <c r="G28" s="1422">
        <f>'12-18л. РАСКЛАДКА'!Q148</f>
        <v>0</v>
      </c>
      <c r="H28" s="1422">
        <f>'12-18л. РАСКЛАДКА'!Q204</f>
        <v>7.5</v>
      </c>
      <c r="I28" s="1422">
        <f>'12-18л. РАСКЛАДКА'!Q261</f>
        <v>0</v>
      </c>
      <c r="J28" s="4024">
        <f>'12-18л. РАСКЛАДКА'!Q316</f>
        <v>0</v>
      </c>
      <c r="K28" s="1422">
        <f>'12-18л. РАСКЛАДКА'!Q374</f>
        <v>30</v>
      </c>
      <c r="L28" s="1422">
        <f>'12-18л. РАСКЛАДКА'!Q430</f>
        <v>0</v>
      </c>
      <c r="M28" s="1422">
        <f>'12-18л. РАСКЛАДКА'!Q483</f>
        <v>0</v>
      </c>
      <c r="N28" s="1422">
        <f>'12-18л. РАСКЛАДКА'!Q537</f>
        <v>0</v>
      </c>
      <c r="O28" s="831">
        <f>'12-18л. РАСКЛАДКА'!Q590</f>
        <v>0</v>
      </c>
      <c r="P28" s="4068">
        <f>'12-18л. РАСКЛАДКА'!Q643</f>
        <v>7.5</v>
      </c>
      <c r="Q28" s="4450">
        <f t="shared" si="0"/>
        <v>45</v>
      </c>
      <c r="R28" s="4432">
        <v>0</v>
      </c>
      <c r="S28" s="1558">
        <v>45</v>
      </c>
      <c r="T28" s="4077">
        <v>15</v>
      </c>
      <c r="U28" s="11"/>
      <c r="V28" s="3634"/>
      <c r="W28" s="126"/>
      <c r="X28" s="357"/>
      <c r="Y28" s="3144"/>
      <c r="Z28" s="3144"/>
      <c r="AA28" s="3144"/>
      <c r="AB28" s="126"/>
      <c r="AC28" s="3144"/>
      <c r="AD28" s="614"/>
      <c r="AE28" s="106"/>
      <c r="AF28" s="1635"/>
      <c r="AH28" s="11"/>
      <c r="AI28" s="11"/>
      <c r="AJ28" s="11"/>
    </row>
    <row r="29" spans="2:36" ht="14.25" customHeight="1">
      <c r="B29" s="436">
        <v>19</v>
      </c>
      <c r="C29" s="231" t="s">
        <v>179</v>
      </c>
      <c r="D29" s="1460">
        <v>2.5</v>
      </c>
      <c r="E29" s="1522">
        <f>'12-18л. РАСКЛАДКА'!Q32</f>
        <v>0</v>
      </c>
      <c r="F29" s="1422">
        <f>'12-18л. РАСКЛАДКА'!Q90</f>
        <v>21.4</v>
      </c>
      <c r="G29" s="1422">
        <f>'12-18л. РАСКЛАДКА'!Q149</f>
        <v>3.2</v>
      </c>
      <c r="H29" s="1422">
        <f>'12-18л. РАСКЛАДКА'!Q205</f>
        <v>0</v>
      </c>
      <c r="I29" s="1422">
        <f>'12-18л. РАСКЛАДКА'!Q262</f>
        <v>0</v>
      </c>
      <c r="J29" s="4024">
        <f>'12-18л. РАСКЛАДКА'!Q317</f>
        <v>0</v>
      </c>
      <c r="K29" s="1422">
        <f>'12-18л. РАСКЛАДКА'!Q375</f>
        <v>0</v>
      </c>
      <c r="L29" s="1422">
        <f>'12-18л. РАСКЛАДКА'!Q431</f>
        <v>0</v>
      </c>
      <c r="M29" s="1422">
        <f>'12-18л. РАСКЛАДКА'!Q484</f>
        <v>0</v>
      </c>
      <c r="N29" s="1422">
        <f>'12-18л. РАСКЛАДКА'!Q538</f>
        <v>0</v>
      </c>
      <c r="O29" s="831">
        <f>'12-18л. РАСКЛАДКА'!Q591</f>
        <v>0</v>
      </c>
      <c r="P29" s="4068">
        <f>'12-18л. РАСКЛАДКА'!Q644</f>
        <v>5.4</v>
      </c>
      <c r="Q29" s="4450">
        <f t="shared" si="0"/>
        <v>30</v>
      </c>
      <c r="R29" s="4432">
        <v>0</v>
      </c>
      <c r="S29" s="1558">
        <v>30</v>
      </c>
      <c r="T29" s="4077">
        <v>10</v>
      </c>
      <c r="U29" s="11"/>
      <c r="V29" s="3634"/>
      <c r="W29" s="126"/>
      <c r="X29" s="357"/>
      <c r="Y29" s="3144"/>
      <c r="Z29" s="3144"/>
      <c r="AA29" s="3144"/>
      <c r="AB29" s="126"/>
      <c r="AC29" s="3144"/>
      <c r="AD29" s="614"/>
      <c r="AE29" s="106"/>
      <c r="AF29" s="1553"/>
      <c r="AH29" s="11"/>
      <c r="AI29" s="11"/>
      <c r="AJ29" s="11"/>
    </row>
    <row r="30" spans="2:36" ht="11.25" customHeight="1">
      <c r="B30" s="436">
        <v>20</v>
      </c>
      <c r="C30" s="231" t="s">
        <v>45</v>
      </c>
      <c r="D30" s="1460">
        <v>8.75</v>
      </c>
      <c r="E30" s="1522">
        <f>'12-18л. РАСКЛАДКА'!Q33</f>
        <v>13.28</v>
      </c>
      <c r="F30" s="1422">
        <f>'12-18л. РАСКЛАДКА'!Q91</f>
        <v>18.36</v>
      </c>
      <c r="G30" s="1422">
        <f>'12-18л. РАСКЛАДКА'!Q150</f>
        <v>13.2</v>
      </c>
      <c r="H30" s="1422">
        <f>'12-18л. РАСКЛАДКА'!Q206</f>
        <v>0</v>
      </c>
      <c r="I30" s="1422">
        <f>'12-18л. РАСКЛАДКА'!Q263</f>
        <v>8.82</v>
      </c>
      <c r="J30" s="4024">
        <f>'12-18л. РАСКЛАДКА'!Q318</f>
        <v>6</v>
      </c>
      <c r="K30" s="1422">
        <f>'12-18л. РАСКЛАДКА'!Q376</f>
        <v>4.9400000000000004</v>
      </c>
      <c r="L30" s="1422">
        <f>'12-18л. РАСКЛАДКА'!Q432</f>
        <v>6.3</v>
      </c>
      <c r="M30" s="1422">
        <f>'12-18л. РАСКЛАДКА'!Q485</f>
        <v>10</v>
      </c>
      <c r="N30" s="1422">
        <f>'12-18л. РАСКЛАДКА'!Q539</f>
        <v>6.3</v>
      </c>
      <c r="O30" s="831">
        <f>'12-18л. РАСКЛАДКА'!Q592</f>
        <v>6.3</v>
      </c>
      <c r="P30" s="4068">
        <f>'12-18л. РАСКЛАДКА'!Q645</f>
        <v>11.5</v>
      </c>
      <c r="Q30" s="4450">
        <f t="shared" si="0"/>
        <v>105</v>
      </c>
      <c r="R30" s="4432">
        <v>0</v>
      </c>
      <c r="S30" s="1558">
        <v>105</v>
      </c>
      <c r="T30" s="4077">
        <v>35</v>
      </c>
      <c r="U30" s="11"/>
      <c r="V30" s="3634"/>
      <c r="W30" s="126"/>
      <c r="X30" s="357"/>
      <c r="Y30" s="3144"/>
      <c r="Z30" s="3144"/>
      <c r="AA30" s="3144"/>
      <c r="AB30" s="126"/>
      <c r="AC30" s="3144"/>
      <c r="AD30" s="614"/>
      <c r="AE30" s="106"/>
      <c r="AF30" s="1635"/>
      <c r="AH30" s="11"/>
      <c r="AI30" s="11"/>
      <c r="AJ30" s="11"/>
    </row>
    <row r="31" spans="2:36" ht="12.75" customHeight="1">
      <c r="B31" s="436">
        <v>21</v>
      </c>
      <c r="C31" s="231" t="s">
        <v>46</v>
      </c>
      <c r="D31" s="1460">
        <v>4.5</v>
      </c>
      <c r="E31" s="1522">
        <f>'12-18л. РАСКЛАДКА'!Q34</f>
        <v>5.12</v>
      </c>
      <c r="F31" s="1422">
        <f>'12-18л. РАСКЛАДКА'!Q92</f>
        <v>2.7</v>
      </c>
      <c r="G31" s="1422">
        <f>'12-18л. РАСКЛАДКА'!Q151</f>
        <v>0</v>
      </c>
      <c r="H31" s="1422">
        <f>'12-18л. РАСКЛАДКА'!Q207</f>
        <v>22.8</v>
      </c>
      <c r="I31" s="1422">
        <f>'12-18л. РАСКЛАДКА'!Q264</f>
        <v>6.65</v>
      </c>
      <c r="J31" s="4024">
        <f>'12-18л. РАСКЛАДКА'!Q319</f>
        <v>4.5</v>
      </c>
      <c r="K31" s="1422">
        <f>'12-18л. РАСКЛАДКА'!Q377</f>
        <v>0</v>
      </c>
      <c r="L31" s="1422">
        <f>'12-18л. РАСКЛАДКА'!Q433</f>
        <v>2.5700000000000003</v>
      </c>
      <c r="M31" s="1422">
        <f>'12-18л. РАСКЛАДКА'!Q486</f>
        <v>0</v>
      </c>
      <c r="N31" s="1422">
        <f>'12-18л. РАСКЛАДКА'!Q540</f>
        <v>2</v>
      </c>
      <c r="O31" s="831">
        <f>'12-18л. РАСКЛАДКА'!Q593</f>
        <v>3.16</v>
      </c>
      <c r="P31" s="4068">
        <f>'12-18л. РАСКЛАДКА'!Q646</f>
        <v>4.5</v>
      </c>
      <c r="Q31" s="4450">
        <f t="shared" si="0"/>
        <v>54</v>
      </c>
      <c r="R31" s="4432">
        <v>0</v>
      </c>
      <c r="S31" s="1558">
        <v>54</v>
      </c>
      <c r="T31" s="4077">
        <v>18</v>
      </c>
      <c r="U31" s="11"/>
      <c r="V31" s="3634"/>
      <c r="W31" s="126"/>
      <c r="X31" s="357"/>
      <c r="Y31" s="3144"/>
      <c r="Z31" s="3144"/>
      <c r="AA31" s="3144"/>
      <c r="AB31" s="126"/>
      <c r="AC31" s="3144"/>
      <c r="AD31" s="614"/>
      <c r="AE31" s="106"/>
      <c r="AF31" s="1553"/>
    </row>
    <row r="32" spans="2:36" ht="12" customHeight="1">
      <c r="B32" s="436">
        <v>22</v>
      </c>
      <c r="C32" s="231" t="s">
        <v>180</v>
      </c>
      <c r="D32" s="1460">
        <v>10</v>
      </c>
      <c r="E32" s="1522">
        <f>'12-18л. РАСКЛАДКА'!Q35</f>
        <v>5</v>
      </c>
      <c r="F32" s="1422">
        <f>'12-18л. РАСКЛАДКА'!Q93</f>
        <v>0</v>
      </c>
      <c r="G32" s="1422">
        <f>'12-18л. РАСКЛАДКА'!Q152</f>
        <v>4.16</v>
      </c>
      <c r="H32" s="1422">
        <f>'12-18л. РАСКЛАДКА'!Q208</f>
        <v>0</v>
      </c>
      <c r="I32" s="1422">
        <f>'12-18л. РАСКЛАДКА'!Q265</f>
        <v>0.84</v>
      </c>
      <c r="J32" s="4024">
        <f>'12-18л. РАСКЛАДКА'!Q320</f>
        <v>4.6900000000000004</v>
      </c>
      <c r="K32" s="1422">
        <f>'12-18л. РАСКЛАДКА'!Q378</f>
        <v>100</v>
      </c>
      <c r="L32" s="1422">
        <f>'12-18л. РАСКЛАДКА'!Q434</f>
        <v>0</v>
      </c>
      <c r="M32" s="1422">
        <f>'12-18л. РАСКЛАДКА'!Q487</f>
        <v>0</v>
      </c>
      <c r="N32" s="1422">
        <f>'12-18л. РАСКЛАДКА'!Q541</f>
        <v>0</v>
      </c>
      <c r="O32" s="831">
        <f>'12-18л. РАСКЛАДКА'!Q594</f>
        <v>0</v>
      </c>
      <c r="P32" s="4068">
        <f>'12-18л. РАСКЛАДКА'!Q647</f>
        <v>5.31</v>
      </c>
      <c r="Q32" s="4450">
        <f t="shared" si="0"/>
        <v>120</v>
      </c>
      <c r="R32" s="4432">
        <v>0</v>
      </c>
      <c r="S32" s="1558">
        <v>120</v>
      </c>
      <c r="T32" s="4077">
        <v>40</v>
      </c>
      <c r="U32" s="11"/>
      <c r="V32" s="3634"/>
      <c r="W32" s="126"/>
      <c r="X32" s="357"/>
      <c r="Y32" s="3144"/>
      <c r="Z32" s="3144"/>
      <c r="AA32" s="3144"/>
      <c r="AB32" s="126"/>
      <c r="AC32" s="3144"/>
      <c r="AD32" s="614"/>
      <c r="AE32" s="106"/>
      <c r="AF32" s="1635"/>
    </row>
    <row r="33" spans="2:32" ht="13.5" customHeight="1">
      <c r="B33" s="436">
        <v>23</v>
      </c>
      <c r="C33" s="231" t="s">
        <v>47</v>
      </c>
      <c r="D33" s="1460">
        <v>8.75</v>
      </c>
      <c r="E33" s="1522">
        <f>'12-18л. РАСКЛАДКА'!Q36</f>
        <v>0</v>
      </c>
      <c r="F33" s="1422">
        <f>'12-18л. РАСКЛАДКА'!Q94</f>
        <v>8.6</v>
      </c>
      <c r="G33" s="1422">
        <f>'12-18л. РАСКЛАДКА'!Q153</f>
        <v>23.36</v>
      </c>
      <c r="H33" s="1422">
        <f>'12-18л. РАСКЛАДКА'!Q209</f>
        <v>6</v>
      </c>
      <c r="I33" s="1422">
        <f>'12-18л. РАСКЛАДКА'!Q266</f>
        <v>6.37</v>
      </c>
      <c r="J33" s="4024">
        <f>'12-18л. РАСКЛАДКА'!Q321</f>
        <v>17.25</v>
      </c>
      <c r="K33" s="1422">
        <f>'12-18л. РАСКЛАДКА'!Q379</f>
        <v>7</v>
      </c>
      <c r="L33" s="1422">
        <f>'12-18л. РАСКЛАДКА'!Q435</f>
        <v>2.57</v>
      </c>
      <c r="M33" s="1422">
        <f>'12-18л. РАСКЛАДКА'!Q488</f>
        <v>13</v>
      </c>
      <c r="N33" s="1422">
        <f>'12-18л. РАСКЛАДКА'!Q542</f>
        <v>12.4</v>
      </c>
      <c r="O33" s="831">
        <f>'12-18л. РАСКЛАДКА'!Q595</f>
        <v>0</v>
      </c>
      <c r="P33" s="4068">
        <f>'12-18л. РАСКЛАДКА'!Q648</f>
        <v>8.4499999999999993</v>
      </c>
      <c r="Q33" s="4450">
        <f t="shared" si="0"/>
        <v>105</v>
      </c>
      <c r="R33" s="4432">
        <v>0</v>
      </c>
      <c r="S33" s="1558">
        <v>105</v>
      </c>
      <c r="T33" s="4077">
        <v>35</v>
      </c>
      <c r="U33" s="11"/>
      <c r="V33" s="3634"/>
      <c r="W33" s="126"/>
      <c r="X33" s="357"/>
      <c r="Y33" s="3144"/>
      <c r="Z33" s="3144"/>
      <c r="AA33" s="3144"/>
      <c r="AB33" s="126"/>
      <c r="AC33" s="3144"/>
      <c r="AD33" s="614"/>
      <c r="AE33" s="106"/>
      <c r="AF33" s="1635"/>
    </row>
    <row r="34" spans="2:32" ht="12.75" customHeight="1">
      <c r="B34" s="436">
        <v>24</v>
      </c>
      <c r="C34" s="231" t="s">
        <v>48</v>
      </c>
      <c r="D34" s="1460">
        <v>3.75</v>
      </c>
      <c r="E34" s="1522">
        <f>'12-18л. РАСКЛАДКА'!Q37</f>
        <v>0</v>
      </c>
      <c r="F34" s="1422">
        <f>'12-18л. РАСКЛАДКА'!Q95</f>
        <v>0</v>
      </c>
      <c r="G34" s="1422">
        <f>'12-18л. РАСКЛАДКА'!Q154</f>
        <v>0</v>
      </c>
      <c r="H34" s="1422">
        <f>'12-18л. РАСКЛАДКА'!Q210</f>
        <v>0</v>
      </c>
      <c r="I34" s="1422">
        <f>'12-18л. РАСКЛАДКА'!Q267</f>
        <v>0</v>
      </c>
      <c r="J34" s="4024">
        <f>'12-18л. РАСКЛАДКА'!Q322</f>
        <v>0</v>
      </c>
      <c r="K34" s="1422">
        <f>'12-18л. РАСКЛАДКА'!Q380</f>
        <v>0</v>
      </c>
      <c r="L34" s="1422">
        <f>'12-18л. РАСКЛАДКА'!Q436</f>
        <v>0</v>
      </c>
      <c r="M34" s="1422">
        <f>'12-18л. РАСКЛАДКА'!Q489</f>
        <v>45</v>
      </c>
      <c r="N34" s="1422">
        <f>'12-18л. РАСКЛАДКА'!Q543</f>
        <v>0</v>
      </c>
      <c r="O34" s="831">
        <f>'12-18л. РАСКЛАДКА'!Q596</f>
        <v>0</v>
      </c>
      <c r="P34" s="4068">
        <f>'12-18л. РАСКЛАДКА'!Q649</f>
        <v>0</v>
      </c>
      <c r="Q34" s="4450">
        <f t="shared" si="0"/>
        <v>45</v>
      </c>
      <c r="R34" s="4432">
        <v>0</v>
      </c>
      <c r="S34" s="1558">
        <v>45</v>
      </c>
      <c r="T34" s="4077">
        <v>15</v>
      </c>
      <c r="U34" s="11"/>
      <c r="V34" s="3634"/>
      <c r="W34" s="126"/>
      <c r="X34" s="357"/>
      <c r="Y34" s="3144"/>
      <c r="Z34" s="3144"/>
      <c r="AA34" s="3144"/>
      <c r="AB34" s="126"/>
      <c r="AC34" s="3144"/>
      <c r="AD34" s="614"/>
      <c r="AE34" s="106"/>
      <c r="AF34" s="1635"/>
    </row>
    <row r="35" spans="2:32" ht="12" customHeight="1">
      <c r="B35" s="436">
        <v>25</v>
      </c>
      <c r="C35" s="231" t="s">
        <v>49</v>
      </c>
      <c r="D35" s="1460">
        <v>0.5</v>
      </c>
      <c r="E35" s="1522">
        <f>'12-18л. РАСКЛАДКА'!Q38</f>
        <v>0</v>
      </c>
      <c r="F35" s="1422">
        <f>'12-18л. РАСКЛАДКА'!Q96</f>
        <v>2</v>
      </c>
      <c r="G35" s="1422">
        <f>'12-18л. РАСКЛАДКА'!Q155</f>
        <v>0</v>
      </c>
      <c r="H35" s="1422">
        <f>'12-18л. РАСКЛАДКА'!Q211</f>
        <v>0</v>
      </c>
      <c r="I35" s="1422">
        <f>'12-18л. РАСКЛАДКА'!Q268</f>
        <v>0</v>
      </c>
      <c r="J35" s="4024">
        <f>'12-18л. РАСКЛАДКА'!Q323</f>
        <v>0</v>
      </c>
      <c r="K35" s="1422">
        <f>'12-18л. РАСКЛАДКА'!Q381</f>
        <v>2</v>
      </c>
      <c r="L35" s="1422">
        <f>'12-18л. РАСКЛАДКА'!Q437</f>
        <v>0</v>
      </c>
      <c r="M35" s="1422">
        <f>'12-18л. РАСКЛАДКА'!Q490</f>
        <v>2</v>
      </c>
      <c r="N35" s="1422">
        <f>'12-18л. РАСКЛАДКА'!Q544</f>
        <v>0</v>
      </c>
      <c r="O35" s="831">
        <f>'12-18л. РАСКЛАДКА'!Q597</f>
        <v>0</v>
      </c>
      <c r="P35" s="4068">
        <f>'12-18л. РАСКЛАДКА'!Q650</f>
        <v>0</v>
      </c>
      <c r="Q35" s="4450">
        <f t="shared" si="0"/>
        <v>6</v>
      </c>
      <c r="R35" s="4432">
        <v>0</v>
      </c>
      <c r="S35" s="1558">
        <v>6</v>
      </c>
      <c r="T35" s="4077">
        <v>2</v>
      </c>
      <c r="U35" s="11"/>
      <c r="V35" s="3634"/>
      <c r="W35" s="126"/>
      <c r="X35" s="357"/>
      <c r="Y35" s="3144"/>
      <c r="Z35" s="3144"/>
      <c r="AA35" s="3144"/>
      <c r="AB35" s="126"/>
      <c r="AC35" s="3144"/>
      <c r="AD35" s="614"/>
      <c r="AE35" s="106"/>
      <c r="AF35" s="1635"/>
    </row>
    <row r="36" spans="2:32" ht="14.25" customHeight="1">
      <c r="B36" s="436">
        <v>26</v>
      </c>
      <c r="C36" s="231" t="s">
        <v>181</v>
      </c>
      <c r="D36" s="1460">
        <v>0.3</v>
      </c>
      <c r="E36" s="1522">
        <f>'12-18л. РАСКЛАДКА'!Q39</f>
        <v>0</v>
      </c>
      <c r="F36" s="1422">
        <f>'12-18л. РАСКЛАДКА'!Q97</f>
        <v>0</v>
      </c>
      <c r="G36" s="1422">
        <f>'12-18л. РАСКЛАДКА'!Q156</f>
        <v>3</v>
      </c>
      <c r="H36" s="1422">
        <f>'12-18л. РАСКЛАДКА'!Q212</f>
        <v>0</v>
      </c>
      <c r="I36" s="1422">
        <f>'12-18л. РАСКЛАДКА'!Q269</f>
        <v>0</v>
      </c>
      <c r="J36" s="4024">
        <f>'12-18л. РАСКЛАДКА'!Q324</f>
        <v>0.6</v>
      </c>
      <c r="K36" s="1422">
        <f>'12-18л. РАСКЛАДКА'!Q382</f>
        <v>0</v>
      </c>
      <c r="L36" s="1422">
        <f>'12-18л. РАСКЛАДКА'!Q438</f>
        <v>0</v>
      </c>
      <c r="M36" s="1422">
        <f>'12-18л. РАСКЛАДКА'!Q491</f>
        <v>0</v>
      </c>
      <c r="N36" s="1422">
        <f>'12-18л. РАСКЛАДКА'!Q545</f>
        <v>0</v>
      </c>
      <c r="O36" s="831">
        <f>'12-18л. РАСКЛАДКА'!Q598</f>
        <v>0</v>
      </c>
      <c r="P36" s="4068">
        <f>'12-18л. РАСКЛАДКА'!Q651</f>
        <v>0</v>
      </c>
      <c r="Q36" s="4075">
        <f t="shared" si="0"/>
        <v>3.6</v>
      </c>
      <c r="R36" s="4432">
        <v>0</v>
      </c>
      <c r="S36" s="1558">
        <v>3.6</v>
      </c>
      <c r="T36" s="4077">
        <v>1.2</v>
      </c>
      <c r="U36" s="11"/>
      <c r="V36" s="3634"/>
      <c r="W36" s="126"/>
      <c r="X36" s="357"/>
      <c r="Y36" s="3144"/>
      <c r="Z36" s="3144"/>
      <c r="AA36" s="3144"/>
      <c r="AB36" s="126"/>
      <c r="AC36" s="3144"/>
      <c r="AD36" s="614"/>
      <c r="AE36" s="106"/>
      <c r="AF36" s="1635"/>
    </row>
    <row r="37" spans="2:32" ht="12" customHeight="1">
      <c r="B37" s="436">
        <v>27</v>
      </c>
      <c r="C37" s="231" t="s">
        <v>99</v>
      </c>
      <c r="D37" s="1460">
        <v>0.5</v>
      </c>
      <c r="E37" s="1522">
        <f>'12-18л. РАСКЛАДКА'!Q40</f>
        <v>0</v>
      </c>
      <c r="F37" s="1422">
        <f>'12-18л. РАСКЛАДКА'!Q98</f>
        <v>0</v>
      </c>
      <c r="G37" s="1422">
        <f>'12-18л. РАСКЛАДКА'!Q157</f>
        <v>5</v>
      </c>
      <c r="H37" s="1422">
        <f>'12-18л. РАСКЛАДКА'!Q213</f>
        <v>0</v>
      </c>
      <c r="I37" s="1422">
        <f>'12-18л. РАСКЛАДКА'!Q270</f>
        <v>0</v>
      </c>
      <c r="J37" s="4024">
        <f>'12-18л. РАСКЛАДКА'!Q325</f>
        <v>1</v>
      </c>
      <c r="K37" s="1422">
        <f>'12-18л. РАСКЛАДКА'!Q383</f>
        <v>0</v>
      </c>
      <c r="L37" s="1422">
        <f>'12-18л. РАСКЛАДКА'!Q439</f>
        <v>0</v>
      </c>
      <c r="M37" s="1422">
        <f>'12-18л. РАСКЛАДКА'!Q492</f>
        <v>0</v>
      </c>
      <c r="N37" s="1422">
        <f>'12-18л. РАСКЛАДКА'!Q546</f>
        <v>0</v>
      </c>
      <c r="O37" s="831">
        <f>'12-18л. РАСКЛАДКА'!Q599</f>
        <v>0</v>
      </c>
      <c r="P37" s="4068">
        <f>'12-18л. РАСКЛАДКА'!Q652</f>
        <v>0</v>
      </c>
      <c r="Q37" s="4450">
        <f t="shared" si="0"/>
        <v>6</v>
      </c>
      <c r="R37" s="4432">
        <v>0</v>
      </c>
      <c r="S37" s="1558">
        <v>6</v>
      </c>
      <c r="T37" s="4077">
        <v>2</v>
      </c>
      <c r="U37" s="11"/>
      <c r="V37" s="3634"/>
      <c r="W37" s="126"/>
      <c r="X37" s="357"/>
      <c r="Y37" s="3144"/>
      <c r="Z37" s="3144"/>
      <c r="AA37" s="3144"/>
      <c r="AB37" s="126"/>
      <c r="AC37" s="3144"/>
      <c r="AD37" s="614"/>
      <c r="AE37" s="106"/>
      <c r="AF37" s="1635"/>
    </row>
    <row r="38" spans="2:32" ht="13.5" customHeight="1">
      <c r="B38" s="436">
        <v>28</v>
      </c>
      <c r="C38" s="231" t="s">
        <v>50</v>
      </c>
      <c r="D38" s="1460">
        <v>7.4999999999999997E-2</v>
      </c>
      <c r="E38" s="1522">
        <f>'12-18л. РАСКЛАДКА'!Q41</f>
        <v>0</v>
      </c>
      <c r="F38" s="1422">
        <f>'12-18л. РАСКЛАДКА'!Q99</f>
        <v>0.75</v>
      </c>
      <c r="G38" s="1422">
        <f>'12-18л. РАСКЛАДКА'!Q158</f>
        <v>0</v>
      </c>
      <c r="H38" s="1422">
        <f>'12-18л. РАСКЛАДКА'!Q214</f>
        <v>0</v>
      </c>
      <c r="I38" s="1422">
        <f>'12-18л. РАСКЛАДКА'!Q271</f>
        <v>0</v>
      </c>
      <c r="J38" s="4024">
        <f>'12-18л. РАСКЛАДКА'!Q326</f>
        <v>0.15</v>
      </c>
      <c r="K38" s="1422">
        <f>'12-18л. РАСКЛАДКА'!Q384</f>
        <v>0</v>
      </c>
      <c r="L38" s="1422">
        <f>'12-18л. РАСКЛАДКА'!Q440</f>
        <v>0</v>
      </c>
      <c r="M38" s="1422">
        <f>'12-18л. РАСКЛАДКА'!Q493</f>
        <v>0</v>
      </c>
      <c r="N38" s="1422">
        <f>'12-18л. РАСКЛАДКА'!Q547</f>
        <v>0</v>
      </c>
      <c r="O38" s="831">
        <f>'12-18л. РАСКЛАДКА'!Q600</f>
        <v>0</v>
      </c>
      <c r="P38" s="4068">
        <f>'12-18л. РАСКЛАДКА'!Q653</f>
        <v>0</v>
      </c>
      <c r="Q38" s="4075">
        <f t="shared" si="0"/>
        <v>0.9</v>
      </c>
      <c r="R38" s="4432">
        <v>0</v>
      </c>
      <c r="S38" s="1558">
        <v>0.9</v>
      </c>
      <c r="T38" s="4077">
        <v>0.3</v>
      </c>
      <c r="U38" s="11"/>
      <c r="V38" s="3634"/>
      <c r="W38" s="126"/>
      <c r="X38" s="357"/>
      <c r="Y38" s="3144"/>
      <c r="Z38" s="3144"/>
      <c r="AA38" s="3144"/>
      <c r="AB38" s="126"/>
      <c r="AC38" s="3144"/>
      <c r="AD38" s="614"/>
      <c r="AE38" s="106"/>
      <c r="AF38" s="1553"/>
    </row>
    <row r="39" spans="2:32" ht="12.75" customHeight="1">
      <c r="B39" s="436">
        <v>29</v>
      </c>
      <c r="C39" s="464" t="s">
        <v>182</v>
      </c>
      <c r="D39" s="1460">
        <v>1.25</v>
      </c>
      <c r="E39" s="1555">
        <f>'12-18л. РАСКЛАДКА'!Q42</f>
        <v>1.27</v>
      </c>
      <c r="F39" s="637">
        <f>'12-18л. РАСКЛАДКА'!Q100</f>
        <v>2.09</v>
      </c>
      <c r="G39" s="637">
        <f>'12-18л. РАСКЛАДКА'!Q159</f>
        <v>0.48</v>
      </c>
      <c r="H39" s="637">
        <f>'12-18л. РАСКЛАДКА'!Q215</f>
        <v>1.6</v>
      </c>
      <c r="I39" s="637">
        <f>'12-18л. РАСКЛАДКА'!Q272</f>
        <v>1.0150000000000001</v>
      </c>
      <c r="J39" s="4023">
        <f>'12-18л. РАСКЛАДКА'!Q327</f>
        <v>1.56</v>
      </c>
      <c r="K39" s="637">
        <f>'12-18л. РАСКЛАДКА'!Q385</f>
        <v>0.75</v>
      </c>
      <c r="L39" s="637">
        <f>'12-18л. РАСКЛАДКА'!Q441</f>
        <v>1.3399999999999999</v>
      </c>
      <c r="M39" s="637">
        <f>'12-18л. РАСКЛАДКА'!Q494</f>
        <v>0.28499999999999998</v>
      </c>
      <c r="N39" s="637">
        <f>'12-18л. РАСКЛАДКА'!Q548</f>
        <v>2.25</v>
      </c>
      <c r="O39" s="817">
        <f>'12-18л. РАСКЛАДКА'!Q601</f>
        <v>1.54</v>
      </c>
      <c r="P39" s="4022">
        <f>'12-18л. РАСКЛАДКА'!Q654</f>
        <v>0.82000000000000006</v>
      </c>
      <c r="Q39" s="4450">
        <f t="shared" si="0"/>
        <v>15</v>
      </c>
      <c r="R39" s="4432">
        <v>0</v>
      </c>
      <c r="S39" s="1558">
        <v>15</v>
      </c>
      <c r="T39" s="4077">
        <v>5</v>
      </c>
      <c r="U39" s="11"/>
      <c r="V39" s="3634"/>
      <c r="W39" s="3141"/>
      <c r="X39" s="357"/>
      <c r="Y39" s="3144"/>
      <c r="Z39" s="3144"/>
      <c r="AA39" s="3144"/>
      <c r="AB39" s="126"/>
      <c r="AC39" s="3144"/>
      <c r="AD39" s="614"/>
      <c r="AE39" s="106"/>
      <c r="AF39" s="1635"/>
    </row>
    <row r="40" spans="2:32" ht="11.25" customHeight="1">
      <c r="B40" s="436">
        <v>30</v>
      </c>
      <c r="C40" s="231" t="s">
        <v>100</v>
      </c>
      <c r="D40" s="1460">
        <v>1</v>
      </c>
      <c r="E40" s="4043">
        <f>'12-18л. РАСКЛАДКА'!Q43</f>
        <v>0</v>
      </c>
      <c r="F40" s="4044">
        <f>'12-18л. РАСКЛАДКА'!Q101</f>
        <v>0</v>
      </c>
      <c r="G40" s="4044">
        <f>'12-18л. РАСКЛАДКА'!Q160</f>
        <v>0</v>
      </c>
      <c r="H40" s="4044">
        <f>'12-18л. РАСКЛАДКА'!Q216</f>
        <v>0</v>
      </c>
      <c r="I40" s="4044">
        <f>'12-18л. РАСКЛАДКА'!Q273</f>
        <v>0</v>
      </c>
      <c r="J40" s="4045">
        <f>'12-18л. РАСКЛАДКА'!Q328</f>
        <v>0</v>
      </c>
      <c r="K40" s="4044">
        <f>'12-18л. РАСКЛАДКА'!Q386</f>
        <v>0</v>
      </c>
      <c r="L40" s="4044">
        <f>'12-18л. РАСКЛАДКА'!Q442</f>
        <v>0</v>
      </c>
      <c r="M40" s="4044">
        <f>'12-18л. РАСКЛАДКА'!Q495</f>
        <v>0</v>
      </c>
      <c r="N40" s="4044">
        <f>'12-18л. РАСКЛАДКА'!Q549</f>
        <v>0</v>
      </c>
      <c r="O40" s="4046">
        <f>'12-18л. РАСКЛАДКА'!Q602</f>
        <v>0</v>
      </c>
      <c r="P40" s="4047">
        <f>'12-18л. РАСКЛАДКА'!Q655</f>
        <v>12</v>
      </c>
      <c r="Q40" s="4450">
        <f t="shared" si="0"/>
        <v>12</v>
      </c>
      <c r="R40" s="4432">
        <v>0</v>
      </c>
      <c r="S40" s="1558">
        <v>12</v>
      </c>
      <c r="T40" s="4077">
        <v>4</v>
      </c>
      <c r="U40" s="11"/>
      <c r="V40" s="3634"/>
      <c r="W40" s="126"/>
      <c r="X40" s="357"/>
      <c r="Y40" s="3144"/>
      <c r="Z40" s="3144"/>
      <c r="AA40" s="3144"/>
      <c r="AB40" s="126"/>
      <c r="AC40" s="3144"/>
      <c r="AD40" s="614"/>
      <c r="AE40" s="106"/>
      <c r="AF40" s="1635"/>
    </row>
    <row r="41" spans="2:32" ht="12.75" customHeight="1">
      <c r="B41" s="436">
        <v>31</v>
      </c>
      <c r="C41" s="231" t="s">
        <v>101</v>
      </c>
      <c r="D41" s="1460">
        <v>0.5</v>
      </c>
      <c r="E41" s="4043">
        <f>'12-18л. РАСКЛАДКА'!Q44</f>
        <v>1</v>
      </c>
      <c r="F41" s="637">
        <f>'12-18л. РАСКЛАДКА'!Q102</f>
        <v>8.0000000000000004E-4</v>
      </c>
      <c r="G41" s="4044">
        <f>'12-18л. РАСКЛАДКА'!Q161</f>
        <v>0.8</v>
      </c>
      <c r="H41" s="637">
        <f>'12-18л. РАСКЛАДКА'!Q217</f>
        <v>1.002</v>
      </c>
      <c r="I41" s="637">
        <f>'12-18л. РАСКЛАДКА'!Q274</f>
        <v>1.2814000000000001</v>
      </c>
      <c r="J41" s="4023">
        <f>'12-18л. РАСКЛАДКА'!Q329</f>
        <v>0.79949999999999999</v>
      </c>
      <c r="K41" s="4044">
        <f>'12-18л. РАСКЛАДКА'!Q387</f>
        <v>0</v>
      </c>
      <c r="L41" s="637">
        <f>'12-18л. РАСКЛАДКА'!Q443</f>
        <v>0.33090000000000003</v>
      </c>
      <c r="M41" s="4074">
        <f>'12-18л. РАСКЛАДКА'!Q496</f>
        <v>0</v>
      </c>
      <c r="N41" s="637">
        <f>'12-18л. РАСКЛАДКА'!Q550</f>
        <v>0.58489999999999998</v>
      </c>
      <c r="O41" s="4046">
        <f>'12-18л. РАСКЛАДКА'!Q603</f>
        <v>0</v>
      </c>
      <c r="P41" s="4022">
        <f>'12-18л. РАСКЛАДКА'!Q656</f>
        <v>0.20050000000000001</v>
      </c>
      <c r="Q41" s="4450">
        <f t="shared" si="0"/>
        <v>6</v>
      </c>
      <c r="R41" s="4432">
        <v>0</v>
      </c>
      <c r="S41" s="1558">
        <v>6</v>
      </c>
      <c r="T41" s="4077">
        <v>2</v>
      </c>
      <c r="U41" s="11"/>
      <c r="V41" s="4439"/>
      <c r="W41" s="126"/>
      <c r="X41" s="357"/>
      <c r="Y41" s="3144"/>
      <c r="Z41" s="3144"/>
      <c r="AA41" s="3144"/>
      <c r="AB41" s="126"/>
      <c r="AC41" s="3144"/>
      <c r="AD41" s="614"/>
      <c r="AE41" s="106"/>
      <c r="AF41" s="1638"/>
    </row>
    <row r="42" spans="2:32" ht="12.75" customHeight="1">
      <c r="B42" s="436">
        <v>32</v>
      </c>
      <c r="C42" s="231" t="s">
        <v>52</v>
      </c>
      <c r="D42" s="1460">
        <v>22.5</v>
      </c>
      <c r="E42" s="1524">
        <f>'12-18л. МЕНЮ '!E73</f>
        <v>19.986999999999998</v>
      </c>
      <c r="F42" s="638">
        <f>'12-18л. МЕНЮ '!E129</f>
        <v>33.077399999999997</v>
      </c>
      <c r="G42" s="638">
        <f>'12-18л. МЕНЮ '!E185</f>
        <v>27.997399999999999</v>
      </c>
      <c r="H42" s="638">
        <f>'12-18л. МЕНЮ '!E240</f>
        <v>15.7278</v>
      </c>
      <c r="I42" s="638">
        <f>'12-18л. МЕНЮ '!E296</f>
        <v>23.265199999999997</v>
      </c>
      <c r="J42" s="4024">
        <f>'12-18л. МЕНЮ '!E350</f>
        <v>21.432899999999997</v>
      </c>
      <c r="K42" s="638">
        <f>'12-18л. МЕНЮ '!E410</f>
        <v>29.925999999999998</v>
      </c>
      <c r="L42" s="638">
        <f>'12-18л. МЕНЮ '!E463</f>
        <v>24.678000000000001</v>
      </c>
      <c r="M42" s="638">
        <f>'12-18л. МЕНЮ '!E520</f>
        <v>9.827</v>
      </c>
      <c r="N42" s="638">
        <f>'12-18л. МЕНЮ '!E574</f>
        <v>18.663999999999998</v>
      </c>
      <c r="O42" s="818">
        <f>'12-18л. МЕНЮ '!E628</f>
        <v>24.674299999999999</v>
      </c>
      <c r="P42" s="4041">
        <f>'12-18л. МЕНЮ '!E683</f>
        <v>20.743099999999995</v>
      </c>
      <c r="Q42" s="4450">
        <f t="shared" si="0"/>
        <v>270.00009999999992</v>
      </c>
      <c r="R42" s="4432">
        <v>3.704E-6</v>
      </c>
      <c r="S42" s="1558">
        <v>270</v>
      </c>
      <c r="T42" s="4077">
        <v>90</v>
      </c>
      <c r="U42" s="11"/>
      <c r="V42" s="3634"/>
      <c r="W42" s="126"/>
      <c r="X42" s="357"/>
      <c r="Y42" s="3144"/>
      <c r="Z42" s="3144"/>
      <c r="AA42" s="3144"/>
      <c r="AB42" s="126"/>
      <c r="AC42" s="3144"/>
      <c r="AD42" s="614"/>
      <c r="AE42" s="106"/>
      <c r="AF42" s="1635"/>
    </row>
    <row r="43" spans="2:32" ht="11.25" customHeight="1">
      <c r="B43" s="436">
        <v>33</v>
      </c>
      <c r="C43" s="231" t="s">
        <v>53</v>
      </c>
      <c r="D43" s="1460">
        <v>23</v>
      </c>
      <c r="E43" s="1524">
        <f>'12-18л. МЕНЮ '!F73</f>
        <v>12.150370000000001</v>
      </c>
      <c r="F43" s="638">
        <f>'12-18л. МЕНЮ '!F129</f>
        <v>24.384999999999998</v>
      </c>
      <c r="G43" s="638">
        <f>'12-18л. МЕНЮ '!F185</f>
        <v>20.706809999999997</v>
      </c>
      <c r="H43" s="638">
        <f>'12-18л. МЕНЮ '!F240</f>
        <v>26.154799999999998</v>
      </c>
      <c r="I43" s="638">
        <f>'12-18л. МЕНЮ '!F296</f>
        <v>16.062570000000001</v>
      </c>
      <c r="J43" s="4023">
        <f>'12-18л. МЕНЮ '!F350</f>
        <v>24.500529999999998</v>
      </c>
      <c r="K43" s="638">
        <f>'12-18л. МЕНЮ '!F410</f>
        <v>33.486999999999995</v>
      </c>
      <c r="L43" s="638">
        <f>'12-18л. МЕНЮ '!F463</f>
        <v>19.287999999999997</v>
      </c>
      <c r="M43" s="638">
        <f>'12-18л. МЕНЮ '!F520</f>
        <v>24.441999999999997</v>
      </c>
      <c r="N43" s="638">
        <f>'12-18л. МЕНЮ '!F574</f>
        <v>22.156299999999998</v>
      </c>
      <c r="O43" s="818">
        <f>'12-18л. МЕНЮ '!F628</f>
        <v>27.798400000000001</v>
      </c>
      <c r="P43" s="2814">
        <f>'12-18л. МЕНЮ '!F683</f>
        <v>24.868109999999998</v>
      </c>
      <c r="Q43" s="4450">
        <f t="shared" si="0"/>
        <v>275.99988999999999</v>
      </c>
      <c r="R43" s="4432">
        <v>-3.9859999999999996E-6</v>
      </c>
      <c r="S43" s="1558">
        <v>276</v>
      </c>
      <c r="T43" s="4077">
        <v>92</v>
      </c>
      <c r="U43" s="11"/>
      <c r="V43" s="3634"/>
      <c r="W43" s="126"/>
      <c r="X43" s="357"/>
      <c r="Y43" s="3144"/>
      <c r="Z43" s="3144"/>
      <c r="AA43" s="3144"/>
      <c r="AB43" s="126"/>
      <c r="AC43" s="3144"/>
      <c r="AD43" s="614"/>
      <c r="AE43" s="106"/>
      <c r="AF43" s="1635"/>
    </row>
    <row r="44" spans="2:32" ht="11.25" customHeight="1">
      <c r="B44" s="436">
        <v>34</v>
      </c>
      <c r="C44" s="231" t="s">
        <v>54</v>
      </c>
      <c r="D44" s="1460">
        <v>95.75</v>
      </c>
      <c r="E44" s="1525">
        <f>'12-18л. МЕНЮ '!G73</f>
        <v>118.92639999999999</v>
      </c>
      <c r="F44" s="638">
        <f>'12-18л. МЕНЮ '!G129</f>
        <v>100.83100000000002</v>
      </c>
      <c r="G44" s="638">
        <f>'12-18л. МЕНЮ '!G185</f>
        <v>89.541780000000003</v>
      </c>
      <c r="H44" s="638">
        <f>'12-18л. МЕНЮ '!G240</f>
        <v>85.577200000000005</v>
      </c>
      <c r="I44" s="638">
        <f>'12-18л. МЕНЮ '!G296</f>
        <v>110.60028</v>
      </c>
      <c r="J44" s="4024">
        <f>'12-18л. МЕНЮ '!G350</f>
        <v>102.05112500000001</v>
      </c>
      <c r="K44" s="638">
        <f>'12-18л. МЕНЮ '!G410</f>
        <v>73.72399999999999</v>
      </c>
      <c r="L44" s="638">
        <f>'12-18л. МЕНЮ '!G463</f>
        <v>96.257000000000005</v>
      </c>
      <c r="M44" s="638">
        <f>'12-18л. МЕНЮ '!G520</f>
        <v>112.22500000000001</v>
      </c>
      <c r="N44" s="638">
        <f>'12-18л. МЕНЮ '!G574</f>
        <v>88.456000000000017</v>
      </c>
      <c r="O44" s="818">
        <f>'12-18л. МЕНЮ '!G628</f>
        <v>77.401200000000003</v>
      </c>
      <c r="P44" s="4041">
        <f>'12-18л. МЕНЮ '!G683</f>
        <v>93.409120000000016</v>
      </c>
      <c r="Q44" s="4450">
        <f t="shared" si="0"/>
        <v>1149.0001050000001</v>
      </c>
      <c r="R44" s="4432">
        <v>9.1400000000000006E-6</v>
      </c>
      <c r="S44" s="1558">
        <v>1149</v>
      </c>
      <c r="T44" s="4077">
        <v>383</v>
      </c>
      <c r="U44" s="11"/>
      <c r="V44" s="3634"/>
      <c r="W44" s="126"/>
      <c r="X44" s="357"/>
      <c r="Y44" s="3144"/>
      <c r="Z44" s="3144"/>
      <c r="AA44" s="3144"/>
      <c r="AB44" s="126"/>
      <c r="AC44" s="3144"/>
      <c r="AD44" s="614"/>
      <c r="AE44" s="106"/>
      <c r="AF44" s="1635"/>
    </row>
    <row r="45" spans="2:32" ht="13.5" customHeight="1" thickBot="1">
      <c r="B45" s="465">
        <v>35</v>
      </c>
      <c r="C45" s="466" t="s">
        <v>55</v>
      </c>
      <c r="D45" s="1461">
        <v>680</v>
      </c>
      <c r="E45" s="1526">
        <f>'12-18л. МЕНЮ '!H73</f>
        <v>671.60659999999996</v>
      </c>
      <c r="F45" s="639">
        <f>'12-18л. МЕНЮ '!H129</f>
        <v>729.15260000000001</v>
      </c>
      <c r="G45" s="639">
        <f>'12-18л. МЕНЮ '!H185</f>
        <v>660.08359999999993</v>
      </c>
      <c r="H45" s="639">
        <f>'12-18л. МЕНЮ '!H240</f>
        <v>643.49959999999987</v>
      </c>
      <c r="I45" s="639">
        <f>'12-18л. МЕНЮ '!H296</f>
        <v>664.42079999999999</v>
      </c>
      <c r="J45" s="4042">
        <f>'12-18л. МЕНЮ '!H350</f>
        <v>700.89159999999993</v>
      </c>
      <c r="K45" s="639">
        <f>'12-18л. МЕНЮ '!H410</f>
        <v>718.81253000000004</v>
      </c>
      <c r="L45" s="639">
        <f>'12-18л. МЕНЮ '!H463</f>
        <v>656.73099999999988</v>
      </c>
      <c r="M45" s="639">
        <f>'12-18л. МЕНЮ '!H520</f>
        <v>710.98199999999997</v>
      </c>
      <c r="N45" s="639">
        <f>'12-18л. МЕНЮ '!H574</f>
        <v>633.68299999999999</v>
      </c>
      <c r="O45" s="819">
        <f>'12-18л. МЕНЮ '!H628</f>
        <v>677.3184</v>
      </c>
      <c r="P45" s="2927">
        <f>'12-18л. МЕНЮ '!H683</f>
        <v>692.8184</v>
      </c>
      <c r="Q45" s="4456">
        <f>E45+F45+G45+H45+I45+J45+K45+L45+M45+N45+O45+P45</f>
        <v>8160.0001299999994</v>
      </c>
      <c r="R45" s="4434">
        <v>1.59E-6</v>
      </c>
      <c r="S45" s="4435">
        <v>8160</v>
      </c>
      <c r="T45" s="4082">
        <v>2720</v>
      </c>
      <c r="U45" s="11"/>
      <c r="V45" s="3634"/>
      <c r="W45" s="126"/>
      <c r="X45" s="357"/>
      <c r="Y45" s="3144"/>
      <c r="Z45" s="3144"/>
      <c r="AA45" s="3144"/>
      <c r="AB45" s="126"/>
      <c r="AC45" s="3144"/>
      <c r="AD45" s="614"/>
      <c r="AE45" s="106"/>
      <c r="AF45" s="1635"/>
    </row>
    <row r="46" spans="2:32">
      <c r="B46" s="198"/>
      <c r="C46" s="106"/>
      <c r="D46" s="198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Q46" s="106"/>
      <c r="R46" s="106"/>
      <c r="S46" s="106"/>
      <c r="T46" s="196"/>
      <c r="U46" s="106"/>
      <c r="V46" s="106"/>
      <c r="W46" s="106"/>
      <c r="X46" s="106"/>
      <c r="Y46" s="106"/>
      <c r="Z46" s="106"/>
      <c r="AA46" s="106"/>
    </row>
    <row r="47" spans="2:32">
      <c r="B47" s="106"/>
      <c r="C47" s="126"/>
      <c r="D47" s="357"/>
      <c r="E47" s="202"/>
      <c r="F47" s="202"/>
      <c r="G47" s="202"/>
      <c r="H47" s="202"/>
      <c r="I47" s="202"/>
      <c r="J47" s="202"/>
      <c r="K47" s="202"/>
      <c r="L47" s="202"/>
      <c r="M47" s="126"/>
      <c r="N47" s="126"/>
      <c r="O47" s="98"/>
      <c r="P47" s="98"/>
      <c r="Q47" s="126"/>
      <c r="R47" s="357"/>
      <c r="S47" s="209"/>
      <c r="T47" s="357"/>
      <c r="U47" s="126"/>
      <c r="V47" s="106"/>
      <c r="W47" s="106"/>
      <c r="X47" s="106"/>
      <c r="Y47" s="106"/>
      <c r="Z47" s="106"/>
      <c r="AA47" s="106"/>
      <c r="AB47" s="106"/>
    </row>
    <row r="48" spans="2:32" ht="13.5" customHeight="1">
      <c r="B48" s="106"/>
      <c r="C48" s="126"/>
      <c r="D48" s="98"/>
      <c r="E48" s="202"/>
      <c r="F48" s="202"/>
      <c r="G48" s="202"/>
      <c r="H48" s="202"/>
      <c r="I48" s="202"/>
      <c r="J48" s="202"/>
      <c r="K48" s="202"/>
      <c r="L48" s="202"/>
      <c r="M48" s="126"/>
      <c r="N48" s="126"/>
      <c r="O48" s="98"/>
      <c r="P48" s="98"/>
      <c r="Q48" s="126"/>
      <c r="R48" s="357"/>
      <c r="S48" s="209"/>
      <c r="T48" s="357"/>
      <c r="U48" s="126"/>
      <c r="V48" s="106"/>
      <c r="W48" s="106"/>
      <c r="X48" s="106"/>
      <c r="Y48" s="106"/>
      <c r="Z48" s="106"/>
      <c r="AA48" s="106"/>
      <c r="AB48" s="106"/>
    </row>
    <row r="49" spans="2:28" ht="12.75" customHeight="1">
      <c r="B49" s="106"/>
      <c r="C49" s="357"/>
      <c r="D49" s="357"/>
      <c r="E49" s="202"/>
      <c r="F49" s="202"/>
      <c r="G49" s="202"/>
      <c r="H49" s="202"/>
      <c r="I49" s="106"/>
      <c r="J49" s="106"/>
      <c r="K49" s="202"/>
      <c r="L49" s="104"/>
      <c r="M49" s="126"/>
      <c r="N49" s="126"/>
      <c r="O49" s="98"/>
      <c r="P49" s="98"/>
      <c r="Q49" s="357"/>
      <c r="R49" s="357"/>
      <c r="S49" s="209"/>
      <c r="T49" s="357"/>
      <c r="U49" s="126"/>
      <c r="V49" s="106"/>
      <c r="W49" s="106"/>
      <c r="X49" s="106"/>
      <c r="Y49" s="106"/>
      <c r="Z49" s="106"/>
      <c r="AA49" s="106"/>
      <c r="AB49" s="608"/>
    </row>
    <row r="50" spans="2:28" ht="12.75" customHeight="1">
      <c r="B50" s="106"/>
      <c r="C50" s="126"/>
      <c r="D50" s="126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98"/>
      <c r="P50" s="98"/>
      <c r="Q50" s="357"/>
      <c r="R50" s="357"/>
      <c r="S50" s="106"/>
      <c r="T50" s="357"/>
      <c r="U50" s="126"/>
      <c r="V50" s="106"/>
      <c r="W50" s="106"/>
      <c r="X50" s="106"/>
      <c r="Y50" s="106"/>
      <c r="Z50" s="329"/>
      <c r="AA50" s="106"/>
      <c r="AB50" s="608"/>
    </row>
    <row r="51" spans="2:28" ht="11.25" customHeight="1">
      <c r="B51" s="106"/>
      <c r="C51" s="357"/>
      <c r="D51" s="106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98"/>
      <c r="P51" s="98"/>
      <c r="Q51" s="126"/>
      <c r="R51" s="357"/>
      <c r="S51" s="106"/>
      <c r="T51" s="357"/>
      <c r="U51" s="126"/>
      <c r="V51" s="106"/>
      <c r="W51" s="106"/>
      <c r="X51" s="106"/>
      <c r="Y51" s="106"/>
      <c r="Z51" s="329"/>
      <c r="AA51" s="106"/>
      <c r="AB51" s="609"/>
    </row>
    <row r="52" spans="2:28" ht="11.25" customHeight="1">
      <c r="B52" s="106"/>
      <c r="C52" s="126"/>
      <c r="D52" s="202"/>
      <c r="E52" s="126"/>
      <c r="F52" s="126"/>
      <c r="G52" s="126"/>
      <c r="H52" s="126"/>
      <c r="I52" s="101"/>
      <c r="J52" s="126"/>
      <c r="K52" s="126"/>
      <c r="L52" s="126"/>
      <c r="M52" s="126"/>
      <c r="N52" s="101"/>
      <c r="O52" s="98"/>
      <c r="P52" s="98"/>
      <c r="Q52" s="202"/>
      <c r="R52" s="357"/>
      <c r="S52" s="126"/>
      <c r="T52" s="357"/>
      <c r="U52" s="126"/>
      <c r="V52" s="106"/>
      <c r="W52" s="269"/>
      <c r="X52" s="357"/>
      <c r="Y52" s="159"/>
      <c r="Z52" s="610"/>
      <c r="AA52" s="106"/>
      <c r="AB52" s="609"/>
    </row>
    <row r="53" spans="2:28">
      <c r="B53" s="159"/>
      <c r="C53" s="126"/>
      <c r="D53" s="611"/>
      <c r="E53" s="612"/>
      <c r="F53" s="612"/>
      <c r="G53" s="612"/>
      <c r="H53" s="612"/>
      <c r="I53" s="612"/>
      <c r="J53" s="612"/>
      <c r="K53" s="612"/>
      <c r="L53" s="612"/>
      <c r="M53" s="612"/>
      <c r="N53" s="612"/>
      <c r="O53" s="611"/>
      <c r="P53" s="357"/>
      <c r="Q53" s="357"/>
      <c r="R53" s="106"/>
      <c r="S53" s="491"/>
      <c r="T53" s="106"/>
      <c r="U53" s="106"/>
      <c r="V53" s="106"/>
      <c r="W53" s="613"/>
      <c r="X53" s="126"/>
      <c r="Y53" s="121"/>
      <c r="Z53" s="614"/>
      <c r="AA53" s="106"/>
      <c r="AB53" s="615"/>
    </row>
    <row r="54" spans="2:28">
      <c r="B54" s="159"/>
      <c r="C54" s="126"/>
      <c r="D54" s="611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6"/>
      <c r="P54" s="617"/>
      <c r="Q54" s="357"/>
      <c r="R54" s="106"/>
      <c r="S54" s="106"/>
      <c r="T54" s="106"/>
      <c r="U54" s="106"/>
      <c r="V54" s="106"/>
      <c r="W54" s="613"/>
      <c r="X54" s="126"/>
      <c r="Y54" s="121"/>
      <c r="Z54" s="614"/>
      <c r="AA54" s="106"/>
      <c r="AB54" s="615"/>
    </row>
    <row r="55" spans="2:28">
      <c r="B55" t="s">
        <v>185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57"/>
      <c r="R55" s="106"/>
      <c r="S55" s="106"/>
      <c r="T55" s="106"/>
      <c r="U55" s="106"/>
      <c r="V55" s="106"/>
      <c r="W55" s="613"/>
      <c r="X55" s="126"/>
      <c r="Y55" s="121"/>
      <c r="Z55" s="614"/>
      <c r="AA55" s="106"/>
      <c r="AB55" s="618"/>
    </row>
    <row r="56" spans="2:28">
      <c r="B56" t="s">
        <v>186</v>
      </c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106"/>
      <c r="T56" s="106"/>
      <c r="U56" s="106"/>
      <c r="V56" s="106"/>
      <c r="W56" s="613"/>
      <c r="X56" s="126"/>
      <c r="Y56" s="121"/>
      <c r="Z56" s="614"/>
      <c r="AA56" s="106"/>
      <c r="AB56" s="615"/>
    </row>
    <row r="57" spans="2:28">
      <c r="B57" t="s">
        <v>187</v>
      </c>
      <c r="O57" s="262"/>
      <c r="P57" s="262"/>
      <c r="Q57" s="357"/>
      <c r="R57" s="106"/>
      <c r="S57" s="106"/>
      <c r="T57" s="106"/>
      <c r="U57" s="106"/>
      <c r="V57" s="106"/>
      <c r="W57" s="613"/>
      <c r="X57" s="126"/>
      <c r="Y57" s="121"/>
      <c r="Z57" s="614"/>
      <c r="AA57" s="106"/>
      <c r="AB57" s="620"/>
    </row>
    <row r="58" spans="2:28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62"/>
      <c r="R58" s="262"/>
      <c r="S58" s="106"/>
      <c r="T58" s="106"/>
      <c r="U58" s="106"/>
      <c r="V58" s="106"/>
      <c r="W58" s="613"/>
      <c r="X58" s="126"/>
      <c r="Y58" s="121"/>
      <c r="Z58" s="614"/>
      <c r="AA58" s="106"/>
      <c r="AB58" s="618"/>
    </row>
    <row r="59" spans="2:28">
      <c r="B59" s="1" t="s">
        <v>188</v>
      </c>
      <c r="Q59" s="357"/>
      <c r="R59" s="106"/>
      <c r="S59" s="106"/>
      <c r="T59" s="106"/>
      <c r="U59" s="106"/>
      <c r="V59" s="106"/>
      <c r="W59" s="613"/>
      <c r="X59" s="126"/>
      <c r="Y59" s="121"/>
      <c r="Z59" s="614"/>
      <c r="AA59" s="106"/>
      <c r="AB59" s="620"/>
    </row>
    <row r="60" spans="2:28">
      <c r="B60" t="s">
        <v>189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357"/>
      <c r="R60" s="106"/>
      <c r="S60" s="106"/>
      <c r="T60" s="106"/>
      <c r="U60" s="106"/>
      <c r="V60" s="106"/>
      <c r="W60" s="613"/>
      <c r="X60" s="126"/>
      <c r="Y60" s="121"/>
      <c r="Z60" s="614"/>
      <c r="AA60" s="106"/>
      <c r="AB60" s="615"/>
    </row>
    <row r="61" spans="2:28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62"/>
      <c r="R61" s="262"/>
      <c r="S61" s="106"/>
      <c r="T61" s="106"/>
      <c r="U61" s="106"/>
      <c r="V61" s="106"/>
      <c r="W61" s="613"/>
      <c r="X61" s="126"/>
      <c r="Y61" s="121"/>
      <c r="Z61" s="614"/>
      <c r="AA61" s="106"/>
      <c r="AB61" s="615"/>
    </row>
    <row r="62" spans="2:28">
      <c r="B62" s="159"/>
      <c r="C62" s="126"/>
      <c r="D62" s="611"/>
      <c r="E62" s="612"/>
      <c r="F62" s="612"/>
      <c r="G62" s="612"/>
      <c r="H62" s="612"/>
      <c r="I62" s="612"/>
      <c r="J62" s="612"/>
      <c r="K62" s="612"/>
      <c r="L62" s="612"/>
      <c r="M62" s="612"/>
      <c r="N62" s="612"/>
      <c r="O62" s="611"/>
      <c r="P62" s="617"/>
      <c r="Q62" s="357"/>
      <c r="R62" s="106"/>
      <c r="S62" s="106"/>
      <c r="T62" s="106"/>
      <c r="U62" s="106"/>
      <c r="V62" s="106"/>
      <c r="W62" s="613"/>
      <c r="X62" s="126"/>
      <c r="Y62" s="121"/>
      <c r="Z62" s="614"/>
      <c r="AA62" s="106"/>
      <c r="AB62" s="615"/>
    </row>
    <row r="63" spans="2:28">
      <c r="B63" s="159"/>
      <c r="C63" s="126"/>
      <c r="D63" s="611"/>
      <c r="E63" s="612"/>
      <c r="F63" s="612"/>
      <c r="G63" s="612"/>
      <c r="H63" s="612"/>
      <c r="I63" s="612"/>
      <c r="J63" s="612"/>
      <c r="K63" s="612"/>
      <c r="L63" s="612"/>
      <c r="M63" s="612"/>
      <c r="N63" s="612"/>
      <c r="O63" s="611"/>
      <c r="P63" s="617"/>
      <c r="Q63" s="357"/>
      <c r="R63" s="106"/>
      <c r="S63" s="106"/>
      <c r="T63" s="106"/>
      <c r="U63" s="106"/>
      <c r="V63" s="106"/>
      <c r="W63" s="613"/>
      <c r="X63" s="126"/>
      <c r="Y63" s="121"/>
      <c r="Z63" s="614"/>
      <c r="AA63" s="106"/>
      <c r="AB63" s="615"/>
    </row>
    <row r="64" spans="2:28">
      <c r="B64" s="159"/>
      <c r="C64" s="126"/>
      <c r="D64" s="611"/>
      <c r="E64" s="612"/>
      <c r="F64" s="612"/>
      <c r="G64" s="612"/>
      <c r="H64" s="612"/>
      <c r="I64" s="612"/>
      <c r="J64" s="612"/>
      <c r="K64" s="612"/>
      <c r="L64" s="612"/>
      <c r="M64" s="612"/>
      <c r="N64" s="612"/>
      <c r="O64" s="611"/>
      <c r="P64" s="617"/>
      <c r="Q64" s="357"/>
      <c r="R64" s="106"/>
      <c r="S64" s="106"/>
      <c r="T64" s="106"/>
      <c r="U64" s="106"/>
      <c r="V64" s="106"/>
      <c r="W64" s="613"/>
      <c r="X64" s="126"/>
      <c r="Y64" s="121"/>
      <c r="Z64" s="614"/>
      <c r="AA64" s="106"/>
      <c r="AB64" s="615"/>
    </row>
    <row r="65" spans="2:28">
      <c r="B65" s="159"/>
      <c r="C65" s="126"/>
      <c r="D65" s="611"/>
      <c r="E65" s="612"/>
      <c r="F65" s="612"/>
      <c r="G65" s="612"/>
      <c r="H65" s="612"/>
      <c r="I65" s="612"/>
      <c r="J65" s="612"/>
      <c r="K65" s="612"/>
      <c r="L65" s="612"/>
      <c r="M65" s="612"/>
      <c r="N65" s="612"/>
      <c r="O65" s="611"/>
      <c r="P65" s="617"/>
      <c r="Q65" s="357"/>
      <c r="R65" s="106"/>
      <c r="S65" s="106"/>
      <c r="T65" s="106"/>
      <c r="U65" s="106"/>
      <c r="V65" s="106"/>
      <c r="W65" s="613"/>
      <c r="X65" s="126"/>
      <c r="Y65" s="121"/>
      <c r="Z65" s="614"/>
      <c r="AA65" s="106"/>
      <c r="AB65" s="615"/>
    </row>
    <row r="66" spans="2:28">
      <c r="B66" s="159"/>
      <c r="C66" s="126"/>
      <c r="D66" s="611"/>
      <c r="E66" s="612"/>
      <c r="F66" s="612"/>
      <c r="G66" s="612"/>
      <c r="H66" s="612"/>
      <c r="I66" s="612"/>
      <c r="J66" s="612"/>
      <c r="K66" s="612"/>
      <c r="L66" s="612"/>
      <c r="M66" s="612"/>
      <c r="N66" s="612"/>
      <c r="O66" s="611"/>
      <c r="P66" s="617"/>
      <c r="Q66" s="357"/>
      <c r="R66" s="106"/>
      <c r="S66" s="106"/>
      <c r="T66" s="106"/>
      <c r="U66" s="106"/>
      <c r="V66" s="106"/>
      <c r="W66" s="613"/>
      <c r="X66" s="126"/>
      <c r="Y66" s="121"/>
      <c r="Z66" s="614"/>
      <c r="AA66" s="106"/>
      <c r="AB66" s="615"/>
    </row>
    <row r="67" spans="2:28">
      <c r="B67" s="159"/>
      <c r="C67" s="126"/>
      <c r="D67" s="611"/>
      <c r="E67" s="612"/>
      <c r="F67" s="612"/>
      <c r="G67" s="612"/>
      <c r="H67" s="612"/>
      <c r="I67" s="612"/>
      <c r="J67" s="612"/>
      <c r="K67" s="612"/>
      <c r="L67" s="612"/>
      <c r="M67" s="612"/>
      <c r="N67" s="612"/>
      <c r="O67" s="611"/>
      <c r="P67" s="617"/>
      <c r="Q67" s="357"/>
      <c r="R67" s="106"/>
      <c r="S67" s="106"/>
      <c r="T67" s="106"/>
      <c r="U67" s="106"/>
      <c r="V67" s="106"/>
      <c r="W67" s="613"/>
      <c r="X67" s="126"/>
      <c r="Y67" s="121"/>
      <c r="Z67" s="614"/>
      <c r="AA67" s="106"/>
      <c r="AB67" s="618"/>
    </row>
    <row r="68" spans="2:28" ht="13.5" customHeight="1">
      <c r="B68" s="159"/>
      <c r="C68" s="126"/>
      <c r="D68" s="611"/>
      <c r="E68" s="478"/>
      <c r="F68" s="622"/>
      <c r="G68" s="623"/>
      <c r="H68" s="612"/>
      <c r="I68" s="612"/>
      <c r="J68" s="612"/>
      <c r="K68" s="612"/>
      <c r="L68" s="622"/>
      <c r="M68" s="622"/>
      <c r="N68" s="612"/>
      <c r="O68" s="616"/>
      <c r="P68" s="617"/>
      <c r="Q68" s="357"/>
      <c r="R68" s="106"/>
      <c r="S68" s="106"/>
      <c r="T68" s="106"/>
      <c r="U68" s="106"/>
      <c r="V68" s="106"/>
      <c r="W68" s="613"/>
      <c r="X68" s="126"/>
      <c r="Y68" s="121"/>
      <c r="Z68" s="614"/>
      <c r="AA68" s="106"/>
      <c r="AB68" s="624"/>
    </row>
    <row r="69" spans="2:28">
      <c r="B69" s="159"/>
      <c r="C69" s="126"/>
      <c r="D69" s="611"/>
      <c r="E69" s="478"/>
      <c r="F69" s="622"/>
      <c r="G69" s="623"/>
      <c r="H69" s="612"/>
      <c r="I69" s="612"/>
      <c r="J69" s="612"/>
      <c r="K69" s="612"/>
      <c r="L69" s="622"/>
      <c r="M69" s="622"/>
      <c r="N69" s="612"/>
      <c r="O69" s="611"/>
      <c r="P69" s="617"/>
      <c r="Q69" s="357"/>
      <c r="R69" s="106"/>
      <c r="S69" s="106"/>
      <c r="T69" s="106"/>
      <c r="U69" s="106"/>
      <c r="V69" s="106"/>
      <c r="W69" s="613"/>
      <c r="X69" s="126"/>
      <c r="Y69" s="121"/>
      <c r="Z69" s="614"/>
      <c r="AA69" s="106"/>
      <c r="AB69" s="615"/>
    </row>
    <row r="70" spans="2:28" ht="13.5" customHeight="1">
      <c r="B70" s="159"/>
      <c r="C70" s="126"/>
      <c r="D70" s="611"/>
      <c r="E70" s="478"/>
      <c r="F70" s="622"/>
      <c r="G70" s="623"/>
      <c r="H70" s="612"/>
      <c r="I70" s="612"/>
      <c r="J70" s="612"/>
      <c r="K70" s="612"/>
      <c r="L70" s="622"/>
      <c r="M70" s="622"/>
      <c r="N70" s="612"/>
      <c r="O70" s="611"/>
      <c r="P70" s="617"/>
      <c r="Q70" s="357"/>
      <c r="R70" s="106"/>
      <c r="S70" s="106"/>
      <c r="T70" s="106"/>
      <c r="U70" s="106"/>
      <c r="V70" s="106"/>
      <c r="W70" s="613"/>
      <c r="X70" s="126"/>
      <c r="Y70" s="121"/>
      <c r="Z70" s="614"/>
      <c r="AA70" s="106"/>
      <c r="AB70" s="615"/>
    </row>
    <row r="71" spans="2:28" ht="12" customHeight="1">
      <c r="B71" s="159"/>
      <c r="C71" s="126"/>
      <c r="D71" s="611"/>
      <c r="E71" s="478"/>
      <c r="F71" s="622"/>
      <c r="G71" s="623"/>
      <c r="H71" s="612"/>
      <c r="I71" s="612"/>
      <c r="J71" s="612"/>
      <c r="K71" s="612"/>
      <c r="L71" s="622"/>
      <c r="M71" s="622"/>
      <c r="N71" s="612"/>
      <c r="O71" s="611"/>
      <c r="P71" s="617"/>
      <c r="Q71" s="357"/>
      <c r="R71" s="106"/>
      <c r="S71" s="106"/>
      <c r="T71" s="106"/>
      <c r="U71" s="106"/>
      <c r="V71" s="106"/>
      <c r="W71" s="613"/>
      <c r="X71" s="126"/>
      <c r="Y71" s="121"/>
      <c r="Z71" s="614"/>
      <c r="AA71" s="106"/>
      <c r="AB71" s="620"/>
    </row>
    <row r="72" spans="2:28">
      <c r="B72" s="159"/>
      <c r="C72" s="126"/>
      <c r="D72" s="611"/>
      <c r="E72" s="478"/>
      <c r="F72" s="622"/>
      <c r="G72" s="623"/>
      <c r="H72" s="612"/>
      <c r="I72" s="612"/>
      <c r="J72" s="612"/>
      <c r="K72" s="612"/>
      <c r="L72" s="622"/>
      <c r="M72" s="622"/>
      <c r="N72" s="612"/>
      <c r="O72" s="611"/>
      <c r="P72" s="617"/>
      <c r="Q72" s="357"/>
      <c r="R72" s="106"/>
      <c r="S72" s="106"/>
      <c r="T72" s="106"/>
      <c r="U72" s="106"/>
      <c r="V72" s="106"/>
      <c r="W72" s="613"/>
      <c r="X72" s="126"/>
      <c r="Y72" s="121"/>
      <c r="Z72" s="614"/>
      <c r="AA72" s="106"/>
      <c r="AB72" s="615"/>
    </row>
    <row r="73" spans="2:28" ht="12.75" customHeight="1">
      <c r="B73" s="159"/>
      <c r="C73" s="126"/>
      <c r="D73" s="611"/>
      <c r="E73" s="478"/>
      <c r="F73" s="622"/>
      <c r="G73" s="623"/>
      <c r="H73" s="612"/>
      <c r="I73" s="612"/>
      <c r="J73" s="612"/>
      <c r="K73" s="612"/>
      <c r="L73" s="622"/>
      <c r="M73" s="622"/>
      <c r="N73" s="612"/>
      <c r="O73" s="611"/>
      <c r="P73" s="617"/>
      <c r="Q73" s="357"/>
      <c r="R73" s="106"/>
      <c r="S73" s="106"/>
      <c r="T73" s="106"/>
      <c r="U73" s="106"/>
      <c r="V73" s="106"/>
      <c r="W73" s="613"/>
      <c r="X73" s="126"/>
      <c r="Y73" s="121"/>
      <c r="Z73" s="614"/>
      <c r="AA73" s="106"/>
      <c r="AB73" s="615"/>
    </row>
    <row r="74" spans="2:28">
      <c r="B74" s="159"/>
      <c r="C74" s="126"/>
      <c r="D74" s="611"/>
      <c r="E74" s="478"/>
      <c r="F74" s="622"/>
      <c r="G74" s="623"/>
      <c r="H74" s="612"/>
      <c r="I74" s="612"/>
      <c r="J74" s="612"/>
      <c r="K74" s="612"/>
      <c r="L74" s="622"/>
      <c r="M74" s="622"/>
      <c r="N74" s="612"/>
      <c r="O74" s="611"/>
      <c r="P74" s="617"/>
      <c r="Q74" s="357"/>
      <c r="R74" s="106"/>
      <c r="S74" s="106"/>
      <c r="T74" s="106"/>
      <c r="U74" s="106"/>
      <c r="V74" s="106"/>
      <c r="W74" s="613"/>
      <c r="X74" s="126"/>
      <c r="Y74" s="121"/>
      <c r="Z74" s="614"/>
      <c r="AA74" s="106"/>
      <c r="AB74" s="615"/>
    </row>
    <row r="75" spans="2:28" ht="12.75" customHeight="1">
      <c r="B75" s="159"/>
      <c r="C75" s="126"/>
      <c r="D75" s="611"/>
      <c r="E75" s="478"/>
      <c r="F75" s="622"/>
      <c r="G75" s="623"/>
      <c r="H75" s="612"/>
      <c r="I75" s="612"/>
      <c r="J75" s="612"/>
      <c r="K75" s="612"/>
      <c r="L75" s="622"/>
      <c r="M75" s="622"/>
      <c r="N75" s="612"/>
      <c r="O75" s="611"/>
      <c r="P75" s="617"/>
      <c r="Q75" s="357"/>
      <c r="R75" s="106"/>
      <c r="S75" s="106"/>
      <c r="T75" s="106"/>
      <c r="U75" s="106"/>
      <c r="V75" s="106"/>
      <c r="W75" s="613"/>
      <c r="X75" s="126"/>
      <c r="Y75" s="121"/>
      <c r="Z75" s="614"/>
      <c r="AA75" s="106"/>
      <c r="AB75" s="615"/>
    </row>
    <row r="76" spans="2:28">
      <c r="B76" s="159"/>
      <c r="C76" s="126"/>
      <c r="D76" s="611"/>
      <c r="E76" s="478"/>
      <c r="F76" s="622"/>
      <c r="G76" s="623"/>
      <c r="H76" s="612"/>
      <c r="I76" s="612"/>
      <c r="J76" s="612"/>
      <c r="K76" s="612"/>
      <c r="L76" s="622"/>
      <c r="M76" s="622"/>
      <c r="N76" s="612"/>
      <c r="O76" s="611"/>
      <c r="P76" s="617"/>
      <c r="Q76" s="357"/>
      <c r="R76" s="106"/>
      <c r="S76" s="106"/>
      <c r="T76" s="106"/>
      <c r="U76" s="106"/>
      <c r="V76" s="106"/>
      <c r="W76" s="613"/>
      <c r="X76" s="126"/>
      <c r="Y76" s="121"/>
      <c r="Z76" s="614"/>
      <c r="AA76" s="106"/>
      <c r="AB76" s="615"/>
    </row>
    <row r="77" spans="2:28" ht="12.75" customHeight="1">
      <c r="B77" s="159"/>
      <c r="C77" s="126"/>
      <c r="D77" s="611"/>
      <c r="E77" s="478"/>
      <c r="F77" s="622"/>
      <c r="G77" s="623"/>
      <c r="H77" s="612"/>
      <c r="I77" s="612"/>
      <c r="J77" s="612"/>
      <c r="K77" s="612"/>
      <c r="L77" s="622"/>
      <c r="M77" s="622"/>
      <c r="N77" s="612"/>
      <c r="O77" s="611"/>
      <c r="P77" s="625"/>
      <c r="Q77" s="357"/>
      <c r="R77" s="106"/>
      <c r="S77" s="106"/>
      <c r="T77" s="106"/>
      <c r="U77" s="106"/>
      <c r="V77" s="106"/>
      <c r="W77" s="613"/>
      <c r="X77" s="126"/>
      <c r="Y77" s="121"/>
      <c r="Z77" s="614"/>
      <c r="AA77" s="106"/>
      <c r="AB77" s="626"/>
    </row>
    <row r="78" spans="2:28">
      <c r="B78" s="159"/>
      <c r="C78" s="126"/>
      <c r="D78" s="611"/>
      <c r="E78" s="478"/>
      <c r="F78" s="622"/>
      <c r="G78" s="623"/>
      <c r="H78" s="612"/>
      <c r="I78" s="612"/>
      <c r="J78" s="612"/>
      <c r="K78" s="612"/>
      <c r="L78" s="622"/>
      <c r="M78" s="622"/>
      <c r="N78" s="612"/>
      <c r="O78" s="611"/>
      <c r="P78" s="617"/>
      <c r="Q78" s="357"/>
      <c r="R78" s="106"/>
      <c r="S78" s="106"/>
      <c r="T78" s="106"/>
      <c r="U78" s="106"/>
      <c r="V78" s="106"/>
      <c r="W78" s="613"/>
      <c r="X78" s="126"/>
      <c r="Y78" s="121"/>
      <c r="Z78" s="614"/>
      <c r="AA78" s="106"/>
      <c r="AB78" s="615"/>
    </row>
    <row r="79" spans="2:28" ht="12.75" customHeight="1">
      <c r="B79" s="159"/>
      <c r="C79" s="126"/>
      <c r="D79" s="611"/>
      <c r="E79" s="478"/>
      <c r="F79" s="623"/>
      <c r="G79" s="623"/>
      <c r="H79" s="612"/>
      <c r="I79" s="612"/>
      <c r="J79" s="612"/>
      <c r="K79" s="612"/>
      <c r="L79" s="622"/>
      <c r="M79" s="627"/>
      <c r="N79" s="612"/>
      <c r="O79" s="611"/>
      <c r="P79" s="625"/>
      <c r="Q79" s="357"/>
      <c r="R79" s="106"/>
      <c r="S79" s="106"/>
      <c r="T79" s="106"/>
      <c r="U79" s="106"/>
      <c r="V79" s="106"/>
      <c r="W79" s="613"/>
      <c r="X79" s="126"/>
      <c r="Y79" s="121"/>
      <c r="Z79" s="614"/>
      <c r="AA79" s="106"/>
      <c r="AB79" s="628"/>
    </row>
    <row r="80" spans="2:28" hidden="1">
      <c r="B80" s="159"/>
      <c r="C80" s="126"/>
      <c r="D80" s="611"/>
      <c r="E80" s="478"/>
      <c r="F80" s="622"/>
      <c r="G80" s="623"/>
      <c r="H80" s="612"/>
      <c r="I80" s="612"/>
      <c r="J80" s="612"/>
      <c r="K80" s="612"/>
      <c r="L80" s="622"/>
      <c r="M80" s="622"/>
      <c r="N80" s="612"/>
      <c r="O80" s="611"/>
      <c r="P80" s="617"/>
      <c r="Q80" s="357"/>
      <c r="R80" s="106"/>
      <c r="S80" s="106"/>
      <c r="T80" s="106"/>
      <c r="U80" s="106"/>
      <c r="V80" s="106"/>
      <c r="W80" s="613"/>
      <c r="X80" s="126"/>
      <c r="Y80" s="121"/>
      <c r="Z80" s="614"/>
      <c r="AA80" s="106"/>
      <c r="AB80" s="620"/>
    </row>
    <row r="81" spans="2:28">
      <c r="B81" s="159"/>
      <c r="C81" s="101"/>
      <c r="D81" s="611"/>
      <c r="E81" s="478"/>
      <c r="F81" s="622"/>
      <c r="G81" s="623"/>
      <c r="H81" s="612"/>
      <c r="I81" s="612"/>
      <c r="J81" s="612"/>
      <c r="K81" s="612"/>
      <c r="L81" s="622"/>
      <c r="M81" s="622"/>
      <c r="N81" s="612"/>
      <c r="O81" s="611"/>
      <c r="P81" s="617"/>
      <c r="Q81" s="357"/>
      <c r="R81" s="106"/>
      <c r="S81" s="106"/>
      <c r="T81" s="106"/>
      <c r="U81" s="106"/>
      <c r="V81" s="106"/>
      <c r="W81" s="613"/>
      <c r="X81" s="126"/>
      <c r="Y81" s="121"/>
      <c r="Z81" s="614"/>
      <c r="AA81" s="106"/>
      <c r="AB81" s="615"/>
    </row>
    <row r="82" spans="2:28">
      <c r="B82" s="159"/>
      <c r="C82" s="126"/>
      <c r="D82" s="611"/>
      <c r="E82" s="478"/>
      <c r="F82" s="622"/>
      <c r="G82" s="623"/>
      <c r="H82" s="612"/>
      <c r="I82" s="612"/>
      <c r="J82" s="612"/>
      <c r="K82" s="612"/>
      <c r="L82" s="622"/>
      <c r="M82" s="622"/>
      <c r="N82" s="612"/>
      <c r="O82" s="616"/>
      <c r="P82" s="625"/>
      <c r="Q82" s="357"/>
      <c r="R82" s="106"/>
      <c r="S82" s="106"/>
      <c r="T82" s="106"/>
      <c r="U82" s="106"/>
      <c r="V82" s="106"/>
      <c r="W82" s="613"/>
      <c r="X82" s="126"/>
      <c r="Y82" s="121"/>
      <c r="Z82" s="614"/>
      <c r="AA82" s="106"/>
      <c r="AB82" s="626"/>
    </row>
    <row r="83" spans="2:28">
      <c r="B83" s="159"/>
      <c r="C83" s="126"/>
      <c r="D83" s="611"/>
      <c r="E83" s="478"/>
      <c r="F83" s="622"/>
      <c r="G83" s="623"/>
      <c r="H83" s="612"/>
      <c r="I83" s="612"/>
      <c r="J83" s="612"/>
      <c r="K83" s="612"/>
      <c r="L83" s="622"/>
      <c r="M83" s="622"/>
      <c r="N83" s="612"/>
      <c r="O83" s="616"/>
      <c r="P83" s="617"/>
      <c r="Q83" s="357"/>
      <c r="R83" s="106"/>
      <c r="S83" s="106"/>
      <c r="T83" s="106"/>
      <c r="U83" s="106"/>
      <c r="V83" s="106"/>
      <c r="W83" s="613"/>
      <c r="X83" s="126"/>
      <c r="Y83" s="121"/>
      <c r="Z83" s="614"/>
      <c r="AA83" s="106"/>
      <c r="AB83" s="629"/>
    </row>
    <row r="84" spans="2:28">
      <c r="B84" s="159"/>
      <c r="C84" s="126"/>
      <c r="D84" s="611"/>
      <c r="E84" s="630"/>
      <c r="F84" s="155"/>
      <c r="G84" s="155"/>
      <c r="H84" s="155"/>
      <c r="I84" s="155"/>
      <c r="J84" s="155"/>
      <c r="K84" s="155"/>
      <c r="L84" s="155"/>
      <c r="M84" s="155"/>
      <c r="N84" s="155"/>
      <c r="O84" s="616"/>
      <c r="P84" s="617"/>
      <c r="Q84" s="357"/>
      <c r="R84" s="106"/>
      <c r="S84" s="106"/>
      <c r="T84" s="106"/>
      <c r="U84" s="106"/>
      <c r="V84" s="106"/>
      <c r="W84" s="613"/>
      <c r="X84" s="126"/>
      <c r="Y84" s="121"/>
      <c r="Z84" s="614"/>
      <c r="AA84" s="106"/>
      <c r="AB84" s="615"/>
    </row>
    <row r="85" spans="2:28">
      <c r="B85" s="159"/>
      <c r="C85" s="126"/>
      <c r="D85" s="611"/>
      <c r="E85" s="630"/>
      <c r="F85" s="155"/>
      <c r="G85" s="155"/>
      <c r="H85" s="155"/>
      <c r="I85" s="155"/>
      <c r="J85" s="155"/>
      <c r="K85" s="155"/>
      <c r="L85" s="155"/>
      <c r="M85" s="155"/>
      <c r="N85" s="155"/>
      <c r="O85" s="616"/>
      <c r="P85" s="617"/>
      <c r="Q85" s="357"/>
      <c r="R85" s="106"/>
      <c r="S85" s="106"/>
      <c r="T85" s="106"/>
      <c r="U85" s="106"/>
      <c r="V85" s="106"/>
      <c r="W85" s="613"/>
      <c r="X85" s="126"/>
      <c r="Y85" s="121"/>
      <c r="Z85" s="614"/>
      <c r="AA85" s="106"/>
      <c r="AB85" s="615"/>
    </row>
    <row r="86" spans="2:28">
      <c r="B86" s="159"/>
      <c r="C86" s="126"/>
      <c r="D86" s="611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616"/>
      <c r="P86" s="617"/>
      <c r="Q86" s="357"/>
      <c r="R86" s="106"/>
      <c r="S86" s="106"/>
      <c r="T86" s="106"/>
      <c r="U86" s="106"/>
      <c r="V86" s="106"/>
      <c r="W86" s="613"/>
      <c r="X86" s="126"/>
      <c r="Y86" s="121"/>
      <c r="Z86" s="614"/>
      <c r="AA86" s="106"/>
      <c r="AB86" s="615"/>
    </row>
    <row r="87" spans="2:28">
      <c r="B87" s="159"/>
      <c r="C87" s="126"/>
      <c r="D87" s="611"/>
      <c r="E87" s="155"/>
      <c r="F87" s="155"/>
      <c r="G87" s="155"/>
      <c r="H87" s="155"/>
      <c r="I87" s="155"/>
      <c r="J87" s="155"/>
      <c r="K87" s="631"/>
      <c r="L87" s="155"/>
      <c r="M87" s="155"/>
      <c r="N87" s="155"/>
      <c r="O87" s="619"/>
      <c r="P87" s="617"/>
      <c r="Q87" s="357"/>
      <c r="R87" s="106"/>
      <c r="S87" s="106"/>
      <c r="T87" s="106"/>
      <c r="U87" s="106"/>
      <c r="V87" s="106"/>
      <c r="W87" s="632"/>
      <c r="X87" s="126"/>
      <c r="Y87" s="633"/>
      <c r="Z87" s="614"/>
      <c r="AA87" s="106"/>
      <c r="AB87" s="615"/>
    </row>
    <row r="88" spans="2:28">
      <c r="B88" s="198"/>
      <c r="C88" s="106"/>
      <c r="D88" s="198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2:28">
      <c r="B89" s="106"/>
      <c r="C89" s="126"/>
      <c r="D89" s="357"/>
      <c r="E89" s="202"/>
      <c r="F89" s="202"/>
      <c r="G89" s="202"/>
      <c r="H89" s="202"/>
      <c r="I89" s="202"/>
      <c r="J89" s="202"/>
      <c r="K89" s="202"/>
      <c r="L89" s="202"/>
      <c r="M89" s="126"/>
      <c r="N89" s="126"/>
      <c r="O89" s="98"/>
      <c r="P89" s="98"/>
      <c r="Q89" s="126"/>
      <c r="R89" s="357"/>
      <c r="S89" s="106"/>
      <c r="T89" s="357"/>
      <c r="U89" s="126"/>
      <c r="V89" s="106"/>
      <c r="W89" s="106"/>
      <c r="X89" s="106"/>
      <c r="Y89" s="106"/>
      <c r="Z89" s="106"/>
      <c r="AA89" s="106"/>
      <c r="AB89" s="106"/>
    </row>
    <row r="90" spans="2:28">
      <c r="B90" s="106"/>
      <c r="C90" s="126"/>
      <c r="D90" s="98"/>
      <c r="E90" s="202"/>
      <c r="F90" s="202"/>
      <c r="G90" s="202"/>
      <c r="H90" s="202"/>
      <c r="I90" s="202"/>
      <c r="J90" s="202"/>
      <c r="K90" s="202"/>
      <c r="L90" s="202"/>
      <c r="M90" s="126"/>
      <c r="N90" s="126"/>
      <c r="O90" s="98"/>
      <c r="P90" s="98"/>
      <c r="Q90" s="126"/>
      <c r="R90" s="357"/>
      <c r="S90" s="106"/>
      <c r="T90" s="357"/>
      <c r="U90" s="126"/>
      <c r="V90" s="106"/>
      <c r="W90" s="106"/>
      <c r="X90" s="106"/>
      <c r="Y90" s="106"/>
      <c r="Z90" s="106"/>
      <c r="AA90" s="106"/>
      <c r="AB90" s="106"/>
    </row>
    <row r="91" spans="2:28">
      <c r="B91" s="106"/>
      <c r="C91" s="357"/>
      <c r="D91" s="357"/>
      <c r="E91" s="202"/>
      <c r="F91" s="202"/>
      <c r="G91" s="202"/>
      <c r="H91" s="202"/>
      <c r="I91" s="106"/>
      <c r="J91" s="106"/>
      <c r="K91" s="202"/>
      <c r="L91" s="104"/>
      <c r="M91" s="126"/>
      <c r="N91" s="126"/>
      <c r="O91" s="98"/>
      <c r="P91" s="98"/>
      <c r="Q91" s="357"/>
      <c r="R91" s="357"/>
      <c r="S91" s="106"/>
      <c r="T91" s="357"/>
      <c r="U91" s="126"/>
      <c r="V91" s="106"/>
      <c r="W91" s="106"/>
      <c r="X91" s="106"/>
      <c r="Y91" s="106"/>
      <c r="Z91" s="106"/>
      <c r="AA91" s="106"/>
      <c r="AB91" s="608"/>
    </row>
    <row r="92" spans="2:28">
      <c r="B92" s="106"/>
      <c r="C92" s="126"/>
      <c r="D92" s="126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98"/>
      <c r="P92" s="98"/>
      <c r="Q92" s="357"/>
      <c r="R92" s="357"/>
      <c r="S92" s="106"/>
      <c r="T92" s="357"/>
      <c r="U92" s="126"/>
      <c r="V92" s="106"/>
      <c r="W92" s="106"/>
      <c r="X92" s="106"/>
      <c r="Y92" s="106"/>
      <c r="Z92" s="329"/>
      <c r="AA92" s="106"/>
      <c r="AB92" s="608"/>
    </row>
    <row r="93" spans="2:28">
      <c r="B93" s="106"/>
      <c r="C93" s="357"/>
      <c r="D93" s="106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98"/>
      <c r="P93" s="98"/>
      <c r="Q93" s="126"/>
      <c r="R93" s="357"/>
      <c r="S93" s="106"/>
      <c r="T93" s="357"/>
      <c r="U93" s="126"/>
      <c r="V93" s="106"/>
      <c r="W93" s="106"/>
      <c r="X93" s="106"/>
      <c r="Y93" s="106"/>
      <c r="Z93" s="329"/>
      <c r="AA93" s="106"/>
      <c r="AB93" s="609"/>
    </row>
    <row r="94" spans="2:28">
      <c r="B94" s="106"/>
      <c r="C94" s="126"/>
      <c r="D94" s="202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2"/>
      <c r="R94" s="357"/>
      <c r="S94" s="126"/>
      <c r="T94" s="357"/>
      <c r="U94" s="126"/>
      <c r="V94" s="106"/>
      <c r="W94" s="269"/>
      <c r="X94" s="357"/>
      <c r="Y94" s="159"/>
      <c r="Z94" s="610"/>
      <c r="AA94" s="106"/>
      <c r="AB94" s="609"/>
    </row>
    <row r="95" spans="2:28">
      <c r="B95" s="159"/>
      <c r="C95" s="126"/>
      <c r="D95" s="611"/>
      <c r="E95" s="627"/>
      <c r="F95" s="612"/>
      <c r="G95" s="612"/>
      <c r="H95" s="612"/>
      <c r="I95" s="612"/>
      <c r="J95" s="612"/>
      <c r="K95" s="612"/>
      <c r="L95" s="612"/>
      <c r="M95" s="612"/>
      <c r="N95" s="612"/>
      <c r="O95" s="611"/>
      <c r="P95" s="357"/>
      <c r="Q95" s="357"/>
      <c r="R95" s="106"/>
      <c r="S95" s="491"/>
      <c r="T95" s="106"/>
      <c r="U95" s="106"/>
      <c r="V95" s="106"/>
      <c r="W95" s="613"/>
      <c r="X95" s="126"/>
      <c r="Y95" s="121"/>
      <c r="Z95" s="614"/>
      <c r="AA95" s="106"/>
      <c r="AB95" s="615"/>
    </row>
    <row r="96" spans="2:28">
      <c r="B96" s="159"/>
      <c r="C96" s="126"/>
      <c r="D96" s="611"/>
      <c r="E96" s="627"/>
      <c r="F96" s="612"/>
      <c r="G96" s="612"/>
      <c r="H96" s="612"/>
      <c r="I96" s="612"/>
      <c r="J96" s="612"/>
      <c r="K96" s="612"/>
      <c r="L96" s="612"/>
      <c r="M96" s="612"/>
      <c r="N96" s="612"/>
      <c r="O96" s="616"/>
      <c r="P96" s="617"/>
      <c r="Q96" s="357"/>
      <c r="R96" s="106"/>
      <c r="S96" s="106"/>
      <c r="T96" s="106"/>
      <c r="U96" s="106"/>
      <c r="V96" s="106"/>
      <c r="W96" s="613"/>
      <c r="X96" s="126"/>
      <c r="Y96" s="121"/>
      <c r="Z96" s="614"/>
      <c r="AA96" s="106"/>
      <c r="AB96" s="615"/>
    </row>
    <row r="97" spans="2:28">
      <c r="B97" s="159"/>
      <c r="C97" s="126"/>
      <c r="D97" s="611"/>
      <c r="E97" s="627"/>
      <c r="F97" s="612"/>
      <c r="G97" s="612"/>
      <c r="H97" s="627"/>
      <c r="I97" s="612"/>
      <c r="J97" s="612"/>
      <c r="K97" s="627"/>
      <c r="L97" s="612"/>
      <c r="M97" s="612"/>
      <c r="N97" s="612"/>
      <c r="O97" s="611"/>
      <c r="P97" s="617"/>
      <c r="Q97" s="357"/>
      <c r="R97" s="106"/>
      <c r="S97" s="106"/>
      <c r="T97" s="106"/>
      <c r="U97" s="106"/>
      <c r="V97" s="106"/>
      <c r="W97" s="613"/>
      <c r="X97" s="126"/>
      <c r="Y97" s="121"/>
      <c r="Z97" s="614"/>
      <c r="AA97" s="106"/>
      <c r="AB97" s="618"/>
    </row>
    <row r="98" spans="2:28">
      <c r="B98" s="159"/>
      <c r="C98" s="126"/>
      <c r="D98" s="611"/>
      <c r="E98" s="627"/>
      <c r="F98" s="612"/>
      <c r="G98" s="612"/>
      <c r="H98" s="612"/>
      <c r="I98" s="612"/>
      <c r="J98" s="612"/>
      <c r="K98" s="612"/>
      <c r="L98" s="612"/>
      <c r="M98" s="612"/>
      <c r="N98" s="627"/>
      <c r="O98" s="619"/>
      <c r="P98" s="617"/>
      <c r="Q98" s="357"/>
      <c r="R98" s="106"/>
      <c r="S98" s="106"/>
      <c r="T98" s="106"/>
      <c r="U98" s="106"/>
      <c r="V98" s="106"/>
      <c r="W98" s="613"/>
      <c r="X98" s="126"/>
      <c r="Y98" s="121"/>
      <c r="Z98" s="614"/>
      <c r="AA98" s="106"/>
      <c r="AB98" s="615"/>
    </row>
    <row r="99" spans="2:28">
      <c r="B99" s="159"/>
      <c r="C99" s="126"/>
      <c r="D99" s="611"/>
      <c r="E99" s="627"/>
      <c r="F99" s="612"/>
      <c r="G99" s="612"/>
      <c r="H99" s="612"/>
      <c r="I99" s="612"/>
      <c r="J99" s="612"/>
      <c r="K99" s="612"/>
      <c r="L99" s="612"/>
      <c r="M99" s="612"/>
      <c r="N99" s="612"/>
      <c r="O99" s="611"/>
      <c r="P99" s="617"/>
      <c r="Q99" s="357"/>
      <c r="R99" s="106"/>
      <c r="S99" s="106"/>
      <c r="T99" s="106"/>
      <c r="U99" s="106"/>
      <c r="V99" s="106"/>
      <c r="W99" s="613"/>
      <c r="X99" s="126"/>
      <c r="Y99" s="121"/>
      <c r="Z99" s="614"/>
      <c r="AA99" s="106"/>
      <c r="AB99" s="620"/>
    </row>
    <row r="100" spans="2:28">
      <c r="B100" s="159"/>
      <c r="C100" s="126"/>
      <c r="D100" s="611"/>
      <c r="E100" s="627"/>
      <c r="F100" s="612"/>
      <c r="G100" s="612"/>
      <c r="H100" s="612"/>
      <c r="I100" s="612"/>
      <c r="J100" s="612"/>
      <c r="K100" s="612"/>
      <c r="L100" s="612"/>
      <c r="M100" s="612"/>
      <c r="N100" s="612"/>
      <c r="O100" s="611"/>
      <c r="P100" s="617"/>
      <c r="Q100" s="357"/>
      <c r="R100" s="106"/>
      <c r="S100" s="106"/>
      <c r="T100" s="106"/>
      <c r="U100" s="106"/>
      <c r="V100" s="106"/>
      <c r="W100" s="613"/>
      <c r="X100" s="126"/>
      <c r="Y100" s="121"/>
      <c r="Z100" s="614"/>
      <c r="AA100" s="106"/>
      <c r="AB100" s="618"/>
    </row>
    <row r="101" spans="2:28">
      <c r="B101" s="159"/>
      <c r="C101" s="126"/>
      <c r="D101" s="611"/>
      <c r="E101" s="627"/>
      <c r="F101" s="612"/>
      <c r="G101" s="98"/>
      <c r="H101" s="622"/>
      <c r="I101" s="627"/>
      <c r="J101" s="612"/>
      <c r="K101" s="612"/>
      <c r="L101" s="612"/>
      <c r="M101" s="612"/>
      <c r="N101" s="612"/>
      <c r="O101" s="621"/>
      <c r="P101" s="617"/>
      <c r="Q101" s="357"/>
      <c r="R101" s="106"/>
      <c r="S101" s="106"/>
      <c r="T101" s="106"/>
      <c r="U101" s="106"/>
      <c r="V101" s="106"/>
      <c r="W101" s="613"/>
      <c r="X101" s="126"/>
      <c r="Y101" s="121"/>
      <c r="Z101" s="614"/>
      <c r="AA101" s="106"/>
      <c r="AB101" s="620"/>
    </row>
    <row r="102" spans="2:28">
      <c r="B102" s="159"/>
      <c r="C102" s="126"/>
      <c r="D102" s="611"/>
      <c r="E102" s="627"/>
      <c r="F102" s="612"/>
      <c r="G102" s="612"/>
      <c r="H102" s="612"/>
      <c r="I102" s="612"/>
      <c r="J102" s="612"/>
      <c r="K102" s="612"/>
      <c r="L102" s="612"/>
      <c r="M102" s="612"/>
      <c r="N102" s="612"/>
      <c r="O102" s="611"/>
      <c r="P102" s="617"/>
      <c r="Q102" s="357"/>
      <c r="R102" s="106"/>
      <c r="S102" s="106"/>
      <c r="T102" s="106"/>
      <c r="U102" s="106"/>
      <c r="V102" s="106"/>
      <c r="W102" s="613"/>
      <c r="X102" s="126"/>
      <c r="Y102" s="121"/>
      <c r="Z102" s="614"/>
      <c r="AA102" s="106"/>
      <c r="AB102" s="615"/>
    </row>
    <row r="103" spans="2:28">
      <c r="B103" s="159"/>
      <c r="C103" s="126"/>
      <c r="D103" s="611"/>
      <c r="E103" s="627"/>
      <c r="F103" s="612"/>
      <c r="G103" s="612"/>
      <c r="H103" s="612"/>
      <c r="I103" s="612"/>
      <c r="J103" s="612"/>
      <c r="K103" s="612"/>
      <c r="L103" s="612"/>
      <c r="M103" s="612"/>
      <c r="N103" s="612"/>
      <c r="O103" s="611"/>
      <c r="P103" s="617"/>
      <c r="Q103" s="357"/>
      <c r="R103" s="106"/>
      <c r="S103" s="106"/>
      <c r="T103" s="106"/>
      <c r="U103" s="106"/>
      <c r="V103" s="106"/>
      <c r="W103" s="613"/>
      <c r="X103" s="126"/>
      <c r="Y103" s="121"/>
      <c r="Z103" s="614"/>
      <c r="AA103" s="106"/>
      <c r="AB103" s="615"/>
    </row>
    <row r="104" spans="2:28" ht="12.75" customHeight="1">
      <c r="B104" s="159"/>
      <c r="C104" s="126"/>
      <c r="D104" s="611"/>
      <c r="E104" s="627"/>
      <c r="F104" s="612"/>
      <c r="G104" s="612"/>
      <c r="H104" s="612"/>
      <c r="I104" s="612"/>
      <c r="J104" s="612"/>
      <c r="K104" s="612"/>
      <c r="L104" s="612"/>
      <c r="M104" s="612"/>
      <c r="N104" s="612"/>
      <c r="O104" s="611"/>
      <c r="P104" s="617"/>
      <c r="Q104" s="357"/>
      <c r="R104" s="106"/>
      <c r="S104" s="106"/>
      <c r="T104" s="106"/>
      <c r="U104" s="106"/>
      <c r="V104" s="106"/>
      <c r="W104" s="613"/>
      <c r="X104" s="126"/>
      <c r="Y104" s="121"/>
      <c r="Z104" s="614"/>
      <c r="AA104" s="106"/>
      <c r="AB104" s="615"/>
    </row>
    <row r="105" spans="2:28" ht="13.5" customHeight="1">
      <c r="B105" s="159"/>
      <c r="C105" s="126"/>
      <c r="D105" s="611"/>
      <c r="E105" s="627"/>
      <c r="F105" s="612"/>
      <c r="G105" s="612"/>
      <c r="H105" s="612"/>
      <c r="I105" s="612"/>
      <c r="J105" s="612"/>
      <c r="K105" s="612"/>
      <c r="L105" s="612"/>
      <c r="M105" s="612"/>
      <c r="N105" s="612"/>
      <c r="O105" s="611"/>
      <c r="P105" s="617"/>
      <c r="Q105" s="357"/>
      <c r="R105" s="106"/>
      <c r="S105" s="106"/>
      <c r="T105" s="106"/>
      <c r="U105" s="106"/>
      <c r="V105" s="106"/>
      <c r="W105" s="613"/>
      <c r="X105" s="126"/>
      <c r="Y105" s="121"/>
      <c r="Z105" s="614"/>
      <c r="AA105" s="106"/>
      <c r="AB105" s="615"/>
    </row>
    <row r="106" spans="2:28" ht="12.75" customHeight="1">
      <c r="B106" s="159"/>
      <c r="C106" s="126"/>
      <c r="D106" s="611"/>
      <c r="E106" s="627"/>
      <c r="F106" s="612"/>
      <c r="G106" s="612"/>
      <c r="H106" s="612"/>
      <c r="I106" s="612"/>
      <c r="J106" s="612"/>
      <c r="K106" s="612"/>
      <c r="L106" s="612"/>
      <c r="M106" s="612"/>
      <c r="N106" s="612"/>
      <c r="O106" s="611"/>
      <c r="P106" s="617"/>
      <c r="Q106" s="357"/>
      <c r="R106" s="106"/>
      <c r="S106" s="106"/>
      <c r="T106" s="106"/>
      <c r="U106" s="106"/>
      <c r="V106" s="106"/>
      <c r="W106" s="613"/>
      <c r="X106" s="126"/>
      <c r="Y106" s="121"/>
      <c r="Z106" s="614"/>
      <c r="AA106" s="106"/>
      <c r="AB106" s="615"/>
    </row>
    <row r="107" spans="2:28">
      <c r="B107" s="159"/>
      <c r="C107" s="126"/>
      <c r="D107" s="611"/>
      <c r="E107" s="627"/>
      <c r="F107" s="612"/>
      <c r="G107" s="612"/>
      <c r="H107" s="612"/>
      <c r="I107" s="612"/>
      <c r="J107" s="612"/>
      <c r="K107" s="612"/>
      <c r="L107" s="612"/>
      <c r="M107" s="612"/>
      <c r="N107" s="612"/>
      <c r="O107" s="611"/>
      <c r="P107" s="617"/>
      <c r="Q107" s="357"/>
      <c r="R107" s="106"/>
      <c r="S107" s="106"/>
      <c r="T107" s="106"/>
      <c r="U107" s="106"/>
      <c r="V107" s="106"/>
      <c r="W107" s="613"/>
      <c r="X107" s="126"/>
      <c r="Y107" s="121"/>
      <c r="Z107" s="614"/>
      <c r="AA107" s="106"/>
      <c r="AB107" s="615"/>
    </row>
    <row r="108" spans="2:28">
      <c r="B108" s="159"/>
      <c r="C108" s="126"/>
      <c r="D108" s="611"/>
      <c r="E108" s="627"/>
      <c r="F108" s="612"/>
      <c r="G108" s="612"/>
      <c r="H108" s="612"/>
      <c r="I108" s="612"/>
      <c r="J108" s="612"/>
      <c r="K108" s="612"/>
      <c r="L108" s="612"/>
      <c r="M108" s="612"/>
      <c r="N108" s="612"/>
      <c r="O108" s="611"/>
      <c r="P108" s="617"/>
      <c r="Q108" s="357"/>
      <c r="R108" s="106"/>
      <c r="S108" s="106"/>
      <c r="T108" s="106"/>
      <c r="U108" s="106"/>
      <c r="V108" s="106"/>
      <c r="W108" s="613"/>
      <c r="X108" s="126"/>
      <c r="Y108" s="121"/>
      <c r="Z108" s="614"/>
      <c r="AA108" s="106"/>
      <c r="AB108" s="615"/>
    </row>
    <row r="109" spans="2:28">
      <c r="B109" s="159"/>
      <c r="C109" s="126"/>
      <c r="D109" s="611"/>
      <c r="E109" s="627"/>
      <c r="F109" s="612"/>
      <c r="G109" s="612"/>
      <c r="H109" s="612"/>
      <c r="I109" s="612"/>
      <c r="J109" s="612"/>
      <c r="K109" s="612"/>
      <c r="L109" s="612"/>
      <c r="M109" s="612"/>
      <c r="N109" s="612"/>
      <c r="O109" s="611"/>
      <c r="P109" s="617"/>
      <c r="Q109" s="357"/>
      <c r="R109" s="106"/>
      <c r="S109" s="106"/>
      <c r="T109" s="106"/>
      <c r="U109" s="106"/>
      <c r="V109" s="106"/>
      <c r="W109" s="613"/>
      <c r="X109" s="126"/>
      <c r="Y109" s="121"/>
      <c r="Z109" s="614"/>
      <c r="AA109" s="106"/>
      <c r="AB109" s="618"/>
    </row>
    <row r="110" spans="2:28" ht="12.75" customHeight="1">
      <c r="B110" s="159"/>
      <c r="C110" s="126"/>
      <c r="D110" s="611"/>
      <c r="E110" s="630"/>
      <c r="F110" s="622"/>
      <c r="G110" s="623"/>
      <c r="H110" s="612"/>
      <c r="I110" s="612"/>
      <c r="J110" s="612"/>
      <c r="K110" s="612"/>
      <c r="L110" s="622"/>
      <c r="M110" s="622"/>
      <c r="N110" s="612"/>
      <c r="O110" s="616"/>
      <c r="P110" s="617"/>
      <c r="Q110" s="357"/>
      <c r="R110" s="106"/>
      <c r="S110" s="106"/>
      <c r="T110" s="106"/>
      <c r="U110" s="106"/>
      <c r="V110" s="106"/>
      <c r="W110" s="613"/>
      <c r="X110" s="126"/>
      <c r="Y110" s="121"/>
      <c r="Z110" s="614"/>
      <c r="AA110" s="106"/>
      <c r="AB110" s="624"/>
    </row>
    <row r="111" spans="2:28" ht="12.75" customHeight="1">
      <c r="B111" s="159"/>
      <c r="C111" s="126"/>
      <c r="D111" s="611"/>
      <c r="E111" s="630"/>
      <c r="F111" s="622"/>
      <c r="G111" s="623"/>
      <c r="H111" s="612"/>
      <c r="I111" s="612"/>
      <c r="J111" s="612"/>
      <c r="K111" s="612"/>
      <c r="L111" s="622"/>
      <c r="M111" s="622"/>
      <c r="N111" s="612"/>
      <c r="O111" s="611"/>
      <c r="P111" s="617"/>
      <c r="Q111" s="357"/>
      <c r="R111" s="106"/>
      <c r="S111" s="106"/>
      <c r="T111" s="106"/>
      <c r="U111" s="106"/>
      <c r="V111" s="106"/>
      <c r="W111" s="613"/>
      <c r="X111" s="126"/>
      <c r="Y111" s="121"/>
      <c r="Z111" s="614"/>
      <c r="AA111" s="106"/>
      <c r="AB111" s="615"/>
    </row>
    <row r="112" spans="2:28" ht="11.25" customHeight="1">
      <c r="B112" s="159"/>
      <c r="C112" s="126"/>
      <c r="D112" s="611"/>
      <c r="E112" s="630"/>
      <c r="F112" s="622"/>
      <c r="G112" s="623"/>
      <c r="H112" s="612"/>
      <c r="I112" s="612"/>
      <c r="J112" s="612"/>
      <c r="K112" s="612"/>
      <c r="L112" s="622"/>
      <c r="M112" s="622"/>
      <c r="N112" s="612"/>
      <c r="O112" s="611"/>
      <c r="P112" s="617"/>
      <c r="Q112" s="357"/>
      <c r="R112" s="106"/>
      <c r="S112" s="106"/>
      <c r="T112" s="106"/>
      <c r="U112" s="106"/>
      <c r="V112" s="106"/>
      <c r="W112" s="613"/>
      <c r="X112" s="126"/>
      <c r="Y112" s="121"/>
      <c r="Z112" s="614"/>
      <c r="AA112" s="106"/>
      <c r="AB112" s="615"/>
    </row>
    <row r="113" spans="2:28" ht="12.75" customHeight="1">
      <c r="B113" s="159"/>
      <c r="C113" s="126"/>
      <c r="D113" s="611"/>
      <c r="E113" s="630"/>
      <c r="F113" s="622"/>
      <c r="G113" s="623"/>
      <c r="H113" s="612"/>
      <c r="I113" s="634"/>
      <c r="J113" s="612"/>
      <c r="K113" s="634"/>
      <c r="L113" s="627"/>
      <c r="M113" s="627"/>
      <c r="N113" s="612"/>
      <c r="O113" s="611"/>
      <c r="P113" s="617"/>
      <c r="Q113" s="357"/>
      <c r="R113" s="106"/>
      <c r="S113" s="106"/>
      <c r="T113" s="106"/>
      <c r="U113" s="106"/>
      <c r="V113" s="106"/>
      <c r="W113" s="613"/>
      <c r="X113" s="126"/>
      <c r="Y113" s="121"/>
      <c r="Z113" s="614"/>
      <c r="AA113" s="106"/>
      <c r="AB113" s="620"/>
    </row>
    <row r="114" spans="2:28" ht="13.5" customHeight="1">
      <c r="B114" s="159"/>
      <c r="C114" s="126"/>
      <c r="D114" s="611"/>
      <c r="E114" s="630"/>
      <c r="F114" s="627"/>
      <c r="G114" s="623"/>
      <c r="H114" s="612"/>
      <c r="I114" s="612"/>
      <c r="J114" s="612"/>
      <c r="K114" s="612"/>
      <c r="L114" s="627"/>
      <c r="M114" s="627"/>
      <c r="N114" s="612"/>
      <c r="O114" s="611"/>
      <c r="P114" s="617"/>
      <c r="Q114" s="357"/>
      <c r="R114" s="106"/>
      <c r="S114" s="106"/>
      <c r="T114" s="106"/>
      <c r="U114" s="106"/>
      <c r="V114" s="106"/>
      <c r="W114" s="613"/>
      <c r="X114" s="126"/>
      <c r="Y114" s="121"/>
      <c r="Z114" s="614"/>
      <c r="AA114" s="106"/>
      <c r="AB114" s="615"/>
    </row>
    <row r="115" spans="2:28" ht="14.25" customHeight="1">
      <c r="B115" s="159"/>
      <c r="C115" s="126"/>
      <c r="D115" s="611"/>
      <c r="E115" s="630"/>
      <c r="F115" s="622"/>
      <c r="G115" s="623"/>
      <c r="H115" s="612"/>
      <c r="I115" s="612"/>
      <c r="J115" s="612"/>
      <c r="K115" s="612"/>
      <c r="L115" s="627"/>
      <c r="M115" s="622"/>
      <c r="N115" s="612"/>
      <c r="O115" s="611"/>
      <c r="P115" s="617"/>
      <c r="Q115" s="357"/>
      <c r="R115" s="106"/>
      <c r="S115" s="106"/>
      <c r="T115" s="106"/>
      <c r="U115" s="106"/>
      <c r="V115" s="106"/>
      <c r="W115" s="613"/>
      <c r="X115" s="126"/>
      <c r="Y115" s="121"/>
      <c r="Z115" s="614"/>
      <c r="AA115" s="106"/>
      <c r="AB115" s="615"/>
    </row>
    <row r="116" spans="2:28">
      <c r="B116" s="159"/>
      <c r="C116" s="126"/>
      <c r="D116" s="611"/>
      <c r="E116" s="630"/>
      <c r="F116" s="627"/>
      <c r="G116" s="623"/>
      <c r="H116" s="612"/>
      <c r="I116" s="612"/>
      <c r="J116" s="612"/>
      <c r="K116" s="612"/>
      <c r="L116" s="623"/>
      <c r="M116" s="623"/>
      <c r="N116" s="98"/>
      <c r="O116" s="611"/>
      <c r="P116" s="617"/>
      <c r="Q116" s="357"/>
      <c r="R116" s="106"/>
      <c r="S116" s="106"/>
      <c r="T116" s="106"/>
      <c r="U116" s="106"/>
      <c r="V116" s="106"/>
      <c r="W116" s="613"/>
      <c r="X116" s="126"/>
      <c r="Y116" s="121"/>
      <c r="Z116" s="614"/>
      <c r="AA116" s="106"/>
      <c r="AB116" s="615"/>
    </row>
    <row r="117" spans="2:28" ht="14.25" customHeight="1">
      <c r="B117" s="159"/>
      <c r="C117" s="126"/>
      <c r="D117" s="611"/>
      <c r="E117" s="630"/>
      <c r="F117" s="627"/>
      <c r="G117" s="627"/>
      <c r="H117" s="612"/>
      <c r="I117" s="612"/>
      <c r="J117" s="612"/>
      <c r="K117" s="622"/>
      <c r="L117" s="634"/>
      <c r="M117" s="627"/>
      <c r="N117" s="623"/>
      <c r="O117" s="611"/>
      <c r="P117" s="617"/>
      <c r="Q117" s="357"/>
      <c r="R117" s="106"/>
      <c r="S117" s="106"/>
      <c r="T117" s="106"/>
      <c r="U117" s="106"/>
      <c r="V117" s="106"/>
      <c r="W117" s="613"/>
      <c r="X117" s="126"/>
      <c r="Y117" s="121"/>
      <c r="Z117" s="614"/>
      <c r="AA117" s="106"/>
      <c r="AB117" s="615"/>
    </row>
    <row r="118" spans="2:28">
      <c r="B118" s="159"/>
      <c r="C118" s="126"/>
      <c r="D118" s="611"/>
      <c r="E118" s="630"/>
      <c r="F118" s="622"/>
      <c r="G118" s="623"/>
      <c r="H118" s="612"/>
      <c r="I118" s="612"/>
      <c r="J118" s="612"/>
      <c r="K118" s="612"/>
      <c r="L118" s="622"/>
      <c r="M118" s="622"/>
      <c r="N118" s="612"/>
      <c r="O118" s="611"/>
      <c r="P118" s="617"/>
      <c r="Q118" s="357"/>
      <c r="R118" s="106"/>
      <c r="S118" s="106"/>
      <c r="T118" s="106"/>
      <c r="U118" s="106"/>
      <c r="V118" s="106"/>
      <c r="W118" s="613"/>
      <c r="X118" s="126"/>
      <c r="Y118" s="121"/>
      <c r="Z118" s="614"/>
      <c r="AA118" s="106"/>
      <c r="AB118" s="615"/>
    </row>
    <row r="119" spans="2:28" ht="11.25" customHeight="1">
      <c r="B119" s="159"/>
      <c r="C119" s="126"/>
      <c r="D119" s="611"/>
      <c r="E119" s="630"/>
      <c r="F119" s="627"/>
      <c r="G119" s="623"/>
      <c r="H119" s="612"/>
      <c r="I119" s="612"/>
      <c r="J119" s="612"/>
      <c r="K119" s="612"/>
      <c r="L119" s="623"/>
      <c r="M119" s="623"/>
      <c r="N119" s="612"/>
      <c r="O119" s="611"/>
      <c r="P119" s="625"/>
      <c r="Q119" s="357"/>
      <c r="R119" s="106"/>
      <c r="S119" s="106"/>
      <c r="T119" s="106"/>
      <c r="U119" s="106"/>
      <c r="V119" s="106"/>
      <c r="W119" s="613"/>
      <c r="X119" s="126"/>
      <c r="Y119" s="121"/>
      <c r="Z119" s="614"/>
      <c r="AA119" s="106"/>
      <c r="AB119" s="626"/>
    </row>
    <row r="120" spans="2:28">
      <c r="B120" s="159"/>
      <c r="C120" s="126"/>
      <c r="D120" s="611"/>
      <c r="E120" s="630"/>
      <c r="F120" s="622"/>
      <c r="G120" s="623"/>
      <c r="H120" s="612"/>
      <c r="I120" s="612"/>
      <c r="J120" s="612"/>
      <c r="K120" s="612"/>
      <c r="L120" s="623"/>
      <c r="M120" s="623"/>
      <c r="N120" s="612"/>
      <c r="O120" s="611"/>
      <c r="P120" s="617"/>
      <c r="Q120" s="357"/>
      <c r="R120" s="106"/>
      <c r="S120" s="106"/>
      <c r="T120" s="106"/>
      <c r="U120" s="106"/>
      <c r="V120" s="106"/>
      <c r="W120" s="613"/>
      <c r="X120" s="126"/>
      <c r="Y120" s="121"/>
      <c r="Z120" s="614"/>
      <c r="AA120" s="106"/>
      <c r="AB120" s="615"/>
    </row>
    <row r="121" spans="2:28">
      <c r="B121" s="159"/>
      <c r="C121" s="126"/>
      <c r="D121" s="611"/>
      <c r="E121" s="630"/>
      <c r="F121" s="623"/>
      <c r="G121" s="627"/>
      <c r="H121" s="612"/>
      <c r="I121" s="612"/>
      <c r="J121" s="612"/>
      <c r="K121" s="612"/>
      <c r="L121" s="634"/>
      <c r="M121" s="627"/>
      <c r="N121" s="612"/>
      <c r="O121" s="611"/>
      <c r="P121" s="625"/>
      <c r="Q121" s="357"/>
      <c r="R121" s="106"/>
      <c r="S121" s="106"/>
      <c r="T121" s="106"/>
      <c r="U121" s="106"/>
      <c r="V121" s="106"/>
      <c r="W121" s="613"/>
      <c r="X121" s="126"/>
      <c r="Y121" s="121"/>
      <c r="Z121" s="614"/>
      <c r="AA121" s="106"/>
      <c r="AB121" s="626"/>
    </row>
    <row r="122" spans="2:28" hidden="1">
      <c r="B122" s="159"/>
      <c r="C122" s="126"/>
      <c r="D122" s="611"/>
      <c r="E122" s="630"/>
      <c r="F122" s="627"/>
      <c r="G122" s="623"/>
      <c r="H122" s="612"/>
      <c r="I122" s="612"/>
      <c r="J122" s="612"/>
      <c r="K122" s="612"/>
      <c r="L122" s="622"/>
      <c r="M122" s="622"/>
      <c r="N122" s="612"/>
      <c r="O122" s="611"/>
      <c r="P122" s="617"/>
      <c r="Q122" s="357"/>
      <c r="R122" s="106"/>
      <c r="S122" s="106"/>
      <c r="T122" s="106"/>
      <c r="U122" s="106"/>
      <c r="V122" s="106"/>
      <c r="W122" s="613"/>
      <c r="X122" s="126"/>
      <c r="Y122" s="121"/>
      <c r="Z122" s="614"/>
      <c r="AA122" s="106"/>
      <c r="AB122" s="620"/>
    </row>
    <row r="123" spans="2:28">
      <c r="B123" s="159"/>
      <c r="C123" s="101"/>
      <c r="D123" s="611"/>
      <c r="E123" s="630"/>
      <c r="F123" s="623"/>
      <c r="G123" s="623"/>
      <c r="H123" s="612"/>
      <c r="I123" s="612"/>
      <c r="J123" s="612"/>
      <c r="K123" s="612"/>
      <c r="L123" s="627"/>
      <c r="M123" s="627"/>
      <c r="N123" s="612"/>
      <c r="O123" s="611"/>
      <c r="P123" s="617"/>
      <c r="Q123" s="357"/>
      <c r="R123" s="106"/>
      <c r="S123" s="106"/>
      <c r="T123" s="106"/>
      <c r="U123" s="106"/>
      <c r="V123" s="106"/>
      <c r="W123" s="613"/>
      <c r="X123" s="126"/>
      <c r="Y123" s="121"/>
      <c r="Z123" s="614"/>
      <c r="AA123" s="106"/>
      <c r="AB123" s="615"/>
    </row>
    <row r="124" spans="2:28">
      <c r="B124" s="159"/>
      <c r="C124" s="126"/>
      <c r="D124" s="611"/>
      <c r="E124" s="630"/>
      <c r="F124" s="622"/>
      <c r="G124" s="623"/>
      <c r="H124" s="634"/>
      <c r="I124" s="612"/>
      <c r="J124" s="612"/>
      <c r="K124" s="612"/>
      <c r="L124" s="622"/>
      <c r="M124" s="623"/>
      <c r="N124" s="612"/>
      <c r="O124" s="616"/>
      <c r="P124" s="625"/>
      <c r="Q124" s="357"/>
      <c r="R124" s="106"/>
      <c r="S124" s="106"/>
      <c r="T124" s="106"/>
      <c r="U124" s="106"/>
      <c r="V124" s="106"/>
      <c r="W124" s="613"/>
      <c r="X124" s="126"/>
      <c r="Y124" s="121"/>
      <c r="Z124" s="614"/>
      <c r="AA124" s="106"/>
      <c r="AB124" s="626"/>
    </row>
    <row r="125" spans="2:28">
      <c r="B125" s="159"/>
      <c r="C125" s="126"/>
      <c r="D125" s="611"/>
      <c r="E125" s="630"/>
      <c r="F125" s="634"/>
      <c r="G125" s="634"/>
      <c r="H125" s="612"/>
      <c r="I125" s="612"/>
      <c r="J125" s="612"/>
      <c r="K125" s="612"/>
      <c r="L125" s="635"/>
      <c r="M125" s="634"/>
      <c r="N125" s="612"/>
      <c r="O125" s="616"/>
      <c r="P125" s="617"/>
      <c r="Q125" s="357"/>
      <c r="R125" s="106"/>
      <c r="S125" s="106"/>
      <c r="T125" s="106"/>
      <c r="U125" s="106"/>
      <c r="V125" s="106"/>
      <c r="W125" s="613"/>
      <c r="X125" s="126"/>
      <c r="Y125" s="121"/>
      <c r="Z125" s="614"/>
      <c r="AA125" s="106"/>
      <c r="AB125" s="629"/>
    </row>
    <row r="126" spans="2:28">
      <c r="B126" s="159"/>
      <c r="C126" s="126"/>
      <c r="D126" s="611"/>
      <c r="E126" s="630"/>
      <c r="F126" s="155"/>
      <c r="G126" s="155"/>
      <c r="H126" s="155"/>
      <c r="I126" s="155"/>
      <c r="J126" s="155"/>
      <c r="K126" s="155"/>
      <c r="L126" s="155"/>
      <c r="M126" s="155"/>
      <c r="N126" s="155"/>
      <c r="O126" s="616"/>
      <c r="P126" s="617"/>
      <c r="Q126" s="357"/>
      <c r="R126" s="106"/>
      <c r="S126" s="106"/>
      <c r="T126" s="106"/>
      <c r="U126" s="106"/>
      <c r="V126" s="106"/>
      <c r="W126" s="613"/>
      <c r="X126" s="126"/>
      <c r="Y126" s="121"/>
      <c r="Z126" s="614"/>
      <c r="AA126" s="106"/>
      <c r="AB126" s="615"/>
    </row>
    <row r="127" spans="2:28" ht="11.25" customHeight="1">
      <c r="B127" s="159"/>
      <c r="C127" s="126"/>
      <c r="D127" s="611"/>
      <c r="E127" s="630"/>
      <c r="F127" s="155"/>
      <c r="G127" s="155"/>
      <c r="H127" s="155"/>
      <c r="I127" s="155"/>
      <c r="J127" s="155"/>
      <c r="K127" s="155"/>
      <c r="L127" s="155"/>
      <c r="M127" s="155"/>
      <c r="N127" s="155"/>
      <c r="O127" s="616"/>
      <c r="P127" s="617"/>
      <c r="Q127" s="357"/>
      <c r="R127" s="106"/>
      <c r="S127" s="106"/>
      <c r="T127" s="106"/>
      <c r="U127" s="106"/>
      <c r="V127" s="106"/>
      <c r="W127" s="613"/>
      <c r="X127" s="126"/>
      <c r="Y127" s="121"/>
      <c r="Z127" s="614"/>
      <c r="AA127" s="106"/>
      <c r="AB127" s="615"/>
    </row>
    <row r="128" spans="2:28" ht="12.75" customHeight="1">
      <c r="B128" s="159"/>
      <c r="C128" s="126"/>
      <c r="D128" s="611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16"/>
      <c r="P128" s="617"/>
      <c r="Q128" s="357"/>
      <c r="R128" s="106"/>
      <c r="S128" s="106"/>
      <c r="T128" s="106"/>
      <c r="U128" s="106"/>
      <c r="V128" s="106"/>
      <c r="W128" s="613"/>
      <c r="X128" s="126"/>
      <c r="Y128" s="121"/>
      <c r="Z128" s="614"/>
      <c r="AA128" s="106"/>
      <c r="AB128" s="615"/>
    </row>
    <row r="129" spans="2:28" ht="11.25" customHeight="1">
      <c r="B129" s="159"/>
      <c r="C129" s="126"/>
      <c r="D129" s="611"/>
      <c r="E129" s="155"/>
      <c r="F129" s="155"/>
      <c r="G129" s="155"/>
      <c r="H129" s="155"/>
      <c r="I129" s="155"/>
      <c r="J129" s="155"/>
      <c r="K129" s="631"/>
      <c r="L129" s="155"/>
      <c r="M129" s="155"/>
      <c r="N129" s="155"/>
      <c r="O129" s="619"/>
      <c r="P129" s="617"/>
      <c r="Q129" s="357"/>
      <c r="R129" s="106"/>
      <c r="S129" s="106"/>
      <c r="T129" s="106"/>
      <c r="U129" s="106"/>
      <c r="V129" s="106"/>
      <c r="W129" s="632"/>
      <c r="X129" s="126"/>
      <c r="Y129" s="633"/>
      <c r="Z129" s="614"/>
      <c r="AA129" s="106"/>
      <c r="AB129" s="615"/>
    </row>
    <row r="130" spans="2:28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2:28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</row>
    <row r="132" spans="2:28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</row>
    <row r="133" spans="2:28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</row>
    <row r="134" spans="2:28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</row>
    <row r="135" spans="2:28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</row>
    <row r="136" spans="2:28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</row>
    <row r="137" spans="2:28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</row>
    <row r="138" spans="2:28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</row>
    <row r="139" spans="2:28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</row>
    <row r="140" spans="2:28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</row>
    <row r="141" spans="2:28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</row>
    <row r="142" spans="2:28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</row>
    <row r="143" spans="2:28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</row>
    <row r="144" spans="2:28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</row>
    <row r="145" spans="2:28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</row>
    <row r="146" spans="2:28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</row>
    <row r="147" spans="2:28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</row>
    <row r="148" spans="2:28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</row>
    <row r="149" spans="2:28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</row>
    <row r="150" spans="2:28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</row>
    <row r="151" spans="2:28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</row>
    <row r="152" spans="2:28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</row>
    <row r="153" spans="2:28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</row>
    <row r="154" spans="2:28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</row>
    <row r="155" spans="2:28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</row>
    <row r="156" spans="2:28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</row>
    <row r="157" spans="2:28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</row>
    <row r="158" spans="2:28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</row>
    <row r="159" spans="2:28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</row>
    <row r="160" spans="2:28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</row>
    <row r="161" spans="2:28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</row>
    <row r="162" spans="2:28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</row>
    <row r="163" spans="2:28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</row>
    <row r="164" spans="2:28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</row>
    <row r="165" spans="2:28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</row>
    <row r="166" spans="2:28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</row>
    <row r="167" spans="2:28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</row>
    <row r="168" spans="2:28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</row>
    <row r="169" spans="2:28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</row>
    <row r="170" spans="2:28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</row>
    <row r="171" spans="2:28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</row>
    <row r="172" spans="2:28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2:28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2:28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</row>
    <row r="175" spans="2:28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</row>
    <row r="176" spans="2:28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</row>
    <row r="177" spans="2:28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</row>
    <row r="178" spans="2:28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</row>
    <row r="179" spans="2:28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</row>
    <row r="180" spans="2:28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</row>
    <row r="181" spans="2:28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</row>
    <row r="182" spans="2:28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</row>
    <row r="183" spans="2:28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</row>
    <row r="184" spans="2:28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</row>
    <row r="185" spans="2:28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</row>
    <row r="186" spans="2:28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</row>
    <row r="187" spans="2:28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</row>
    <row r="188" spans="2:28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</row>
    <row r="189" spans="2:28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</row>
    <row r="190" spans="2:28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</row>
    <row r="191" spans="2:28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</row>
    <row r="192" spans="2:28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</row>
    <row r="193" spans="2:28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</row>
    <row r="194" spans="2:28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</row>
    <row r="195" spans="2:28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</row>
    <row r="196" spans="2:28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</row>
    <row r="197" spans="2:28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</row>
    <row r="198" spans="2:28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</row>
    <row r="199" spans="2:28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</row>
    <row r="200" spans="2:28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</row>
    <row r="201" spans="2:28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</row>
    <row r="202" spans="2:28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</row>
    <row r="203" spans="2:28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</row>
    <row r="204" spans="2:28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</row>
    <row r="205" spans="2:28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</row>
    <row r="206" spans="2:28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</row>
    <row r="207" spans="2:28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</row>
    <row r="208" spans="2:28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</row>
    <row r="209" spans="2:28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</row>
    <row r="210" spans="2:28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</row>
    <row r="211" spans="2:28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</row>
    <row r="212" spans="2:28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</row>
    <row r="213" spans="2:28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</row>
    <row r="214" spans="2:28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</row>
    <row r="215" spans="2:28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2:28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2:28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2:28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2:28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2:28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2:28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2:28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2:28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2:28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2:28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2:28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2:28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2:28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2:28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2:28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2:28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2:28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2:28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2:28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2:28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2:28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</row>
    <row r="237" spans="2:28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</row>
    <row r="238" spans="2:28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</row>
    <row r="239" spans="2:28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</row>
    <row r="240" spans="2:28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</row>
    <row r="241" spans="2:28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</row>
    <row r="242" spans="2:28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</row>
    <row r="243" spans="2:28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</row>
    <row r="244" spans="2:28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</row>
    <row r="245" spans="2:28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</row>
    <row r="246" spans="2:28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2:28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2:28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2:28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2:28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2:28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2:28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2:28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2:28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2:28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2:28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2:28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2:28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2:28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2:28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2:28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2:28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2:28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2:28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2:28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2:28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2:28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2:28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2:28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2:28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2:28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2:28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2:28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2:28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2:28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2:28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2:28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2:28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2:28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2:28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2:28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2:28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2:28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2:28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2:28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2:28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2:28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2:28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2:28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2:28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2:28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2:28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2:28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2:28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2:28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2:28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2:28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2:28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2:28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2:28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2:28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2:28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2:28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2:28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2:28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2:28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2:28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2:28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2:28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2:28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2:28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2:28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2:28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2:28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2:28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2:28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2:28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2:28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2:28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2:28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2:28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2:28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2:28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2:28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2:28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2:28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2:28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2:28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2:28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2:28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2:28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2:28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2:28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2:28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2:28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2:28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2:28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2:28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2:28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2:28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2:28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2:28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2:28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2:28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2:28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2:28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2:28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2:28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2:28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2:28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2:28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2:28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2:28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2:28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2:28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2:28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2:28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2:28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2:28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2:28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2:28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2:28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2:28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2:28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2:28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2:28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2:28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2:28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2:28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2:28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2:28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2:28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2:28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2:28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2:28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2:28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2:28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2:28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2:28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2:28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2:28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2:28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2:28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2:28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2:28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2:28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2:28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2:28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2:28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2:28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2:28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2:28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2:28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2:28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2:28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2:28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2:28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2:28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2:28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2:28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2:28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2:28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2:28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2:28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2:28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2:28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2:28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2:28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2:28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2:28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2:28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2:28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2:28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2:28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2:28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2:28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2:28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2:28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2:28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2:28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2:28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2:28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2:28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2:28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2:28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2:28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2:28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2:28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2:28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2:28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2:28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2:28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2:28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2:28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2:28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2:28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2:28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2:28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2:28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2:28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2:28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2:28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2:28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2:28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2:28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2:28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2:28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2:28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2:28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2:28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2:28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2:28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2:28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2:28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2:28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2:28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2:28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2:28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2:28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2:28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2:28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2:28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2:28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2:28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2:28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2:28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2:28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2:28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2:28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2:28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2:28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2:28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2:28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2:28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2:28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2:28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2:28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2:28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2:28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2:28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2:28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2:28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2:28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2:28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2:28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2:28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2:28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2:28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2:28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2:28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2:28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2:28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2:28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2:28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2:28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2:28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2:28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2:28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2:28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2:28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2:28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2:28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2:28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2:28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2:28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2:28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2:28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2:28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2:28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2:28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2:28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2:28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2:28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2:28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2:28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2:28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2:28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2:28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2:28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2:28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2:28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2:28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2:28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2:28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2:28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2:28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2:28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2:28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2:28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2:28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2:28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2:28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2:28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2:28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2:28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2:28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2:28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2:28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2:28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2:28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2:28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2:28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2:28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2:28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2:28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2:28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2:28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2:28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2:28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2:28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2:28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2:28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2:28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2:28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2:28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2:28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2:28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2:28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2:28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2:28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2:28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2:28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2:28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2:28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2:28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2:28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2:28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2:28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2:28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2:28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2:28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2:28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2:28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2:28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2:28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2:28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2:28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2:28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2:28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2:28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2:28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2:28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2:28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2:28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2:28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2:28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2:28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2:28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2:28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2:28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2:28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2:28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2:28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2:28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2:28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2:28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2:28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2:28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2:28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2:28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2:28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2:28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2:28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2:28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2:28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2:28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2:28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2:28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2:28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2:28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2:28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2:28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2:28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2:28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2:28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2:28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2:28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2:28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2:28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2:28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2:28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2:28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2:28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2:28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2:28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2:28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2:28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2:28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2:28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2:28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2:28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2:28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2:28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2:28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2:28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2:28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2:28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5BB4-BC8A-4A2F-8FFB-B78A2C536EAE}">
  <dimension ref="B1:AJ337"/>
  <sheetViews>
    <sheetView zoomScaleNormal="100" workbookViewId="0">
      <pane xSplit="1" topLeftCell="B1" activePane="topRight" state="frozen"/>
      <selection pane="topRight" activeCell="V34" sqref="V34"/>
    </sheetView>
  </sheetViews>
  <sheetFormatPr defaultRowHeight="15"/>
  <cols>
    <col min="1" max="1" width="0.7109375" customWidth="1"/>
    <col min="2" max="2" width="4" customWidth="1"/>
    <col min="3" max="3" width="31.42578125" customWidth="1"/>
    <col min="4" max="4" width="7" customWidth="1"/>
    <col min="5" max="5" width="6.85546875" customWidth="1"/>
    <col min="6" max="6" width="6" customWidth="1"/>
    <col min="7" max="7" width="6.140625" customWidth="1"/>
    <col min="8" max="8" width="6.42578125" customWidth="1"/>
    <col min="9" max="10" width="6.28515625" customWidth="1"/>
    <col min="11" max="12" width="5.85546875" customWidth="1"/>
    <col min="13" max="13" width="6" customWidth="1"/>
    <col min="14" max="14" width="6.7109375" customWidth="1"/>
    <col min="15" max="15" width="6.140625" customWidth="1"/>
    <col min="16" max="16" width="6.28515625" customWidth="1"/>
    <col min="17" max="17" width="7.140625" customWidth="1"/>
    <col min="18" max="18" width="6.42578125" customWidth="1"/>
    <col min="19" max="19" width="6.5703125" customWidth="1"/>
    <col min="20" max="20" width="6.42578125" customWidth="1"/>
    <col min="21" max="21" width="1.140625" customWidth="1"/>
    <col min="23" max="23" width="5.42578125" customWidth="1"/>
    <col min="24" max="24" width="6.7109375" customWidth="1"/>
    <col min="25" max="25" width="6.85546875" customWidth="1"/>
    <col min="26" max="26" width="7.28515625" customWidth="1"/>
    <col min="28" max="28" width="16.5703125" customWidth="1"/>
    <col min="29" max="29" width="8.28515625" customWidth="1"/>
    <col min="30" max="30" width="6.85546875" customWidth="1"/>
    <col min="31" max="31" width="10.285156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383</v>
      </c>
      <c r="E2" s="99" t="s">
        <v>16</v>
      </c>
      <c r="M2" t="s">
        <v>209</v>
      </c>
      <c r="T2" s="11"/>
      <c r="U2" s="11"/>
      <c r="V2" s="92"/>
      <c r="W2" s="822"/>
      <c r="X2" s="92"/>
      <c r="AH2" s="106"/>
      <c r="AI2" s="106"/>
      <c r="AJ2" s="106"/>
    </row>
    <row r="3" spans="2:36" ht="13.5" customHeight="1">
      <c r="B3" s="84"/>
      <c r="C3" s="824"/>
      <c r="D3" s="172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106"/>
      <c r="Z3" s="106"/>
      <c r="AA3" s="106"/>
      <c r="AB3" s="106"/>
      <c r="AC3" s="106"/>
      <c r="AD3" s="106"/>
      <c r="AE3" s="106"/>
      <c r="AH3" s="106"/>
      <c r="AI3" s="106"/>
      <c r="AJ3" s="106"/>
    </row>
    <row r="4" spans="2:36" ht="13.5" customHeight="1">
      <c r="B4" s="65"/>
      <c r="C4" s="825"/>
      <c r="D4" s="2267" t="s">
        <v>170</v>
      </c>
      <c r="E4" s="3970" t="s">
        <v>204</v>
      </c>
      <c r="F4" s="20"/>
      <c r="G4" s="20"/>
      <c r="I4" s="20" t="s">
        <v>183</v>
      </c>
      <c r="J4" s="20"/>
      <c r="K4" s="20"/>
      <c r="L4" s="20"/>
      <c r="M4" s="19"/>
      <c r="N4" s="19"/>
      <c r="O4" s="3132"/>
      <c r="P4" s="3137"/>
      <c r="Q4" s="2267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106"/>
      <c r="AA4" s="106"/>
      <c r="AB4" s="106"/>
      <c r="AC4" s="106"/>
      <c r="AD4" s="106"/>
      <c r="AE4" s="106"/>
      <c r="AH4" s="106"/>
      <c r="AI4" s="106"/>
      <c r="AJ4" s="106"/>
    </row>
    <row r="5" spans="2:36" ht="12.75" customHeight="1" thickBot="1">
      <c r="B5" s="65"/>
      <c r="C5" s="826" t="s">
        <v>21</v>
      </c>
      <c r="D5" s="459" t="s">
        <v>18</v>
      </c>
      <c r="E5" s="63" t="s">
        <v>1053</v>
      </c>
      <c r="F5" s="37"/>
      <c r="G5" s="37"/>
      <c r="H5" s="77"/>
      <c r="I5" s="3971" t="s">
        <v>730</v>
      </c>
      <c r="J5" s="3972"/>
      <c r="K5" s="37"/>
      <c r="L5" s="3093" t="s">
        <v>731</v>
      </c>
      <c r="M5" s="3973"/>
      <c r="N5" s="59"/>
      <c r="O5" s="37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106"/>
      <c r="Z5" s="106"/>
      <c r="AA5" s="106"/>
      <c r="AB5" s="106"/>
      <c r="AC5" s="106"/>
      <c r="AD5" s="106"/>
      <c r="AE5" s="608"/>
      <c r="AH5" s="106"/>
      <c r="AI5" s="106"/>
      <c r="AJ5" s="106"/>
    </row>
    <row r="6" spans="2:36">
      <c r="B6" s="65" t="s">
        <v>171</v>
      </c>
      <c r="C6" s="825"/>
      <c r="D6" s="459" t="s">
        <v>35</v>
      </c>
      <c r="E6" s="648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106"/>
      <c r="Z6" s="106"/>
      <c r="AA6" s="106"/>
      <c r="AB6" s="106"/>
      <c r="AC6" s="329"/>
      <c r="AD6" s="106"/>
      <c r="AE6" s="608"/>
      <c r="AH6" s="106"/>
      <c r="AI6" s="106"/>
      <c r="AJ6" s="106"/>
    </row>
    <row r="7" spans="2:36" ht="12" customHeight="1">
      <c r="B7" s="65"/>
      <c r="C7" s="826" t="s">
        <v>172</v>
      </c>
      <c r="D7" s="459" t="s">
        <v>173</v>
      </c>
      <c r="E7" s="446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106"/>
      <c r="AA7" s="106"/>
      <c r="AB7" s="106"/>
      <c r="AC7" s="329"/>
      <c r="AD7" s="106"/>
      <c r="AE7" s="609"/>
      <c r="AH7" s="106"/>
      <c r="AI7" s="106"/>
      <c r="AJ7" s="106"/>
    </row>
    <row r="8" spans="2:36" ht="14.25" customHeight="1" thickBot="1">
      <c r="B8" s="65"/>
      <c r="C8" s="827"/>
      <c r="D8" s="829">
        <v>0.35</v>
      </c>
      <c r="E8" s="19"/>
      <c r="F8" s="74"/>
      <c r="G8" s="19"/>
      <c r="H8" s="74"/>
      <c r="I8" s="7"/>
      <c r="J8" s="74"/>
      <c r="K8" s="74"/>
      <c r="L8" s="19"/>
      <c r="M8" s="74"/>
      <c r="N8" s="7"/>
      <c r="O8" s="3966"/>
      <c r="P8" s="3966"/>
      <c r="Q8" s="459"/>
      <c r="R8" s="459" t="s">
        <v>165</v>
      </c>
      <c r="S8" s="459" t="s">
        <v>264</v>
      </c>
      <c r="T8" s="1467">
        <v>1</v>
      </c>
      <c r="V8" s="98"/>
      <c r="W8" s="98"/>
      <c r="X8" s="202"/>
      <c r="Y8" s="126"/>
      <c r="Z8" s="106"/>
      <c r="AA8" s="269"/>
      <c r="AB8" s="357"/>
      <c r="AC8" s="610"/>
      <c r="AD8" s="106"/>
      <c r="AE8" s="609"/>
      <c r="AH8" s="106"/>
      <c r="AI8" s="106"/>
      <c r="AJ8" s="106"/>
    </row>
    <row r="9" spans="2:36">
      <c r="B9" s="462">
        <v>1</v>
      </c>
      <c r="C9" s="1462" t="s">
        <v>174</v>
      </c>
      <c r="D9" s="1459">
        <v>42</v>
      </c>
      <c r="E9" s="1520">
        <f>'12-18л. РАСКЛАДКА'!S12</f>
        <v>40</v>
      </c>
      <c r="F9" s="1521">
        <f>'12-18л. РАСКЛАДКА'!S70</f>
        <v>40</v>
      </c>
      <c r="G9" s="1521">
        <f>'12-18л. РАСКЛАДКА'!S129</f>
        <v>40</v>
      </c>
      <c r="H9" s="1521">
        <f>'12-18л. РАСКЛАДКА'!S185</f>
        <v>40</v>
      </c>
      <c r="I9" s="1521">
        <f>'12-18л. РАСКЛАДКА'!S242</f>
        <v>40</v>
      </c>
      <c r="J9" s="1521">
        <f>'12-18л. РАСКЛАДКА'!S297</f>
        <v>44</v>
      </c>
      <c r="K9" s="1521">
        <f>'12-18л. РАСКЛАДКА'!S355</f>
        <v>50</v>
      </c>
      <c r="L9" s="1521">
        <f>'12-18л. РАСКЛАДКА'!S411</f>
        <v>40</v>
      </c>
      <c r="M9" s="1521">
        <f>'12-18л. РАСКЛАДКА'!S464</f>
        <v>50</v>
      </c>
      <c r="N9" s="1521">
        <f>'12-18л. РАСКЛАДКА'!S518</f>
        <v>40</v>
      </c>
      <c r="O9" s="4019">
        <f>'12-18л. РАСКЛАДКА'!S571</f>
        <v>40</v>
      </c>
      <c r="P9" s="4067">
        <f>'12-18л. РАСКЛАДКА'!S624</f>
        <v>40</v>
      </c>
      <c r="Q9" s="4445">
        <f>E9+F9+G9+H9+I9+J9+K9+L9+M9+N9+O9+P9</f>
        <v>504</v>
      </c>
      <c r="R9" s="3975">
        <v>0</v>
      </c>
      <c r="S9" s="1557">
        <v>504</v>
      </c>
      <c r="T9" s="3278">
        <v>120</v>
      </c>
      <c r="V9" s="3634"/>
      <c r="W9" s="126"/>
      <c r="X9" s="357"/>
      <c r="Y9" s="491"/>
      <c r="Z9" s="3144"/>
      <c r="AA9" s="613"/>
      <c r="AB9" s="126"/>
      <c r="AC9" s="614"/>
      <c r="AD9" s="106"/>
      <c r="AE9" s="1635"/>
      <c r="AH9" s="106"/>
      <c r="AI9" s="106"/>
      <c r="AJ9" s="106"/>
    </row>
    <row r="10" spans="2:36">
      <c r="B10" s="436">
        <v>2</v>
      </c>
      <c r="C10" s="1463" t="s">
        <v>38</v>
      </c>
      <c r="D10" s="1460">
        <v>70</v>
      </c>
      <c r="E10" s="1522">
        <f>'12-18л. РАСКЛАДКА'!S13</f>
        <v>70</v>
      </c>
      <c r="F10" s="1422">
        <f>'12-18л. РАСКЛАДКА'!S71</f>
        <v>70</v>
      </c>
      <c r="G10" s="1422">
        <f>'12-18л. РАСКЛАДКА'!S130</f>
        <v>70</v>
      </c>
      <c r="H10" s="1422">
        <f>'12-18л. РАСКЛАДКА'!S186</f>
        <v>67</v>
      </c>
      <c r="I10" s="1422">
        <f>'12-18л. РАСКЛАДКА'!S243</f>
        <v>50</v>
      </c>
      <c r="J10" s="4024">
        <f>'12-18л. РАСКЛАДКА'!S298</f>
        <v>54.3</v>
      </c>
      <c r="K10" s="1422">
        <f>'12-18л. РАСКЛАДКА'!S356</f>
        <v>81.7</v>
      </c>
      <c r="L10" s="1422">
        <f>'12-18л. РАСКЛАДКА'!S412</f>
        <v>50</v>
      </c>
      <c r="M10" s="1422">
        <f>'12-18л. РАСКЛАДКА'!S465</f>
        <v>70</v>
      </c>
      <c r="N10" s="1422">
        <f>'12-18л. РАСКЛАДКА'!S519</f>
        <v>40</v>
      </c>
      <c r="O10" s="831">
        <f>'12-18л. РАСКЛАДКА'!S572</f>
        <v>91</v>
      </c>
      <c r="P10" s="4068">
        <f>'12-18л. РАСКЛАДКА'!S625</f>
        <v>55.3</v>
      </c>
      <c r="Q10" s="4039">
        <f>E10+F10+G10+H10+I10+J10+K10+L10+M10+N10+O10+P10</f>
        <v>769.3</v>
      </c>
      <c r="R10" s="3978">
        <v>-8.4166666699999997</v>
      </c>
      <c r="S10" s="1558">
        <v>840</v>
      </c>
      <c r="T10" s="3279">
        <v>200</v>
      </c>
      <c r="V10" s="3634"/>
      <c r="W10" s="126"/>
      <c r="X10" s="357"/>
      <c r="Y10" s="3144"/>
      <c r="Z10" s="3144"/>
      <c r="AA10" s="613"/>
      <c r="AB10" s="126"/>
      <c r="AC10" s="614"/>
      <c r="AD10" s="106"/>
      <c r="AE10" s="1635"/>
      <c r="AH10" s="106"/>
      <c r="AI10" s="106"/>
      <c r="AJ10" s="106"/>
    </row>
    <row r="11" spans="2:36">
      <c r="B11" s="436">
        <v>3</v>
      </c>
      <c r="C11" s="1463" t="s">
        <v>39</v>
      </c>
      <c r="D11" s="1460">
        <v>7</v>
      </c>
      <c r="E11" s="1522">
        <f>'12-18л. РАСКЛАДКА'!S14</f>
        <v>0</v>
      </c>
      <c r="F11" s="1422">
        <f>'12-18л. РАСКЛАДКА'!S72</f>
        <v>0.7</v>
      </c>
      <c r="G11" s="1422">
        <f>'12-18л. РАСКЛАДКА'!S131</f>
        <v>7</v>
      </c>
      <c r="H11" s="1422">
        <f>'12-18л. РАСКЛАДКА'!S187</f>
        <v>0</v>
      </c>
      <c r="I11" s="1422">
        <f>'12-18л. РАСКЛАДКА'!S244</f>
        <v>4</v>
      </c>
      <c r="J11" s="4024">
        <f>'12-18л. РАСКЛАДКА'!S299</f>
        <v>0</v>
      </c>
      <c r="K11" s="1422">
        <f>'12-18л. РАСКЛАДКА'!S357</f>
        <v>7.5</v>
      </c>
      <c r="L11" s="1422">
        <f>'12-18л. РАСКЛАДКА'!S413</f>
        <v>10</v>
      </c>
      <c r="M11" s="1422">
        <f>'12-18л. РАСКЛАДКА'!S466</f>
        <v>0</v>
      </c>
      <c r="N11" s="1422">
        <f>'12-18л. РАСКЛАДКА'!S520</f>
        <v>39</v>
      </c>
      <c r="O11" s="831">
        <f>'12-18л. РАСКЛАДКА'!S573</f>
        <v>1.8</v>
      </c>
      <c r="P11" s="4068">
        <f>'12-18л. РАСКЛАДКА'!S626</f>
        <v>14</v>
      </c>
      <c r="Q11" s="4446">
        <f t="shared" ref="Q11:Q45" si="0">E11+F11+G11+H11+I11+J11+K11+L11+M11+N11+O11+P11</f>
        <v>84</v>
      </c>
      <c r="R11" s="3978">
        <v>0</v>
      </c>
      <c r="S11" s="1558">
        <v>84</v>
      </c>
      <c r="T11" s="3279">
        <v>20</v>
      </c>
      <c r="V11" s="3634"/>
      <c r="W11" s="126"/>
      <c r="X11" s="357"/>
      <c r="Y11" s="3144"/>
      <c r="Z11" s="3144"/>
      <c r="AA11" s="613"/>
      <c r="AB11" s="126"/>
      <c r="AC11" s="614"/>
      <c r="AD11" s="106"/>
      <c r="AE11" s="1636"/>
      <c r="AH11" s="106"/>
      <c r="AI11" s="106"/>
      <c r="AJ11" s="106"/>
    </row>
    <row r="12" spans="2:36">
      <c r="B12" s="436">
        <v>4</v>
      </c>
      <c r="C12" s="1463" t="s">
        <v>40</v>
      </c>
      <c r="D12" s="1460">
        <v>17.5</v>
      </c>
      <c r="E12" s="1522">
        <f>'12-18л. РАСКЛАДКА'!S15</f>
        <v>0</v>
      </c>
      <c r="F12" s="637">
        <f>'12-18л. РАСКЛАДКА'!S73</f>
        <v>5.3079999999999998</v>
      </c>
      <c r="G12" s="1422">
        <f>'12-18л. РАСКЛАДКА'!S132</f>
        <v>20.5</v>
      </c>
      <c r="H12" s="637">
        <f>'12-18л. РАСКЛАДКА'!S188</f>
        <v>43.65</v>
      </c>
      <c r="I12" s="1422">
        <f>'12-18л. РАСКЛАДКА'!S245</f>
        <v>7.2</v>
      </c>
      <c r="J12" s="4024">
        <f>'12-18л. РАСКЛАДКА'!S300</f>
        <v>35</v>
      </c>
      <c r="K12" s="637">
        <f>'12-18л. РАСКЛАДКА'!S358</f>
        <v>38.762</v>
      </c>
      <c r="L12" s="1422">
        <f>'12-18л. РАСКЛАДКА'!S414</f>
        <v>0</v>
      </c>
      <c r="M12" s="1422">
        <f>'12-18л. РАСКЛАДКА'!S467</f>
        <v>7.5</v>
      </c>
      <c r="N12" s="637">
        <f>'12-18л. РАСКЛАДКА'!S521</f>
        <v>43.75</v>
      </c>
      <c r="O12" s="817">
        <f>'12-18л. РАСКЛАДКА'!S574</f>
        <v>8.33</v>
      </c>
      <c r="P12" s="4047">
        <f>'12-18л. РАСКЛАДКА'!S627</f>
        <v>0</v>
      </c>
      <c r="Q12" s="4446">
        <f t="shared" si="0"/>
        <v>210.00000000000003</v>
      </c>
      <c r="R12" s="3978">
        <v>0</v>
      </c>
      <c r="S12" s="1558">
        <v>210</v>
      </c>
      <c r="T12" s="3279">
        <v>50</v>
      </c>
      <c r="V12" s="3634"/>
      <c r="W12" s="126"/>
      <c r="X12" s="357"/>
      <c r="Y12" s="3144"/>
      <c r="Z12" s="3144"/>
      <c r="AA12" s="613"/>
      <c r="AB12" s="126"/>
      <c r="AC12" s="614"/>
      <c r="AD12" s="106"/>
      <c r="AE12" s="1635"/>
      <c r="AH12" s="106"/>
      <c r="AI12" s="106"/>
      <c r="AJ12" s="106"/>
    </row>
    <row r="13" spans="2:36" ht="12.75" customHeight="1">
      <c r="B13" s="436">
        <v>5</v>
      </c>
      <c r="C13" s="1463" t="s">
        <v>41</v>
      </c>
      <c r="D13" s="1460">
        <v>7</v>
      </c>
      <c r="E13" s="1522">
        <f>'12-18л. РАСКЛАДКА'!S16</f>
        <v>0</v>
      </c>
      <c r="F13" s="1422">
        <f>'12-18л. РАСКЛАДКА'!S74</f>
        <v>0</v>
      </c>
      <c r="G13" s="1422">
        <f>'12-18л. РАСКЛАДКА'!S133</f>
        <v>0</v>
      </c>
      <c r="H13" s="1422">
        <f>'12-18л. РАСКЛАДКА'!S189</f>
        <v>0</v>
      </c>
      <c r="I13" s="1422">
        <f>'12-18л. РАСКЛАДКА'!S246</f>
        <v>15</v>
      </c>
      <c r="J13" s="4024">
        <f>'12-18л. РАСКЛАДКА'!S301</f>
        <v>0</v>
      </c>
      <c r="K13" s="1422">
        <f>'12-18л. РАСКЛАДКА'!S359</f>
        <v>0</v>
      </c>
      <c r="L13" s="1422">
        <f>'12-18л. РАСКЛАДКА'!S415</f>
        <v>55</v>
      </c>
      <c r="M13" s="1422">
        <f>'12-18л. РАСКЛАДКА'!S468</f>
        <v>0</v>
      </c>
      <c r="N13" s="1422">
        <f>'12-18л. РАСКЛАДКА'!S522</f>
        <v>0</v>
      </c>
      <c r="O13" s="831">
        <f>'12-18л. РАСКЛАДКА'!S575</f>
        <v>0</v>
      </c>
      <c r="P13" s="4068">
        <f>'12-18л. РАСКЛАДКА'!S628</f>
        <v>14</v>
      </c>
      <c r="Q13" s="4446">
        <f t="shared" si="0"/>
        <v>84</v>
      </c>
      <c r="R13" s="3978">
        <v>0</v>
      </c>
      <c r="S13" s="1558">
        <v>84</v>
      </c>
      <c r="T13" s="3279">
        <v>20</v>
      </c>
      <c r="V13" s="3634"/>
      <c r="W13" s="126"/>
      <c r="X13" s="357"/>
      <c r="Y13" s="3144"/>
      <c r="Z13" s="3144"/>
      <c r="AA13" s="613"/>
      <c r="AB13" s="126"/>
      <c r="AC13" s="614"/>
      <c r="AD13" s="106"/>
      <c r="AE13" s="1553"/>
      <c r="AH13" s="106"/>
      <c r="AI13" s="106"/>
      <c r="AJ13" s="106"/>
    </row>
    <row r="14" spans="2:36" ht="12.75" customHeight="1">
      <c r="B14" s="1416">
        <v>6</v>
      </c>
      <c r="C14" s="1551" t="s">
        <v>42</v>
      </c>
      <c r="D14" s="1468">
        <v>65.45</v>
      </c>
      <c r="E14" s="1523">
        <f>'12-18л. РАСКЛАДКА'!S17</f>
        <v>0</v>
      </c>
      <c r="F14" s="1423">
        <f>'12-18л. РАСКЛАДКА'!S75</f>
        <v>60</v>
      </c>
      <c r="G14" s="1423">
        <f>'12-18л. РАСКЛАДКА'!S134</f>
        <v>203.9</v>
      </c>
      <c r="H14" s="1423">
        <f>'12-18л. РАСКЛАДКА'!S190</f>
        <v>40</v>
      </c>
      <c r="I14" s="1423">
        <f>'12-18л. РАСКЛАДКА'!S247</f>
        <v>10</v>
      </c>
      <c r="J14" s="4028">
        <f>'12-18л. РАСКЛАДКА'!S302</f>
        <v>25</v>
      </c>
      <c r="K14" s="1423">
        <f>'12-18л. РАСКЛАДКА'!S360</f>
        <v>16</v>
      </c>
      <c r="L14" s="1423">
        <f>'12-18л. РАСКЛАДКА'!S416</f>
        <v>24.2</v>
      </c>
      <c r="M14" s="1423">
        <f>'12-18л. РАСКЛАДКА'!S469</f>
        <v>170</v>
      </c>
      <c r="N14" s="1423">
        <f>'12-18л. РАСКЛАДКА'!S523</f>
        <v>34.4</v>
      </c>
      <c r="O14" s="1424">
        <f>'12-18л. РАСКЛАДКА'!S576</f>
        <v>96</v>
      </c>
      <c r="P14" s="4069">
        <f>'12-18л. РАСКЛАДКА'!S629</f>
        <v>105.9</v>
      </c>
      <c r="Q14" s="4040">
        <f>E14+F14+G14+H14+I14+J14+K14+L14+M14+N14+O14+P14</f>
        <v>785.39999999999986</v>
      </c>
      <c r="R14" s="3979">
        <v>0</v>
      </c>
      <c r="S14" s="1559">
        <v>785.4</v>
      </c>
      <c r="T14" s="3280">
        <v>187</v>
      </c>
      <c r="V14" s="3634"/>
      <c r="W14" s="126"/>
      <c r="X14" s="357"/>
      <c r="Y14" s="3144"/>
      <c r="Z14" s="3144"/>
      <c r="AA14" s="613"/>
      <c r="AB14" s="126"/>
      <c r="AC14" s="614"/>
      <c r="AD14" s="106"/>
      <c r="AE14" s="1636"/>
      <c r="AH14" s="106"/>
      <c r="AI14" s="106"/>
      <c r="AJ14" s="106"/>
    </row>
    <row r="15" spans="2:36" ht="12.75" customHeight="1">
      <c r="B15" s="1416">
        <v>7</v>
      </c>
      <c r="C15" s="1192" t="s">
        <v>377</v>
      </c>
      <c r="D15" s="4429">
        <v>100.8</v>
      </c>
      <c r="E15" s="4084">
        <f>'12-18л. РАСКЛАДКА'!S18</f>
        <v>160</v>
      </c>
      <c r="F15" s="4055">
        <f>'12-18л. РАСКЛАДКА'!S76</f>
        <v>284.30000000000007</v>
      </c>
      <c r="G15" s="4054">
        <f>'12-18л. РАСКЛАДКА'!S135</f>
        <v>33.5</v>
      </c>
      <c r="H15" s="4055">
        <f>'12-18л. РАСКЛАДКА'!S191</f>
        <v>157.47499999999999</v>
      </c>
      <c r="I15" s="4054">
        <f>'12-18л. РАСКЛАДКА'!S248</f>
        <v>90.335999999999999</v>
      </c>
      <c r="J15" s="4050">
        <f>'12-18л. РАСКЛАДКА'!S303</f>
        <v>243.44200000000001</v>
      </c>
      <c r="K15" s="4085">
        <f>'12-18л. РАСКЛАДКА'!S361</f>
        <v>205.89999999999998</v>
      </c>
      <c r="L15" s="4054">
        <f>'12-18л. РАСКЛАДКА'!S417</f>
        <v>142.44499999999999</v>
      </c>
      <c r="M15" s="4055">
        <f>'12-18л. РАСКЛАДКА'!S470</f>
        <v>141.75</v>
      </c>
      <c r="N15" s="4054">
        <f>'12-18л. РАСКЛАДКА'!S524</f>
        <v>221.64</v>
      </c>
      <c r="O15" s="4056">
        <f>'12-18л. РАСКЛАДКА'!S577</f>
        <v>216.67999999999998</v>
      </c>
      <c r="P15" s="4052">
        <f>'12-18л. РАСКЛАДКА'!S630</f>
        <v>254.01999999999998</v>
      </c>
      <c r="Q15" s="4029">
        <f t="shared" si="0"/>
        <v>2151.4880000000003</v>
      </c>
      <c r="R15" s="3981">
        <v>77.867724870000004</v>
      </c>
      <c r="S15" s="4440">
        <v>1209.5999999999999</v>
      </c>
      <c r="T15" s="1530">
        <f>T17-T16</f>
        <v>288</v>
      </c>
      <c r="U15" s="343"/>
      <c r="V15" s="3634"/>
      <c r="W15" s="468"/>
      <c r="X15" s="357"/>
      <c r="Y15" s="1640"/>
      <c r="Z15" s="1640"/>
      <c r="AA15" s="1641"/>
      <c r="AB15" s="1642"/>
      <c r="AC15" s="1643"/>
      <c r="AD15" s="1640"/>
      <c r="AE15" s="1644"/>
      <c r="AH15" s="106"/>
      <c r="AI15" s="106"/>
      <c r="AJ15" s="106"/>
    </row>
    <row r="16" spans="2:36" ht="11.25" customHeight="1">
      <c r="B16" s="1516"/>
      <c r="C16" s="1550" t="s">
        <v>378</v>
      </c>
      <c r="D16" s="4430">
        <v>11.2</v>
      </c>
      <c r="E16" s="4086">
        <f>'12-18л. РАСКЛАДКА'!S19</f>
        <v>0</v>
      </c>
      <c r="F16" s="4059">
        <f>'12-18л. РАСКЛАДКА'!S77</f>
        <v>0</v>
      </c>
      <c r="G16" s="4058">
        <f>'12-18л. РАСКЛАДКА'!S136</f>
        <v>80</v>
      </c>
      <c r="H16" s="4059">
        <f>'12-18л. РАСКЛАДКА'!S192</f>
        <v>0</v>
      </c>
      <c r="I16" s="4058">
        <f>'12-18л. РАСКЛАДКА'!S249</f>
        <v>0</v>
      </c>
      <c r="J16" s="4049">
        <f>'12-18л. РАСКЛАДКА'!S304</f>
        <v>2</v>
      </c>
      <c r="K16" s="4087">
        <f>'12-18л. РАСКЛАДКА'!S362</f>
        <v>0</v>
      </c>
      <c r="L16" s="4058">
        <f>'12-18л. РАСКЛАДКА'!S418</f>
        <v>23.4</v>
      </c>
      <c r="M16" s="4059">
        <f>'12-18л. РАСКЛАДКА'!S471</f>
        <v>0</v>
      </c>
      <c r="N16" s="4058">
        <f>'12-18л. РАСКЛАДКА'!S525</f>
        <v>0</v>
      </c>
      <c r="O16" s="4060">
        <f>'12-18л. РАСКЛАДКА'!S578</f>
        <v>26.708000000000002</v>
      </c>
      <c r="P16" s="4061">
        <f>'12-18л. РАСКЛАДКА'!S631</f>
        <v>2.8</v>
      </c>
      <c r="Q16" s="4030">
        <f t="shared" si="0"/>
        <v>134.90800000000002</v>
      </c>
      <c r="R16" s="3983">
        <v>0.37797618999999999</v>
      </c>
      <c r="S16" s="4441">
        <v>134.4</v>
      </c>
      <c r="T16" s="1534">
        <f>(T17/100)*10</f>
        <v>32</v>
      </c>
      <c r="U16" s="343"/>
      <c r="V16" s="3634"/>
      <c r="W16" s="475"/>
      <c r="X16" s="357"/>
      <c r="Y16" s="1640"/>
      <c r="Z16" s="1640"/>
      <c r="AA16" s="1641"/>
      <c r="AB16" s="1642"/>
      <c r="AC16" s="1643"/>
      <c r="AD16" s="1640"/>
      <c r="AE16" s="1644"/>
      <c r="AH16" s="106"/>
      <c r="AI16" s="106"/>
      <c r="AJ16" s="106"/>
    </row>
    <row r="17" spans="2:36" ht="12.75" customHeight="1">
      <c r="B17" s="1417"/>
      <c r="C17" s="1547" t="s">
        <v>392</v>
      </c>
      <c r="D17" s="1466">
        <v>112</v>
      </c>
      <c r="E17" s="2762">
        <f>'12-18л. РАСКЛАДКА'!S20</f>
        <v>160</v>
      </c>
      <c r="F17" s="2760">
        <f>'12-18л. РАСКЛАДКА'!S78</f>
        <v>284.30000000000007</v>
      </c>
      <c r="G17" s="2759">
        <f>'12-18л. РАСКЛАДКА'!S137</f>
        <v>113.5</v>
      </c>
      <c r="H17" s="2760">
        <f>'12-18л. РАСКЛАДКА'!S193</f>
        <v>157.47499999999999</v>
      </c>
      <c r="I17" s="2759">
        <f>'12-18л. РАСКЛАДКА'!S250</f>
        <v>90.335999999999999</v>
      </c>
      <c r="J17" s="637">
        <f>'12-18л. РАСКЛАДКА'!S305</f>
        <v>245.44200000000001</v>
      </c>
      <c r="K17" s="4036">
        <f>'12-18л. РАСКЛАДКА'!S363</f>
        <v>205.89999999999998</v>
      </c>
      <c r="L17" s="2759">
        <f>'12-18л. РАСКЛАДКА'!S419</f>
        <v>165.845</v>
      </c>
      <c r="M17" s="2760">
        <f>'12-18л. РАСКЛАДКА'!S472</f>
        <v>141.75</v>
      </c>
      <c r="N17" s="2759">
        <f>'12-18л. РАСКЛАДКА'!S526</f>
        <v>221.64</v>
      </c>
      <c r="O17" s="4032">
        <f>'12-18л. РАСКЛАДКА'!S579</f>
        <v>243.38799999999998</v>
      </c>
      <c r="P17" s="1556">
        <f>'12-18л. РАСКЛАДКА'!S632</f>
        <v>256.82</v>
      </c>
      <c r="Q17" s="4031">
        <f t="shared" si="0"/>
        <v>2286.3960000000002</v>
      </c>
      <c r="R17" s="3985">
        <v>70.118750000000006</v>
      </c>
      <c r="S17" s="1548">
        <v>1344</v>
      </c>
      <c r="T17" s="1456">
        <v>320</v>
      </c>
      <c r="U17" s="450"/>
      <c r="V17" s="3634"/>
      <c r="W17" s="4438"/>
      <c r="X17" s="357"/>
      <c r="Y17" s="3144"/>
      <c r="Z17" s="3144"/>
      <c r="AA17" s="613"/>
      <c r="AB17" s="126"/>
      <c r="AC17" s="614"/>
      <c r="AD17" s="106"/>
      <c r="AE17" s="1553"/>
      <c r="AF17" s="1553"/>
      <c r="AH17" s="106"/>
      <c r="AI17" s="106"/>
      <c r="AJ17" s="106"/>
    </row>
    <row r="18" spans="2:36" ht="12" customHeight="1">
      <c r="B18" s="1417">
        <v>8</v>
      </c>
      <c r="C18" s="1552" t="s">
        <v>175</v>
      </c>
      <c r="D18" s="1460">
        <v>64.75</v>
      </c>
      <c r="E18" s="1522">
        <f>'12-18л. РАСКЛАДКА'!S21</f>
        <v>0</v>
      </c>
      <c r="F18" s="1422">
        <f>'12-18л. РАСКЛАДКА'!S79</f>
        <v>100</v>
      </c>
      <c r="G18" s="1422">
        <f>'12-18л. РАСКЛАДКА'!S138</f>
        <v>0</v>
      </c>
      <c r="H18" s="1422">
        <f>'12-18л. РАСКЛАДКА'!S194</f>
        <v>100</v>
      </c>
      <c r="I18" s="1422">
        <f>'12-18л. РАСКЛАДКА'!S251</f>
        <v>147.5</v>
      </c>
      <c r="J18" s="1422">
        <f>'12-18л. РАСКЛАДКА'!S306</f>
        <v>129.5</v>
      </c>
      <c r="K18" s="1422">
        <f>'12-18л. РАСКЛАДКА'!S364</f>
        <v>0</v>
      </c>
      <c r="L18" s="1422">
        <f>'12-18л. РАСКЛАДКА'!S420</f>
        <v>100</v>
      </c>
      <c r="M18" s="1422">
        <f>'12-18л. РАСКЛАДКА'!S473</f>
        <v>0</v>
      </c>
      <c r="N18" s="1422">
        <f>'12-18л. РАСКЛАДКА'!S527</f>
        <v>100</v>
      </c>
      <c r="O18" s="831">
        <f>'12-18л. РАСКЛАДКА'!S580</f>
        <v>100</v>
      </c>
      <c r="P18" s="4073">
        <f>'12-18л. РАСКЛАДКА'!S633</f>
        <v>0</v>
      </c>
      <c r="Q18" s="4447">
        <f>E18+F18+G18+H18+I18+J18+K18+L18+M18+N18+O18+P18</f>
        <v>777</v>
      </c>
      <c r="R18" s="3987">
        <v>0</v>
      </c>
      <c r="S18" s="1548">
        <v>777</v>
      </c>
      <c r="T18" s="1456">
        <v>185</v>
      </c>
      <c r="V18" s="3634"/>
      <c r="W18" s="126"/>
      <c r="X18" s="357"/>
      <c r="Y18" s="3144"/>
      <c r="Z18" s="3144"/>
      <c r="AA18" s="613"/>
      <c r="AB18" s="126"/>
      <c r="AC18" s="614"/>
      <c r="AD18" s="106"/>
      <c r="AE18" s="1635"/>
      <c r="AH18" s="106"/>
      <c r="AI18" s="106"/>
      <c r="AJ18" s="106"/>
    </row>
    <row r="19" spans="2:36" ht="13.5" customHeight="1">
      <c r="B19" s="436">
        <v>9</v>
      </c>
      <c r="C19" s="1463" t="s">
        <v>90</v>
      </c>
      <c r="D19" s="1460">
        <v>7</v>
      </c>
      <c r="E19" s="1522">
        <f>'12-18л. РАСКЛАДКА'!S22</f>
        <v>0</v>
      </c>
      <c r="F19" s="1422">
        <f>'12-18л. РАСКЛАДКА'!S80</f>
        <v>0</v>
      </c>
      <c r="G19" s="1422">
        <f>'12-18л. РАСКЛАДКА'!S139</f>
        <v>25</v>
      </c>
      <c r="H19" s="1422">
        <f>'12-18л. РАСКЛАДКА'!S195</f>
        <v>0</v>
      </c>
      <c r="I19" s="1422">
        <f>'12-18л. РАСКЛАДКА'!S252</f>
        <v>9.5</v>
      </c>
      <c r="J19" s="4024">
        <f>'12-18л. РАСКЛАДКА'!S307</f>
        <v>14</v>
      </c>
      <c r="K19" s="1422">
        <f>'12-18л. РАСКЛАДКА'!S365</f>
        <v>0</v>
      </c>
      <c r="L19" s="1422">
        <f>'12-18л. РАСКЛАДКА'!S421</f>
        <v>0</v>
      </c>
      <c r="M19" s="1422">
        <f>'12-18л. РАСКЛАДКА'!S474</f>
        <v>0</v>
      </c>
      <c r="N19" s="1422">
        <f>'12-18л. РАСКЛАДКА'!S528</f>
        <v>15.5</v>
      </c>
      <c r="O19" s="831">
        <f>'12-18л. РАСКЛАДКА'!S581</f>
        <v>20</v>
      </c>
      <c r="P19" s="4068">
        <f>'12-18л. РАСКЛАДКА'!S634</f>
        <v>0</v>
      </c>
      <c r="Q19" s="4446">
        <f t="shared" si="0"/>
        <v>84</v>
      </c>
      <c r="R19" s="3978">
        <v>0</v>
      </c>
      <c r="S19" s="1558">
        <v>84</v>
      </c>
      <c r="T19" s="3279">
        <v>20</v>
      </c>
      <c r="V19" s="3634"/>
      <c r="W19" s="126"/>
      <c r="X19" s="357"/>
      <c r="Y19" s="3144"/>
      <c r="Z19" s="604"/>
      <c r="AA19" s="2840"/>
      <c r="AB19" s="126"/>
      <c r="AC19" s="614"/>
      <c r="AD19" s="106"/>
      <c r="AE19" s="1639"/>
      <c r="AH19" s="106"/>
      <c r="AI19" s="106"/>
      <c r="AJ19" s="106"/>
    </row>
    <row r="20" spans="2:36">
      <c r="B20" s="436">
        <v>10</v>
      </c>
      <c r="C20" s="1464" t="s">
        <v>326</v>
      </c>
      <c r="D20" s="1460">
        <v>70</v>
      </c>
      <c r="E20" s="1522">
        <f>'12-18л. РАСКЛАДКА'!S23</f>
        <v>0</v>
      </c>
      <c r="F20" s="1422">
        <f>'12-18л. РАСКЛАДКА'!S81</f>
        <v>200</v>
      </c>
      <c r="G20" s="1422">
        <f>'12-18л. РАСКЛАДКА'!S140</f>
        <v>0</v>
      </c>
      <c r="H20" s="1422">
        <f>'12-18л. РАСКЛАДКА'!S196</f>
        <v>0</v>
      </c>
      <c r="I20" s="1422">
        <f>'12-18л. РАСКЛАДКА'!S253</f>
        <v>0</v>
      </c>
      <c r="J20" s="4024">
        <f>'12-18л. РАСКЛАДКА'!S308</f>
        <v>200</v>
      </c>
      <c r="K20" s="1422">
        <f>'12-18л. РАСКЛАДКА'!S366</f>
        <v>200</v>
      </c>
      <c r="L20" s="1422">
        <f>'12-18л. РАСКЛАДКА'!S422</f>
        <v>0</v>
      </c>
      <c r="M20" s="1422">
        <f>'12-18л. РАСКЛАДКА'!S475</f>
        <v>200</v>
      </c>
      <c r="N20" s="1422">
        <f>'12-18л. РАСКЛАДКА'!S529</f>
        <v>0</v>
      </c>
      <c r="O20" s="831">
        <f>'12-18л. РАСКЛАДКА'!S582</f>
        <v>40</v>
      </c>
      <c r="P20" s="4068">
        <f>'12-18л. РАСКЛАДКА'!S635</f>
        <v>0</v>
      </c>
      <c r="Q20" s="4446">
        <f t="shared" si="0"/>
        <v>840</v>
      </c>
      <c r="R20" s="3978">
        <v>0</v>
      </c>
      <c r="S20" s="1558">
        <v>840</v>
      </c>
      <c r="T20" s="3279">
        <v>200</v>
      </c>
      <c r="V20" s="3634"/>
      <c r="W20" s="4438"/>
      <c r="X20" s="357"/>
      <c r="Y20" s="3144"/>
      <c r="Z20" s="3144"/>
      <c r="AA20" s="613"/>
      <c r="AB20" s="126"/>
      <c r="AC20" s="614"/>
      <c r="AD20" s="106"/>
      <c r="AE20" s="1635"/>
      <c r="AH20" s="106"/>
      <c r="AI20" s="106"/>
      <c r="AJ20" s="106"/>
    </row>
    <row r="21" spans="2:36" ht="13.5" customHeight="1">
      <c r="B21" s="436">
        <v>11</v>
      </c>
      <c r="C21" s="1463" t="s">
        <v>96</v>
      </c>
      <c r="D21" s="1460">
        <v>27.3</v>
      </c>
      <c r="E21" s="1522">
        <f>'12-18л. РАСКЛАДКА'!S24</f>
        <v>0</v>
      </c>
      <c r="F21" s="1422">
        <f>'12-18л. РАСКЛАДКА'!S82</f>
        <v>98.182000000000002</v>
      </c>
      <c r="G21" s="1422">
        <f>'12-18л. РАСКЛАДКА'!S141</f>
        <v>0</v>
      </c>
      <c r="H21" s="1422">
        <f>'12-18л. РАСКЛАДКА'!S197</f>
        <v>40</v>
      </c>
      <c r="I21" s="1422">
        <f>'12-18л. РАСКЛАДКА'!S254</f>
        <v>0</v>
      </c>
      <c r="J21" s="4024">
        <f>'12-18л. РАСКЛАДКА'!S309</f>
        <v>0</v>
      </c>
      <c r="K21" s="1422">
        <f>'12-18л. РАСКЛАДКА'!S367</f>
        <v>35</v>
      </c>
      <c r="L21" s="1422">
        <f>'12-18л. РАСКЛАДКА'!S423</f>
        <v>25.818000000000001</v>
      </c>
      <c r="M21" s="1422">
        <f>'12-18л. РАСКЛАДКА'!S476</f>
        <v>74</v>
      </c>
      <c r="N21" s="1422">
        <f>'12-18л. РАСКЛАДКА'!S530</f>
        <v>0</v>
      </c>
      <c r="O21" s="831">
        <f>'12-18л. РАСКЛАДКА'!S583</f>
        <v>0</v>
      </c>
      <c r="P21" s="4068">
        <f>'12-18л. РАСКЛАДКА'!S636</f>
        <v>54.6</v>
      </c>
      <c r="Q21" s="4039">
        <f t="shared" si="0"/>
        <v>327.60000000000002</v>
      </c>
      <c r="R21" s="3978">
        <v>0</v>
      </c>
      <c r="S21" s="1558">
        <v>327.60000000000002</v>
      </c>
      <c r="T21" s="3279">
        <v>78</v>
      </c>
      <c r="V21" s="3634"/>
      <c r="W21" s="126"/>
      <c r="X21" s="357"/>
      <c r="Y21" s="3144"/>
      <c r="Z21" s="604"/>
      <c r="AA21" s="613"/>
      <c r="AB21" s="126"/>
      <c r="AC21" s="614"/>
      <c r="AD21" s="106"/>
      <c r="AE21" s="1635"/>
      <c r="AH21" s="106"/>
      <c r="AI21" s="106"/>
      <c r="AJ21" s="106"/>
    </row>
    <row r="22" spans="2:36" ht="13.5" customHeight="1">
      <c r="B22" s="436">
        <v>12</v>
      </c>
      <c r="C22" s="1463" t="s">
        <v>97</v>
      </c>
      <c r="D22" s="1460">
        <v>18.55</v>
      </c>
      <c r="E22" s="1522">
        <f>'12-18л. РАСКЛАДКА'!S25</f>
        <v>0</v>
      </c>
      <c r="F22" s="1422">
        <f>'12-18л. РАСКЛАДКА'!S83</f>
        <v>0</v>
      </c>
      <c r="G22" s="1422">
        <f>'12-18л. РАСКЛАДКА'!S142</f>
        <v>0</v>
      </c>
      <c r="H22" s="1422">
        <f>'12-18л. РАСКЛАДКА'!S198</f>
        <v>38</v>
      </c>
      <c r="I22" s="1422">
        <f>'12-18л. РАСКЛАДКА'!S255</f>
        <v>25.95</v>
      </c>
      <c r="J22" s="4024">
        <f>'12-18л. РАСКЛАДКА'!S310</f>
        <v>24.3</v>
      </c>
      <c r="K22" s="1422">
        <f>'12-18л. РАСКЛАДКА'!S368</f>
        <v>0</v>
      </c>
      <c r="L22" s="1422">
        <f>'12-18л. РАСКЛАДКА'!S424</f>
        <v>13.55</v>
      </c>
      <c r="M22" s="1422">
        <f>'12-18л. РАСКЛАДКА'!S477</f>
        <v>0</v>
      </c>
      <c r="N22" s="1422">
        <f>'12-18л. РАСКЛАДКА'!S531</f>
        <v>108</v>
      </c>
      <c r="O22" s="831">
        <f>'12-18л. РАСКЛАДКА'!S584</f>
        <v>0</v>
      </c>
      <c r="P22" s="4068">
        <f>'12-18л. РАСКЛАДКА'!S637</f>
        <v>12.8</v>
      </c>
      <c r="Q22" s="4039">
        <f t="shared" si="0"/>
        <v>222.60000000000002</v>
      </c>
      <c r="R22" s="3978">
        <v>0</v>
      </c>
      <c r="S22" s="1558">
        <v>222.6</v>
      </c>
      <c r="T22" s="3279">
        <v>53</v>
      </c>
      <c r="V22" s="3634"/>
      <c r="W22" s="126"/>
      <c r="X22" s="357"/>
      <c r="Y22" s="3144"/>
      <c r="Z22" s="3144"/>
      <c r="AA22" s="3144"/>
      <c r="AB22" s="126"/>
      <c r="AC22" s="614"/>
      <c r="AD22" s="106"/>
      <c r="AE22" s="1635"/>
      <c r="AH22" s="106"/>
      <c r="AI22" s="106"/>
      <c r="AJ22" s="106"/>
    </row>
    <row r="23" spans="2:36" ht="12.75" customHeight="1">
      <c r="B23" s="436">
        <v>13</v>
      </c>
      <c r="C23" s="1463" t="s">
        <v>43</v>
      </c>
      <c r="D23" s="1460">
        <v>26.95</v>
      </c>
      <c r="E23" s="1522">
        <f>'12-18л. РАСКЛАДКА'!S26</f>
        <v>0</v>
      </c>
      <c r="F23" s="1422">
        <f>'12-18л. РАСКЛАДКА'!S84</f>
        <v>0</v>
      </c>
      <c r="G23" s="1422">
        <f>'12-18л. РАСКЛАДКА'!S143</f>
        <v>142</v>
      </c>
      <c r="H23" s="1422">
        <f>'12-18л. РАСКЛАДКА'!S199</f>
        <v>0</v>
      </c>
      <c r="I23" s="1422">
        <f>'12-18л. РАСКЛАДКА'!S256</f>
        <v>0</v>
      </c>
      <c r="J23" s="4024">
        <f>'12-18л. РАСКЛАДКА'!S311</f>
        <v>53.9</v>
      </c>
      <c r="K23" s="1422">
        <f>'12-18л. РАСКЛАДКА'!S369</f>
        <v>0</v>
      </c>
      <c r="L23" s="1422">
        <f>'12-18л. РАСКЛАДКА'!S425</f>
        <v>0</v>
      </c>
      <c r="M23" s="1422">
        <f>'12-18л. РАСКЛАДКА'!S478</f>
        <v>42.22</v>
      </c>
      <c r="N23" s="1422">
        <f>'12-18л. РАСКЛАДКА'!S532</f>
        <v>0</v>
      </c>
      <c r="O23" s="831">
        <f>'12-18л. РАСКЛАДКА'!S585</f>
        <v>85.28</v>
      </c>
      <c r="P23" s="4068">
        <f>'12-18л. РАСКЛАДКА'!S638</f>
        <v>0</v>
      </c>
      <c r="Q23" s="4039">
        <f t="shared" si="0"/>
        <v>323.39999999999998</v>
      </c>
      <c r="R23" s="3978">
        <v>0</v>
      </c>
      <c r="S23" s="1558">
        <v>323.39999999999998</v>
      </c>
      <c r="T23" s="3279">
        <v>77</v>
      </c>
      <c r="V23" s="3634"/>
      <c r="W23" s="126"/>
      <c r="X23" s="357"/>
      <c r="Y23" s="3144"/>
      <c r="Z23" s="3144"/>
      <c r="AA23" s="3144"/>
      <c r="AB23" s="126"/>
      <c r="AC23" s="614"/>
      <c r="AD23" s="106"/>
      <c r="AE23" s="1635"/>
      <c r="AH23" s="106"/>
      <c r="AI23" s="106"/>
      <c r="AJ23" s="106"/>
    </row>
    <row r="24" spans="2:36" ht="12.75" customHeight="1">
      <c r="B24" s="436">
        <v>14</v>
      </c>
      <c r="C24" s="1463" t="s">
        <v>98</v>
      </c>
      <c r="D24" s="1460">
        <v>14</v>
      </c>
      <c r="E24" s="1522">
        <f>'12-18л. РАСКЛАДКА'!S27</f>
        <v>0</v>
      </c>
      <c r="F24" s="1422">
        <f>'12-18л. РАСКЛАДКА'!S85</f>
        <v>0</v>
      </c>
      <c r="G24" s="1422">
        <f>'12-18л. РАСКЛАДКА'!S144</f>
        <v>0</v>
      </c>
      <c r="H24" s="1422">
        <f>'12-18л. РАСКЛАДКА'!S200</f>
        <v>0</v>
      </c>
      <c r="I24" s="1422">
        <f>'12-18л. РАСКЛАДКА'!S257</f>
        <v>0</v>
      </c>
      <c r="J24" s="4024">
        <f>'12-18л. РАСКЛАДКА'!S312</f>
        <v>0</v>
      </c>
      <c r="K24" s="1422">
        <f>'12-18л. РАСКЛАДКА'!S370</f>
        <v>0</v>
      </c>
      <c r="L24" s="1422">
        <f>'12-18л. РАСКЛАДКА'!S426</f>
        <v>140</v>
      </c>
      <c r="M24" s="1422">
        <f>'12-18л. РАСКЛАДКА'!S479</f>
        <v>0</v>
      </c>
      <c r="N24" s="1422">
        <f>'12-18л. РАСКЛАДКА'!S533</f>
        <v>0</v>
      </c>
      <c r="O24" s="831">
        <f>'12-18л. РАСКЛАДКА'!S586</f>
        <v>0</v>
      </c>
      <c r="P24" s="4068">
        <f>'12-18л. РАСКЛАДКА'!S639</f>
        <v>28</v>
      </c>
      <c r="Q24" s="4446">
        <f t="shared" si="0"/>
        <v>168</v>
      </c>
      <c r="R24" s="3978">
        <v>0</v>
      </c>
      <c r="S24" s="1558">
        <v>168</v>
      </c>
      <c r="T24" s="3279">
        <v>40</v>
      </c>
      <c r="V24" s="3634"/>
      <c r="W24" s="126"/>
      <c r="X24" s="357"/>
      <c r="Y24" s="3144"/>
      <c r="Z24" s="3144"/>
      <c r="AA24" s="613"/>
      <c r="AB24" s="126"/>
      <c r="AC24" s="614"/>
      <c r="AD24" s="106"/>
      <c r="AE24" s="1635"/>
      <c r="AH24" s="106"/>
      <c r="AI24" s="106"/>
      <c r="AJ24" s="106"/>
    </row>
    <row r="25" spans="2:36" ht="12" customHeight="1">
      <c r="B25" s="436">
        <v>15</v>
      </c>
      <c r="C25" s="1463" t="s">
        <v>176</v>
      </c>
      <c r="D25" s="1460">
        <v>122.5</v>
      </c>
      <c r="E25" s="1522">
        <f>'12-18л. РАСКЛАДКА'!S28</f>
        <v>272.08</v>
      </c>
      <c r="F25" s="1422">
        <f>'12-18л. РАСКЛАДКА'!S86</f>
        <v>0</v>
      </c>
      <c r="G25" s="1422">
        <f>'12-18л. РАСКЛАДКА'!S145</f>
        <v>27</v>
      </c>
      <c r="H25" s="1422">
        <f>'12-18л. РАСКЛАДКА'!S201</f>
        <v>220</v>
      </c>
      <c r="I25" s="1422">
        <f>'12-18л. РАСКЛАДКА'!S258</f>
        <v>200</v>
      </c>
      <c r="J25" s="4024">
        <f>'12-18л. РАСКЛАДКА'!S313</f>
        <v>6</v>
      </c>
      <c r="K25" s="1422">
        <f>'12-18л. РАСКЛАДКА'!S371</f>
        <v>10</v>
      </c>
      <c r="L25" s="1422">
        <f>'12-18л. РАСКЛАДКА'!S427</f>
        <v>217.72</v>
      </c>
      <c r="M25" s="1422">
        <f>'12-18л. РАСКЛАДКА'!S480</f>
        <v>0</v>
      </c>
      <c r="N25" s="1422">
        <f>'12-18л. РАСКЛАДКА'!S534</f>
        <v>267.7</v>
      </c>
      <c r="O25" s="831">
        <f>'12-18л. РАСКЛАДКА'!S587</f>
        <v>10.5</v>
      </c>
      <c r="P25" s="4068">
        <f>'12-18л. РАСКЛАДКА'!S640</f>
        <v>239</v>
      </c>
      <c r="Q25" s="4446">
        <f t="shared" si="0"/>
        <v>1470</v>
      </c>
      <c r="R25" s="3978">
        <v>0</v>
      </c>
      <c r="S25" s="1558">
        <v>1470</v>
      </c>
      <c r="T25" s="3279">
        <v>350</v>
      </c>
      <c r="V25" s="3634"/>
      <c r="W25" s="126"/>
      <c r="X25" s="357"/>
      <c r="Y25" s="3144"/>
      <c r="Z25" s="3144"/>
      <c r="AA25" s="613"/>
      <c r="AB25" s="126"/>
      <c r="AC25" s="614"/>
      <c r="AD25" s="106"/>
      <c r="AE25" s="1636"/>
      <c r="AH25" s="106"/>
      <c r="AI25" s="106"/>
      <c r="AJ25" s="106"/>
    </row>
    <row r="26" spans="2:36" ht="14.25" customHeight="1">
      <c r="B26" s="436">
        <v>16</v>
      </c>
      <c r="C26" s="1463" t="s">
        <v>177</v>
      </c>
      <c r="D26" s="1460">
        <v>63</v>
      </c>
      <c r="E26" s="1522">
        <f>'12-18л. РАСКЛАДКА'!S29</f>
        <v>0</v>
      </c>
      <c r="F26" s="1422">
        <f>'12-18л. РАСКЛАДКА'!S87</f>
        <v>0</v>
      </c>
      <c r="G26" s="1422">
        <f>'12-18л. РАСКЛАДКА'!S146</f>
        <v>0</v>
      </c>
      <c r="H26" s="1422">
        <f>'12-18л. РАСКЛАДКА'!S202</f>
        <v>0</v>
      </c>
      <c r="I26" s="1422">
        <f>'12-18л. РАСКЛАДКА'!S259</f>
        <v>0</v>
      </c>
      <c r="J26" s="4024">
        <f>'12-18л. РАСКЛАДКА'!S314</f>
        <v>0</v>
      </c>
      <c r="K26" s="1422">
        <f>'12-18л. РАСКЛАДКА'!S372</f>
        <v>0</v>
      </c>
      <c r="L26" s="1422">
        <f>'12-18л. РАСКЛАДКА'!S428</f>
        <v>0</v>
      </c>
      <c r="M26" s="1422">
        <f>'12-18л. РАСКЛАДКА'!S481</f>
        <v>0</v>
      </c>
      <c r="N26" s="1422">
        <f>'12-18л. РАСКЛАДКА'!S535</f>
        <v>0</v>
      </c>
      <c r="O26" s="831">
        <f>'12-18л. РАСКЛАДКА'!S588</f>
        <v>0</v>
      </c>
      <c r="P26" s="4068">
        <f>'12-18л. РАСКЛАДКА'!S641</f>
        <v>5.2</v>
      </c>
      <c r="Q26" s="4039">
        <f t="shared" si="0"/>
        <v>5.2</v>
      </c>
      <c r="R26" s="3978">
        <v>-99.312169310000002</v>
      </c>
      <c r="S26" s="1558">
        <v>756</v>
      </c>
      <c r="T26" s="3279">
        <v>180</v>
      </c>
      <c r="V26" s="3634"/>
      <c r="W26" s="126"/>
      <c r="X26" s="357"/>
      <c r="Y26" s="3144"/>
      <c r="Z26" s="3144"/>
      <c r="AA26" s="613"/>
      <c r="AB26" s="126"/>
      <c r="AC26" s="614"/>
      <c r="AD26" s="106"/>
      <c r="AE26" s="1645"/>
      <c r="AH26" s="211"/>
      <c r="AI26" s="106"/>
      <c r="AJ26" s="106"/>
    </row>
    <row r="27" spans="2:36">
      <c r="B27" s="436">
        <v>17</v>
      </c>
      <c r="C27" s="1463" t="s">
        <v>178</v>
      </c>
      <c r="D27" s="1460">
        <v>21</v>
      </c>
      <c r="E27" s="1522">
        <f>'12-18л. РАСКЛАДКА'!S30</f>
        <v>0</v>
      </c>
      <c r="F27" s="1422">
        <f>'12-18л. РАСКЛАДКА'!S88</f>
        <v>0</v>
      </c>
      <c r="G27" s="1422">
        <f>'12-18л. РАСКЛАДКА'!S147</f>
        <v>0</v>
      </c>
      <c r="H27" s="1422">
        <f>'12-18л. РАСКЛАДКА'!S203</f>
        <v>0</v>
      </c>
      <c r="I27" s="1422">
        <f>'12-18л. РАСКЛАДКА'!S260</f>
        <v>210</v>
      </c>
      <c r="J27" s="4024">
        <f>'12-18л. РАСКЛАДКА'!S315</f>
        <v>0</v>
      </c>
      <c r="K27" s="1422">
        <f>'12-18л. РАСКЛАДКА'!S373</f>
        <v>0</v>
      </c>
      <c r="L27" s="1422">
        <f>'12-18л. РАСКЛАДКА'!S429</f>
        <v>0</v>
      </c>
      <c r="M27" s="1422">
        <f>'12-18л. РАСКЛАДКА'!S482</f>
        <v>0</v>
      </c>
      <c r="N27" s="1422">
        <f>'12-18л. РАСКЛАДКА'!S536</f>
        <v>0</v>
      </c>
      <c r="O27" s="831">
        <f>'12-18л. РАСКЛАДКА'!S589</f>
        <v>0</v>
      </c>
      <c r="P27" s="4068">
        <f>'12-18л. РАСКЛАДКА'!S642</f>
        <v>42</v>
      </c>
      <c r="Q27" s="4446">
        <f t="shared" si="0"/>
        <v>252</v>
      </c>
      <c r="R27" s="3978">
        <v>0</v>
      </c>
      <c r="S27" s="1558">
        <v>252</v>
      </c>
      <c r="T27" s="3279">
        <v>60</v>
      </c>
      <c r="V27" s="3634"/>
      <c r="W27" s="126"/>
      <c r="X27" s="357"/>
      <c r="Y27" s="3144"/>
      <c r="Z27" s="3144"/>
      <c r="AA27" s="613"/>
      <c r="AB27" s="126"/>
      <c r="AC27" s="614"/>
      <c r="AD27" s="106"/>
      <c r="AE27" s="1635"/>
      <c r="AH27" s="106"/>
      <c r="AI27" s="106"/>
      <c r="AJ27" s="106"/>
    </row>
    <row r="28" spans="2:36" ht="12.75" customHeight="1">
      <c r="B28" s="436">
        <v>18</v>
      </c>
      <c r="C28" s="1463" t="s">
        <v>44</v>
      </c>
      <c r="D28" s="1460">
        <v>5.25</v>
      </c>
      <c r="E28" s="1522">
        <f>'12-18л. РАСКЛАДКА'!S31</f>
        <v>52.5</v>
      </c>
      <c r="F28" s="1422">
        <f>'12-18л. РАСКЛАДКА'!S89</f>
        <v>0</v>
      </c>
      <c r="G28" s="1422">
        <f>'12-18л. РАСКЛАДКА'!S148</f>
        <v>0</v>
      </c>
      <c r="H28" s="1422">
        <f>'12-18л. РАСКЛАДКА'!S204</f>
        <v>0</v>
      </c>
      <c r="I28" s="1422">
        <f>'12-18л. РАСКЛАДКА'!S261</f>
        <v>0</v>
      </c>
      <c r="J28" s="4024">
        <f>'12-18л. РАСКЛАДКА'!S316</f>
        <v>10.5</v>
      </c>
      <c r="K28" s="1422">
        <f>'12-18л. РАСКЛАДКА'!S374</f>
        <v>0</v>
      </c>
      <c r="L28" s="1422">
        <f>'12-18л. РАСКЛАДКА'!S430</f>
        <v>0</v>
      </c>
      <c r="M28" s="1422">
        <f>'12-18л. РАСКЛАДКА'!S483</f>
        <v>0</v>
      </c>
      <c r="N28" s="1422">
        <f>'12-18л. РАСКЛАДКА'!S537</f>
        <v>0</v>
      </c>
      <c r="O28" s="831">
        <f>'12-18л. РАСКЛАДКА'!S590</f>
        <v>0</v>
      </c>
      <c r="P28" s="4068">
        <f>'12-18л. РАСКЛАДКА'!S643</f>
        <v>0</v>
      </c>
      <c r="Q28" s="4446">
        <f t="shared" si="0"/>
        <v>63</v>
      </c>
      <c r="R28" s="3978">
        <v>0</v>
      </c>
      <c r="S28" s="1558">
        <v>63</v>
      </c>
      <c r="T28" s="3279">
        <v>15</v>
      </c>
      <c r="V28" s="3634"/>
      <c r="W28" s="126"/>
      <c r="X28" s="357"/>
      <c r="Y28" s="3144"/>
      <c r="Z28" s="3144"/>
      <c r="AA28" s="613"/>
      <c r="AB28" s="126"/>
      <c r="AC28" s="614"/>
      <c r="AD28" s="106"/>
      <c r="AE28" s="1635"/>
      <c r="AH28" s="106"/>
      <c r="AI28" s="106"/>
      <c r="AJ28" s="106"/>
    </row>
    <row r="29" spans="2:36" ht="12.75" customHeight="1">
      <c r="B29" s="436">
        <v>19</v>
      </c>
      <c r="C29" s="1463" t="s">
        <v>179</v>
      </c>
      <c r="D29" s="1460">
        <v>3.5</v>
      </c>
      <c r="E29" s="1522">
        <f>'12-18л. РАСКЛАДКА'!S32</f>
        <v>6</v>
      </c>
      <c r="F29" s="1422">
        <f>'12-18л. РАСКЛАДКА'!S90</f>
        <v>0</v>
      </c>
      <c r="G29" s="1422">
        <f>'12-18л. РАСКЛАДКА'!S149</f>
        <v>0</v>
      </c>
      <c r="H29" s="1422">
        <f>'12-18л. РАСКЛАДКА'!S205</f>
        <v>5</v>
      </c>
      <c r="I29" s="1422">
        <f>'12-18л. РАСКЛАДКА'!S262</f>
        <v>4.5999999999999996</v>
      </c>
      <c r="J29" s="4024">
        <f>'12-18л. РАСКЛАДКА'!S317</f>
        <v>7</v>
      </c>
      <c r="K29" s="1422">
        <f>'12-18л. РАСКЛАДКА'!S375</f>
        <v>6</v>
      </c>
      <c r="L29" s="1422">
        <f>'12-18л. РАСКЛАДКА'!S431</f>
        <v>7.5</v>
      </c>
      <c r="M29" s="1422">
        <f>'12-18л. РАСКЛАДКА'!S484</f>
        <v>0</v>
      </c>
      <c r="N29" s="1422">
        <f>'12-18л. РАСКЛАДКА'!S538</f>
        <v>5.9</v>
      </c>
      <c r="O29" s="831">
        <f>'12-18л. РАСКЛАДКА'!S591</f>
        <v>0</v>
      </c>
      <c r="P29" s="4068">
        <f>'12-18л. РАСКЛАДКА'!S644</f>
        <v>0</v>
      </c>
      <c r="Q29" s="4446">
        <f t="shared" si="0"/>
        <v>42</v>
      </c>
      <c r="R29" s="3978">
        <v>0</v>
      </c>
      <c r="S29" s="1558">
        <v>42</v>
      </c>
      <c r="T29" s="3279">
        <v>10</v>
      </c>
      <c r="V29" s="3634"/>
      <c r="W29" s="126"/>
      <c r="X29" s="357"/>
      <c r="Y29" s="3144"/>
      <c r="Z29" s="3144"/>
      <c r="AA29" s="613"/>
      <c r="AB29" s="126"/>
      <c r="AC29" s="614"/>
      <c r="AD29" s="106"/>
      <c r="AE29" s="1553"/>
      <c r="AH29" s="106"/>
      <c r="AI29" s="106"/>
      <c r="AJ29" s="106"/>
    </row>
    <row r="30" spans="2:36" ht="13.5" customHeight="1">
      <c r="B30" s="436">
        <v>20</v>
      </c>
      <c r="C30" s="1463" t="s">
        <v>45</v>
      </c>
      <c r="D30" s="1460">
        <v>12.25</v>
      </c>
      <c r="E30" s="1522">
        <f>'12-18л. РАСКЛАДКА'!S33</f>
        <v>19.2</v>
      </c>
      <c r="F30" s="1422">
        <f>'12-18л. РАСКЛАДКА'!S91</f>
        <v>7.12</v>
      </c>
      <c r="G30" s="1422">
        <f>'12-18л. РАСКЛАДКА'!S150</f>
        <v>14.3</v>
      </c>
      <c r="H30" s="1422">
        <f>'12-18л. РАСКЛАДКА'!S206</f>
        <v>8.59</v>
      </c>
      <c r="I30" s="1422">
        <f>'12-18л. РАСКЛАДКА'!S263</f>
        <v>9.6</v>
      </c>
      <c r="J30" s="4024">
        <f>'12-18л. РАСКЛАДКА'!S318</f>
        <v>16</v>
      </c>
      <c r="K30" s="1422">
        <f>'12-18л. РАСКЛАДКА'!S376</f>
        <v>10.5</v>
      </c>
      <c r="L30" s="1422">
        <f>'12-18л. РАСКЛАДКА'!S432</f>
        <v>20.369999999999997</v>
      </c>
      <c r="M30" s="1422">
        <f>'12-18л. РАСКЛАДКА'!S485</f>
        <v>12.2</v>
      </c>
      <c r="N30" s="1422">
        <f>'12-18л. РАСКЛАДКА'!S539</f>
        <v>11.8</v>
      </c>
      <c r="O30" s="831">
        <f>'12-18л. РАСКЛАДКА'!S592</f>
        <v>8.82</v>
      </c>
      <c r="P30" s="4068">
        <f>'12-18л. РАСКЛАДКА'!S645</f>
        <v>8.5</v>
      </c>
      <c r="Q30" s="4446">
        <f t="shared" si="0"/>
        <v>147</v>
      </c>
      <c r="R30" s="3978">
        <v>0</v>
      </c>
      <c r="S30" s="1558">
        <v>147</v>
      </c>
      <c r="T30" s="3279">
        <v>35</v>
      </c>
      <c r="V30" s="3634"/>
      <c r="W30" s="126"/>
      <c r="X30" s="357"/>
      <c r="Y30" s="3144"/>
      <c r="Z30" s="3144"/>
      <c r="AA30" s="613"/>
      <c r="AB30" s="126"/>
      <c r="AC30" s="614"/>
      <c r="AD30" s="106"/>
      <c r="AE30" s="1635"/>
      <c r="AH30" s="106"/>
      <c r="AI30" s="106"/>
      <c r="AJ30" s="106"/>
    </row>
    <row r="31" spans="2:36" ht="12.75" customHeight="1">
      <c r="B31" s="436">
        <v>21</v>
      </c>
      <c r="C31" s="1463" t="s">
        <v>46</v>
      </c>
      <c r="D31" s="1460">
        <v>6.3</v>
      </c>
      <c r="E31" s="1522">
        <f>'12-18л. РАСКЛАДКА'!S34</f>
        <v>2.8</v>
      </c>
      <c r="F31" s="1422">
        <f>'12-18л. РАСКЛАДКА'!S92</f>
        <v>6.25</v>
      </c>
      <c r="G31" s="1422">
        <f>'12-18л. РАСКЛАДКА'!S151</f>
        <v>6.8</v>
      </c>
      <c r="H31" s="1422">
        <f>'12-18л. РАСКЛАДКА'!S207</f>
        <v>6.71</v>
      </c>
      <c r="I31" s="1422">
        <f>'12-18л. РАСКЛАДКА'!S264</f>
        <v>4.5</v>
      </c>
      <c r="J31" s="4024">
        <f>'12-18л. РАСКЛАДКА'!S319</f>
        <v>6</v>
      </c>
      <c r="K31" s="1422">
        <f>'12-18л. РАСКЛАДКА'!S377</f>
        <v>11.8</v>
      </c>
      <c r="L31" s="1422">
        <f>'12-18л. РАСКЛАДКА'!S433</f>
        <v>2.7</v>
      </c>
      <c r="M31" s="1422">
        <f>'12-18л. РАСКЛАДКА'!S486</f>
        <v>5</v>
      </c>
      <c r="N31" s="1422">
        <f>'12-18л. РАСКЛАДКА'!S540</f>
        <v>5</v>
      </c>
      <c r="O31" s="831">
        <f>'12-18л. РАСКЛАДКА'!S593</f>
        <v>11.44</v>
      </c>
      <c r="P31" s="4068">
        <f>'12-18л. РАСКЛАДКА'!S646</f>
        <v>6.6</v>
      </c>
      <c r="Q31" s="4039">
        <f t="shared" si="0"/>
        <v>75.599999999999994</v>
      </c>
      <c r="R31" s="3978">
        <v>0</v>
      </c>
      <c r="S31" s="1558">
        <v>75.599999999999994</v>
      </c>
      <c r="T31" s="3279">
        <v>18</v>
      </c>
      <c r="V31" s="3634"/>
      <c r="W31" s="126"/>
      <c r="X31" s="357"/>
      <c r="Y31" s="3144"/>
      <c r="Z31" s="3144"/>
      <c r="AA31" s="2840"/>
      <c r="AB31" s="126"/>
      <c r="AC31" s="614"/>
      <c r="AD31" s="106"/>
      <c r="AE31" s="1553"/>
      <c r="AH31" s="106"/>
      <c r="AI31" s="106"/>
      <c r="AJ31" s="106"/>
    </row>
    <row r="32" spans="2:36" ht="12" customHeight="1">
      <c r="B32" s="436">
        <v>22</v>
      </c>
      <c r="C32" s="1463" t="s">
        <v>180</v>
      </c>
      <c r="D32" s="1460">
        <v>14</v>
      </c>
      <c r="E32" s="1522">
        <f>'12-18л. РАСКЛАДКА'!S35</f>
        <v>120.52</v>
      </c>
      <c r="F32" s="1422">
        <f>'12-18л. РАСКЛАДКА'!S93</f>
        <v>0</v>
      </c>
      <c r="G32" s="1422">
        <f>'12-18л. РАСКЛАДКА'!S152</f>
        <v>0</v>
      </c>
      <c r="H32" s="1422">
        <f>'12-18л. РАСКЛАДКА'!S208</f>
        <v>0</v>
      </c>
      <c r="I32" s="1422">
        <f>'12-18л. РАСКЛАДКА'!S265</f>
        <v>5.98</v>
      </c>
      <c r="J32" s="4024">
        <f>'12-18л. РАСКЛАДКА'!S320</f>
        <v>5.9</v>
      </c>
      <c r="K32" s="1422">
        <f>'12-18л. РАСКЛАДКА'!S378</f>
        <v>0</v>
      </c>
      <c r="L32" s="1422">
        <f>'12-18л. РАСКЛАДКА'!S434</f>
        <v>9</v>
      </c>
      <c r="M32" s="1422">
        <f>'12-18л. РАСКЛАДКА'!S487</f>
        <v>0</v>
      </c>
      <c r="N32" s="1422">
        <f>'12-18л. РАСКЛАДКА'!S541</f>
        <v>0</v>
      </c>
      <c r="O32" s="831">
        <f>'12-18л. РАСКЛАДКА'!S594</f>
        <v>4.5</v>
      </c>
      <c r="P32" s="4068">
        <f>'12-18л. РАСКЛАДКА'!S647</f>
        <v>22.1</v>
      </c>
      <c r="Q32" s="4446">
        <f t="shared" si="0"/>
        <v>168</v>
      </c>
      <c r="R32" s="3978">
        <v>0</v>
      </c>
      <c r="S32" s="1558">
        <v>168</v>
      </c>
      <c r="T32" s="3279">
        <v>40</v>
      </c>
      <c r="V32" s="3634"/>
      <c r="W32" s="126"/>
      <c r="X32" s="357"/>
      <c r="Y32" s="3144"/>
      <c r="Z32" s="3144"/>
      <c r="AA32" s="613"/>
      <c r="AB32" s="126"/>
      <c r="AC32" s="614"/>
      <c r="AD32" s="106"/>
      <c r="AE32" s="1635"/>
      <c r="AH32" s="106"/>
      <c r="AI32" s="106"/>
      <c r="AJ32" s="106"/>
    </row>
    <row r="33" spans="2:36" ht="13.5" customHeight="1">
      <c r="B33" s="436">
        <v>23</v>
      </c>
      <c r="C33" s="1463" t="s">
        <v>47</v>
      </c>
      <c r="D33" s="1460">
        <v>12.25</v>
      </c>
      <c r="E33" s="1522">
        <f>'12-18л. РАСКЛАДКА'!S36</f>
        <v>22.5</v>
      </c>
      <c r="F33" s="1422">
        <f>'12-18л. РАСКЛАДКА'!S94</f>
        <v>3.02</v>
      </c>
      <c r="G33" s="1422">
        <f>'12-18л. РАСКЛАДКА'!S153</f>
        <v>12</v>
      </c>
      <c r="H33" s="1422">
        <f>'12-18л. РАСКЛАДКА'!S209</f>
        <v>0</v>
      </c>
      <c r="I33" s="1422">
        <f>'12-18л. РАСКЛАДКА'!S266</f>
        <v>22.700000000000003</v>
      </c>
      <c r="J33" s="4024">
        <f>'12-18л. РАСКЛАДКА'!S321</f>
        <v>5</v>
      </c>
      <c r="K33" s="1422">
        <f>'12-18л. РАСКЛАДКА'!S379</f>
        <v>4.5</v>
      </c>
      <c r="L33" s="1422">
        <f>'12-18л. РАСКЛАДКА'!S435</f>
        <v>20</v>
      </c>
      <c r="M33" s="1422">
        <f>'12-18л. РАСКЛАДКА'!S488</f>
        <v>1.2</v>
      </c>
      <c r="N33" s="1422">
        <f>'12-18л. РАСКЛАДКА'!S542</f>
        <v>13.219999999999999</v>
      </c>
      <c r="O33" s="831">
        <f>'12-18л. РАСКЛАДКА'!S595</f>
        <v>27.36</v>
      </c>
      <c r="P33" s="4068">
        <f>'12-18л. РАСКЛАДКА'!S648</f>
        <v>15.5</v>
      </c>
      <c r="Q33" s="4446">
        <f t="shared" si="0"/>
        <v>147</v>
      </c>
      <c r="R33" s="3978">
        <v>0</v>
      </c>
      <c r="S33" s="1558">
        <v>147</v>
      </c>
      <c r="T33" s="3279">
        <v>35</v>
      </c>
      <c r="V33" s="3634"/>
      <c r="W33" s="126"/>
      <c r="X33" s="357"/>
      <c r="Y33" s="3144"/>
      <c r="Z33" s="3144"/>
      <c r="AA33" s="2840"/>
      <c r="AB33" s="126"/>
      <c r="AC33" s="614"/>
      <c r="AD33" s="106"/>
      <c r="AE33" s="1635"/>
      <c r="AH33" s="106"/>
      <c r="AI33" s="106"/>
      <c r="AJ33" s="106"/>
    </row>
    <row r="34" spans="2:36" ht="12.75" customHeight="1">
      <c r="B34" s="436">
        <v>24</v>
      </c>
      <c r="C34" s="1463" t="s">
        <v>48</v>
      </c>
      <c r="D34" s="1460">
        <v>5.25</v>
      </c>
      <c r="E34" s="1522">
        <f>'12-18л. РАСКЛАДКА'!S37</f>
        <v>0</v>
      </c>
      <c r="F34" s="1422">
        <f>'12-18л. РАСКЛАДКА'!S95</f>
        <v>30</v>
      </c>
      <c r="G34" s="1422">
        <f>'12-18л. РАСКЛАДКА'!S154</f>
        <v>0</v>
      </c>
      <c r="H34" s="1422">
        <f>'12-18л. РАСКЛАДКА'!S210</f>
        <v>33</v>
      </c>
      <c r="I34" s="1422">
        <f>'12-18л. РАСКЛАДКА'!S267</f>
        <v>0</v>
      </c>
      <c r="J34" s="4024">
        <f>'12-18л. РАСКЛАДКА'!S322</f>
        <v>0</v>
      </c>
      <c r="K34" s="1422">
        <f>'12-18л. РАСКЛАДКА'!S380</f>
        <v>0</v>
      </c>
      <c r="L34" s="1422">
        <f>'12-18л. РАСКЛАДКА'!S436</f>
        <v>0</v>
      </c>
      <c r="M34" s="1422">
        <f>'12-18л. РАСКЛАДКА'!S489</f>
        <v>0</v>
      </c>
      <c r="N34" s="1422">
        <f>'12-18л. РАСКЛАДКА'!S543</f>
        <v>0</v>
      </c>
      <c r="O34" s="831">
        <f>'12-18л. РАСКЛАДКА'!S596</f>
        <v>0</v>
      </c>
      <c r="P34" s="4068">
        <f>'12-18л. РАСКЛАДКА'!S649</f>
        <v>0</v>
      </c>
      <c r="Q34" s="4446">
        <f t="shared" si="0"/>
        <v>63</v>
      </c>
      <c r="R34" s="3978">
        <v>0</v>
      </c>
      <c r="S34" s="1558">
        <v>63</v>
      </c>
      <c r="T34" s="3279">
        <v>15</v>
      </c>
      <c r="V34" s="3634"/>
      <c r="W34" s="126"/>
      <c r="X34" s="357"/>
      <c r="Y34" s="3144"/>
      <c r="Z34" s="3144"/>
      <c r="AA34" s="613"/>
      <c r="AB34" s="126"/>
      <c r="AC34" s="614"/>
      <c r="AD34" s="106"/>
      <c r="AE34" s="1635"/>
      <c r="AH34" s="106"/>
      <c r="AI34" s="106"/>
      <c r="AJ34" s="106"/>
    </row>
    <row r="35" spans="2:36" ht="12" customHeight="1">
      <c r="B35" s="436">
        <v>25</v>
      </c>
      <c r="C35" s="1463" t="s">
        <v>49</v>
      </c>
      <c r="D35" s="1460">
        <v>0.7</v>
      </c>
      <c r="E35" s="1522">
        <f>'12-18л. РАСКЛАДКА'!S38</f>
        <v>0</v>
      </c>
      <c r="F35" s="1422">
        <f>'12-18л. РАСКЛАДКА'!S96</f>
        <v>0</v>
      </c>
      <c r="G35" s="1422">
        <f>'12-18л. РАСКЛАДКА'!S155</f>
        <v>0</v>
      </c>
      <c r="H35" s="1422">
        <f>'12-18л. РАСКЛАДКА'!S211</f>
        <v>0</v>
      </c>
      <c r="I35" s="1422">
        <f>'12-18л. РАСКЛАДКА'!S268</f>
        <v>0</v>
      </c>
      <c r="J35" s="4024">
        <f>'12-18л. РАСКЛАДКА'!S323</f>
        <v>0</v>
      </c>
      <c r="K35" s="1422">
        <f>'12-18л. РАСКЛАДКА'!S381</f>
        <v>0</v>
      </c>
      <c r="L35" s="1422">
        <f>'12-18л. РАСКЛАДКА'!S437</f>
        <v>0</v>
      </c>
      <c r="M35" s="1422">
        <f>'12-18л. РАСКЛАДКА'!S490</f>
        <v>0</v>
      </c>
      <c r="N35" s="1422">
        <f>'12-18л. РАСКЛАДКА'!S544</f>
        <v>0</v>
      </c>
      <c r="O35" s="831">
        <f>'12-18л. РАСКЛАДКА'!S597</f>
        <v>0</v>
      </c>
      <c r="P35" s="4068">
        <f>'12-18л. РАСКЛАДКА'!S650</f>
        <v>0</v>
      </c>
      <c r="Q35" s="4039">
        <f t="shared" si="0"/>
        <v>0</v>
      </c>
      <c r="R35" s="4442">
        <v>-100</v>
      </c>
      <c r="S35" s="1558">
        <v>8.4</v>
      </c>
      <c r="T35" s="3279">
        <v>2</v>
      </c>
      <c r="V35" s="3634"/>
      <c r="W35" s="126"/>
      <c r="X35" s="357"/>
      <c r="Y35" s="3144"/>
      <c r="Z35" s="3144"/>
      <c r="AA35" s="613"/>
      <c r="AB35" s="126"/>
      <c r="AC35" s="614"/>
      <c r="AD35" s="106"/>
      <c r="AE35" s="1637"/>
      <c r="AH35" s="106"/>
      <c r="AI35" s="106"/>
      <c r="AJ35" s="106"/>
    </row>
    <row r="36" spans="2:36" ht="12.75" customHeight="1">
      <c r="B36" s="436">
        <v>26</v>
      </c>
      <c r="C36" s="1463" t="s">
        <v>181</v>
      </c>
      <c r="D36" s="1460">
        <v>0.42</v>
      </c>
      <c r="E36" s="1522">
        <f>'12-18л. РАСКЛАДКА'!S39</f>
        <v>0</v>
      </c>
      <c r="F36" s="1422">
        <f>'12-18л. РАСКЛАДКА'!S97</f>
        <v>0</v>
      </c>
      <c r="G36" s="1422">
        <f>'12-18л. РАСКЛАДКА'!S156</f>
        <v>0</v>
      </c>
      <c r="H36" s="1422">
        <f>'12-18л. РАСКЛАДКА'!S212</f>
        <v>0</v>
      </c>
      <c r="I36" s="1422">
        <f>'12-18л. РАСКЛАДКА'!S269</f>
        <v>4.2</v>
      </c>
      <c r="J36" s="4024">
        <f>'12-18л. РАСКЛАДКА'!S324</f>
        <v>0</v>
      </c>
      <c r="K36" s="1422">
        <f>'12-18л. РАСКЛАДКА'!S382</f>
        <v>0</v>
      </c>
      <c r="L36" s="1422">
        <f>'12-18л. РАСКЛАДКА'!S438</f>
        <v>0</v>
      </c>
      <c r="M36" s="1422">
        <f>'12-18л. РАСКЛАДКА'!S491</f>
        <v>0</v>
      </c>
      <c r="N36" s="1422">
        <f>'12-18л. РАСКЛАДКА'!S545</f>
        <v>0</v>
      </c>
      <c r="O36" s="831">
        <f>'12-18л. РАСКЛАДКА'!S598</f>
        <v>0</v>
      </c>
      <c r="P36" s="4068">
        <f>'12-18л. РАСКЛАДКА'!S651</f>
        <v>0.84</v>
      </c>
      <c r="Q36" s="4134">
        <f t="shared" si="0"/>
        <v>5.04</v>
      </c>
      <c r="R36" s="3978">
        <v>0</v>
      </c>
      <c r="S36" s="1558">
        <v>5.04</v>
      </c>
      <c r="T36" s="3279">
        <v>1.2</v>
      </c>
      <c r="V36" s="3634"/>
      <c r="W36" s="126"/>
      <c r="X36" s="357"/>
      <c r="Y36" s="3144"/>
      <c r="Z36" s="3144"/>
      <c r="AA36" s="613"/>
      <c r="AB36" s="126"/>
      <c r="AC36" s="614"/>
      <c r="AD36" s="106"/>
      <c r="AE36" s="1635"/>
      <c r="AH36" s="106"/>
      <c r="AI36" s="106"/>
      <c r="AJ36" s="106"/>
    </row>
    <row r="37" spans="2:36" ht="12" customHeight="1">
      <c r="B37" s="436">
        <v>27</v>
      </c>
      <c r="C37" s="1463" t="s">
        <v>99</v>
      </c>
      <c r="D37" s="1460">
        <v>0.7</v>
      </c>
      <c r="E37" s="1522">
        <f>'12-18л. РАСКЛАДКА'!S40</f>
        <v>4.2</v>
      </c>
      <c r="F37" s="1422">
        <f>'12-18л. РАСКЛАДКА'!S98</f>
        <v>0</v>
      </c>
      <c r="G37" s="1422">
        <f>'12-18л. РАСКЛАДКА'!S157</f>
        <v>0</v>
      </c>
      <c r="H37" s="1422">
        <f>'12-18л. РАСКЛАДКА'!S213</f>
        <v>0</v>
      </c>
      <c r="I37" s="1422">
        <f>'12-18л. РАСКЛАДКА'!S270</f>
        <v>0</v>
      </c>
      <c r="J37" s="4024">
        <f>'12-18л. РАСКЛАДКА'!S325</f>
        <v>0</v>
      </c>
      <c r="K37" s="1422">
        <f>'12-18л. РАСКЛАДКА'!S383</f>
        <v>0</v>
      </c>
      <c r="L37" s="1422">
        <f>'12-18л. РАСКЛАДКА'!S439</f>
        <v>4.2</v>
      </c>
      <c r="M37" s="1422">
        <f>'12-18л. РАСКЛАДКА'!S492</f>
        <v>0</v>
      </c>
      <c r="N37" s="1422">
        <f>'12-18л. РАСКЛАДКА'!S546</f>
        <v>0</v>
      </c>
      <c r="O37" s="831">
        <f>'12-18л. РАСКЛАДКА'!S599</f>
        <v>0</v>
      </c>
      <c r="P37" s="4068">
        <f>'12-18л. РАСКЛАДКА'!S652</f>
        <v>0</v>
      </c>
      <c r="Q37" s="4039">
        <f t="shared" si="0"/>
        <v>8.4</v>
      </c>
      <c r="R37" s="3978">
        <v>0</v>
      </c>
      <c r="S37" s="1558">
        <v>8.4</v>
      </c>
      <c r="T37" s="3279">
        <v>2</v>
      </c>
      <c r="V37" s="3634"/>
      <c r="W37" s="126"/>
      <c r="X37" s="357"/>
      <c r="Y37" s="3144"/>
      <c r="Z37" s="3144"/>
      <c r="AA37" s="613"/>
      <c r="AB37" s="126"/>
      <c r="AC37" s="614"/>
      <c r="AD37" s="106"/>
      <c r="AE37" s="1639"/>
      <c r="AH37" s="106"/>
      <c r="AI37" s="106"/>
      <c r="AJ37" s="106"/>
    </row>
    <row r="38" spans="2:36" ht="13.5" customHeight="1">
      <c r="B38" s="436">
        <v>28</v>
      </c>
      <c r="C38" s="1463" t="s">
        <v>50</v>
      </c>
      <c r="D38" s="1460">
        <v>0.105</v>
      </c>
      <c r="E38" s="1522">
        <f>'12-18л. РАСКЛАДКА'!S41</f>
        <v>0</v>
      </c>
      <c r="F38" s="1422">
        <f>'12-18л. РАСКЛАДКА'!S99</f>
        <v>0</v>
      </c>
      <c r="G38" s="1422">
        <f>'12-18л. РАСКЛАДКА'!S158</f>
        <v>0</v>
      </c>
      <c r="H38" s="1422">
        <f>'12-18л. РАСКЛАДКА'!S214</f>
        <v>0</v>
      </c>
      <c r="I38" s="1422">
        <f>'12-18л. РАСКЛАДКА'!S271</f>
        <v>0</v>
      </c>
      <c r="J38" s="4024">
        <f>'12-18л. РАСКЛАДКА'!S326</f>
        <v>0</v>
      </c>
      <c r="K38" s="1422">
        <f>'12-18л. РАСКЛАДКА'!S384</f>
        <v>0</v>
      </c>
      <c r="L38" s="1422">
        <f>'12-18л. РАСКЛАДКА'!S440</f>
        <v>0</v>
      </c>
      <c r="M38" s="1422">
        <f>'12-18л. РАСКЛАДКА'!S493</f>
        <v>0</v>
      </c>
      <c r="N38" s="1422">
        <f>'12-18л. РАСКЛАДКА'!S547</f>
        <v>1.35</v>
      </c>
      <c r="O38" s="831">
        <f>'12-18л. РАСКЛАДКА'!S600</f>
        <v>0</v>
      </c>
      <c r="P38" s="4068">
        <f>'12-18л. РАСКЛАДКА'!S653</f>
        <v>0.27</v>
      </c>
      <c r="Q38" s="4039">
        <f t="shared" si="0"/>
        <v>1.62</v>
      </c>
      <c r="R38" s="3978">
        <v>28.571428569999998</v>
      </c>
      <c r="S38" s="1558">
        <v>1.26</v>
      </c>
      <c r="T38" s="3279">
        <v>0.3</v>
      </c>
      <c r="V38" s="3634"/>
      <c r="W38" s="126"/>
      <c r="X38" s="357"/>
      <c r="Y38" s="3144"/>
      <c r="Z38" s="3144"/>
      <c r="AA38" s="613"/>
      <c r="AB38" s="126"/>
      <c r="AC38" s="614"/>
      <c r="AD38" s="106"/>
      <c r="AE38" s="1553"/>
      <c r="AH38" s="106"/>
      <c r="AI38" s="106"/>
      <c r="AJ38" s="106"/>
    </row>
    <row r="39" spans="2:36" ht="12" customHeight="1">
      <c r="B39" s="436">
        <v>29</v>
      </c>
      <c r="C39" s="464" t="s">
        <v>182</v>
      </c>
      <c r="D39" s="1460">
        <v>1.75</v>
      </c>
      <c r="E39" s="1522">
        <f>'12-18л. РАСКЛАДКА'!S42</f>
        <v>1.5</v>
      </c>
      <c r="F39" s="1422">
        <f>'12-18л. РАСКЛАДКА'!S100</f>
        <v>1.95</v>
      </c>
      <c r="G39" s="1422">
        <f>'12-18л. РАСКЛАДКА'!S159</f>
        <v>2.1</v>
      </c>
      <c r="H39" s="1422">
        <f>'12-18л. РАСКЛАДКА'!S215</f>
        <v>1.84</v>
      </c>
      <c r="I39" s="1422">
        <f>'12-18л. РАСКЛАДКА'!S272</f>
        <v>1.29</v>
      </c>
      <c r="J39" s="4024">
        <f>'12-18л. РАСКЛАДКА'!S327</f>
        <v>1.64</v>
      </c>
      <c r="K39" s="1422">
        <f>'12-18л. РАСКЛАДКА'!S385</f>
        <v>1.9499999999999997</v>
      </c>
      <c r="L39" s="1422">
        <f>'12-18л. РАСКЛАДКА'!S441</f>
        <v>1.7399999999999998</v>
      </c>
      <c r="M39" s="1422">
        <f>'12-18л. РАСКЛАДКА'!S494</f>
        <v>1.75</v>
      </c>
      <c r="N39" s="1422">
        <f>'12-18л. РАСКЛАДКА'!S548</f>
        <v>1.79</v>
      </c>
      <c r="O39" s="831">
        <f>'12-18л. РАСКЛАДКА'!S601</f>
        <v>1.5899999999999999</v>
      </c>
      <c r="P39" s="4068">
        <f>'12-18л. РАСКЛАДКА'!S654</f>
        <v>1.86</v>
      </c>
      <c r="Q39" s="4446">
        <f t="shared" si="0"/>
        <v>21</v>
      </c>
      <c r="R39" s="3978">
        <v>0</v>
      </c>
      <c r="S39" s="1558">
        <v>21</v>
      </c>
      <c r="T39" s="3279">
        <v>5</v>
      </c>
      <c r="V39" s="3634"/>
      <c r="W39" s="3141"/>
      <c r="X39" s="357"/>
      <c r="Y39" s="3144"/>
      <c r="Z39" s="3144"/>
      <c r="AA39" s="613"/>
      <c r="AB39" s="126"/>
      <c r="AC39" s="614"/>
      <c r="AD39" s="106"/>
      <c r="AE39" s="1553"/>
      <c r="AH39" s="106"/>
      <c r="AI39" s="106"/>
      <c r="AJ39" s="106"/>
    </row>
    <row r="40" spans="2:36" ht="12" customHeight="1">
      <c r="B40" s="436">
        <v>30</v>
      </c>
      <c r="C40" s="1463" t="s">
        <v>100</v>
      </c>
      <c r="D40" s="1460">
        <v>1.4</v>
      </c>
      <c r="E40" s="1522">
        <f>'12-18л. РАСКЛАДКА'!S43</f>
        <v>0</v>
      </c>
      <c r="F40" s="1422">
        <f>'12-18л. РАСКЛАДКА'!S101</f>
        <v>0</v>
      </c>
      <c r="G40" s="1422">
        <f>'12-18л. РАСКЛАДКА'!S160</f>
        <v>0</v>
      </c>
      <c r="H40" s="1422">
        <f>'12-18л. РАСКЛАДКА'!S216</f>
        <v>0</v>
      </c>
      <c r="I40" s="1422">
        <f>'12-18л. РАСКЛАДКА'!S273</f>
        <v>0</v>
      </c>
      <c r="J40" s="4024">
        <f>'12-18л. РАСКЛАДКА'!S328</f>
        <v>0</v>
      </c>
      <c r="K40" s="1422">
        <f>'12-18л. РАСКЛАДКА'!S386</f>
        <v>0</v>
      </c>
      <c r="L40" s="1422">
        <f>'12-18л. РАСКЛАДКА'!S442</f>
        <v>0</v>
      </c>
      <c r="M40" s="1422">
        <f>'12-18л. РАСКЛАДКА'!S495</f>
        <v>0</v>
      </c>
      <c r="N40" s="1422">
        <f>'12-18л. РАСКЛАДКА'!S549</f>
        <v>4</v>
      </c>
      <c r="O40" s="831">
        <f>'12-18л. РАСКЛАДКА'!S602</f>
        <v>10</v>
      </c>
      <c r="P40" s="4068">
        <f>'12-18л. РАСКЛАДКА'!S655</f>
        <v>2.8</v>
      </c>
      <c r="Q40" s="4039">
        <f t="shared" si="0"/>
        <v>16.8</v>
      </c>
      <c r="R40" s="3978">
        <v>0</v>
      </c>
      <c r="S40" s="1558">
        <v>16.8</v>
      </c>
      <c r="T40" s="3279">
        <v>4</v>
      </c>
      <c r="V40" s="3634"/>
      <c r="W40" s="126"/>
      <c r="X40" s="357"/>
      <c r="Y40" s="3144"/>
      <c r="Z40" s="3144"/>
      <c r="AA40" s="613"/>
      <c r="AB40" s="126"/>
      <c r="AC40" s="614"/>
      <c r="AD40" s="106"/>
      <c r="AE40" s="1635"/>
      <c r="AH40" s="106"/>
      <c r="AI40" s="106"/>
      <c r="AJ40" s="106"/>
    </row>
    <row r="41" spans="2:36" ht="12" customHeight="1">
      <c r="B41" s="436">
        <v>31</v>
      </c>
      <c r="C41" s="1463" t="s">
        <v>101</v>
      </c>
      <c r="D41" s="1460">
        <v>0.7</v>
      </c>
      <c r="E41" s="1555">
        <f>'12-18л. РАСКЛАДКА'!S44</f>
        <v>0.58499999999999996</v>
      </c>
      <c r="F41" s="637">
        <f>'12-18л. РАСКЛАДКА'!S102</f>
        <v>0.32269999999999999</v>
      </c>
      <c r="G41" s="4044">
        <f>'12-18л. РАСКЛАДКА'!S161</f>
        <v>0.01</v>
      </c>
      <c r="H41" s="4044">
        <f>'12-18л. РАСКЛАДКА'!S217</f>
        <v>0.51</v>
      </c>
      <c r="I41" s="4044">
        <f>'12-18л. РАСКЛАДКА'!S274</f>
        <v>0.61</v>
      </c>
      <c r="J41" s="4023">
        <f>'12-18л. РАСКЛАДКА'!S329</f>
        <v>0.6341</v>
      </c>
      <c r="K41" s="637">
        <f>'12-18л. РАСКЛАДКА'!S387</f>
        <v>1.5863999999999998</v>
      </c>
      <c r="L41" s="4074">
        <f>'12-18л. РАСКЛАДКА'!S443</f>
        <v>1</v>
      </c>
      <c r="M41" s="637">
        <f>'12-18л. РАСКЛАДКА'!S496</f>
        <v>0.86539999999999995</v>
      </c>
      <c r="N41" s="637">
        <f>'12-18л. РАСКЛАДКА'!S550</f>
        <v>8.4999999999999992E-2</v>
      </c>
      <c r="O41" s="817">
        <f>'12-18л. РАСКЛАДКА'!S603</f>
        <v>1.4255</v>
      </c>
      <c r="P41" s="4022">
        <f>'12-18л. РАСКЛАДКА'!S656</f>
        <v>0.76590000000000003</v>
      </c>
      <c r="Q41" s="4039">
        <f t="shared" si="0"/>
        <v>8.4</v>
      </c>
      <c r="R41" s="3978">
        <v>0</v>
      </c>
      <c r="S41" s="1558">
        <v>8.4</v>
      </c>
      <c r="T41" s="3279">
        <v>2</v>
      </c>
      <c r="V41" s="4439"/>
      <c r="W41" s="126"/>
      <c r="X41" s="357"/>
      <c r="Y41" s="3144"/>
      <c r="Z41" s="3144"/>
      <c r="AA41" s="613"/>
      <c r="AB41" s="126"/>
      <c r="AC41" s="614"/>
      <c r="AD41" s="106"/>
      <c r="AE41" s="1638"/>
      <c r="AH41" s="106"/>
      <c r="AI41" s="106"/>
      <c r="AJ41" s="106"/>
    </row>
    <row r="42" spans="2:36" ht="12.75" customHeight="1">
      <c r="B42" s="436">
        <v>32</v>
      </c>
      <c r="C42" s="1463" t="s">
        <v>52</v>
      </c>
      <c r="D42" s="1460">
        <v>31.5</v>
      </c>
      <c r="E42" s="1524">
        <f>'12-18л. МЕНЮ '!E84</f>
        <v>28.532489999999999</v>
      </c>
      <c r="F42" s="638">
        <f>'12-18л. МЕНЮ '!E141</f>
        <v>23.681499999999996</v>
      </c>
      <c r="G42" s="638">
        <f>'12-18л. МЕНЮ '!E197</f>
        <v>36.276700000000005</v>
      </c>
      <c r="H42" s="638">
        <f>'12-18л. МЕНЮ '!E253</f>
        <v>34.078600000000002</v>
      </c>
      <c r="I42" s="638">
        <f>'12-18л. МЕНЮ '!E308</f>
        <v>43.844099999999997</v>
      </c>
      <c r="J42" s="4037">
        <f>'12-18л. МЕНЮ '!E363</f>
        <v>31.930699999999998</v>
      </c>
      <c r="K42" s="638">
        <f>'12-18л. МЕНЮ '!E422</f>
        <v>20.752600000000001</v>
      </c>
      <c r="L42" s="638">
        <f>'12-18л. МЕНЮ '!E475</f>
        <v>41.078299999999999</v>
      </c>
      <c r="M42" s="638">
        <f>'12-18л. МЕНЮ '!E530</f>
        <v>25.482199999999999</v>
      </c>
      <c r="N42" s="638">
        <f>'12-18л. МЕНЮ '!E587</f>
        <v>34.208999999999996</v>
      </c>
      <c r="O42" s="818">
        <f>'12-18л. МЕНЮ '!E641</f>
        <v>27.575799999999997</v>
      </c>
      <c r="P42" s="4041">
        <f>'12-18л. МЕНЮ '!E696</f>
        <v>30.557829999999999</v>
      </c>
      <c r="Q42" s="4446">
        <f t="shared" si="0"/>
        <v>377.99982</v>
      </c>
      <c r="R42" s="3978">
        <v>-4.7620000000000001E-5</v>
      </c>
      <c r="S42" s="1558">
        <v>378</v>
      </c>
      <c r="T42" s="3279">
        <v>90</v>
      </c>
      <c r="V42" s="3634"/>
      <c r="W42" s="126"/>
      <c r="X42" s="357"/>
      <c r="Y42" s="3144"/>
      <c r="Z42" s="3144"/>
      <c r="AA42" s="613"/>
      <c r="AB42" s="126"/>
      <c r="AC42" s="614"/>
      <c r="AD42" s="106"/>
      <c r="AE42" s="1635"/>
      <c r="AH42" s="106"/>
      <c r="AI42" s="106"/>
      <c r="AJ42" s="106"/>
    </row>
    <row r="43" spans="2:36" ht="12" customHeight="1">
      <c r="B43" s="436">
        <v>33</v>
      </c>
      <c r="C43" s="1463" t="s">
        <v>53</v>
      </c>
      <c r="D43" s="1460">
        <v>32.200000000000003</v>
      </c>
      <c r="E43" s="1524">
        <f>'12-18л. МЕНЮ '!F84</f>
        <v>47.152099999999997</v>
      </c>
      <c r="F43" s="638">
        <f>'12-18л. МЕНЮ '!F141</f>
        <v>31.137999999999998</v>
      </c>
      <c r="G43" s="638">
        <f>'12-18л. МЕНЮ '!F197</f>
        <v>28.017000000000003</v>
      </c>
      <c r="H43" s="638">
        <f>'12-18л. МЕНЮ '!F253</f>
        <v>39.50139999999999</v>
      </c>
      <c r="I43" s="638">
        <f>'12-18л. МЕНЮ '!F308</f>
        <v>26.483179999999997</v>
      </c>
      <c r="J43" s="4038">
        <f>'12-18л. МЕНЮ '!F363</f>
        <v>26.788489999999996</v>
      </c>
      <c r="K43" s="638">
        <f>'12-18л. МЕНЮ '!F422</f>
        <v>27.265479999999997</v>
      </c>
      <c r="L43" s="638">
        <f>'12-18л. МЕНЮ '!F475</f>
        <v>37.030999999999992</v>
      </c>
      <c r="M43" s="638">
        <f>'12-18л. МЕНЮ '!F530</f>
        <v>33.6755</v>
      </c>
      <c r="N43" s="638">
        <f>'12-18л. МЕНЮ '!F587</f>
        <v>34.283200000000001</v>
      </c>
      <c r="O43" s="818">
        <f>'12-18л. МЕНЮ '!F641</f>
        <v>20.86571</v>
      </c>
      <c r="P43" s="2814">
        <f>'12-18л. МЕНЮ '!F696</f>
        <v>34.198300000000003</v>
      </c>
      <c r="Q43" s="4039">
        <f t="shared" si="0"/>
        <v>386.39936</v>
      </c>
      <c r="R43" s="3978">
        <v>-1.6563E-4</v>
      </c>
      <c r="S43" s="1558">
        <v>386.4</v>
      </c>
      <c r="T43" s="3279">
        <v>92</v>
      </c>
      <c r="V43" s="3634"/>
      <c r="W43" s="126"/>
      <c r="X43" s="357"/>
      <c r="Y43" s="3144"/>
      <c r="Z43" s="3144"/>
      <c r="AA43" s="613"/>
      <c r="AB43" s="126"/>
      <c r="AC43" s="614"/>
      <c r="AD43" s="106"/>
      <c r="AE43" s="1635"/>
      <c r="AH43" s="106"/>
      <c r="AI43" s="106"/>
      <c r="AJ43" s="106"/>
    </row>
    <row r="44" spans="2:36" ht="12" customHeight="1">
      <c r="B44" s="436">
        <v>34</v>
      </c>
      <c r="C44" s="1463" t="s">
        <v>54</v>
      </c>
      <c r="D44" s="1460">
        <v>134.05000000000001</v>
      </c>
      <c r="E44" s="1525">
        <f>'12-18л. МЕНЮ '!G84</f>
        <v>97.711142999999993</v>
      </c>
      <c r="F44" s="638">
        <f>'12-18л. МЕНЮ '!G141</f>
        <v>149.36408</v>
      </c>
      <c r="G44" s="638">
        <f>'12-18л. МЕНЮ '!G197</f>
        <v>134.8083</v>
      </c>
      <c r="H44" s="638">
        <f>'12-18л. МЕНЮ '!G253</f>
        <v>126.00168999999998</v>
      </c>
      <c r="I44" s="638">
        <f>'12-18л. МЕНЮ '!G308</f>
        <v>125.58492</v>
      </c>
      <c r="J44" s="4037">
        <f>'12-18л. МЕНЮ '!G363</f>
        <v>148.77098999999998</v>
      </c>
      <c r="K44" s="638">
        <f>'12-18л. МЕНЮ '!G422</f>
        <v>135.44217999999998</v>
      </c>
      <c r="L44" s="638">
        <f>'12-18л. МЕНЮ '!G475</f>
        <v>133.21480000000003</v>
      </c>
      <c r="M44" s="638">
        <f>'12-18л. МЕНЮ '!G530</f>
        <v>134.74089999999998</v>
      </c>
      <c r="N44" s="638">
        <f>'12-18л. МЕНЮ '!G587</f>
        <v>145.05430000000001</v>
      </c>
      <c r="O44" s="818">
        <f>'12-18л. МЕНЮ '!G641</f>
        <v>162.46372</v>
      </c>
      <c r="P44" s="4041">
        <f>'12-18л. МЕНЮ '!G696</f>
        <v>115.44296700000001</v>
      </c>
      <c r="Q44" s="4039">
        <f t="shared" si="0"/>
        <v>1608.5999899999999</v>
      </c>
      <c r="R44" s="3978">
        <v>-6.1999999999999999E-6</v>
      </c>
      <c r="S44" s="1558">
        <v>1608.6</v>
      </c>
      <c r="T44" s="3279">
        <v>383</v>
      </c>
      <c r="V44" s="3634"/>
      <c r="W44" s="126"/>
      <c r="X44" s="357"/>
      <c r="Y44" s="3144"/>
      <c r="Z44" s="3144"/>
      <c r="AA44" s="613"/>
      <c r="AB44" s="126"/>
      <c r="AC44" s="614"/>
      <c r="AD44" s="106"/>
      <c r="AE44" s="1635"/>
      <c r="AH44" s="106"/>
      <c r="AI44" s="106"/>
      <c r="AJ44" s="106"/>
    </row>
    <row r="45" spans="2:36" ht="12" customHeight="1" thickBot="1">
      <c r="B45" s="465">
        <v>35</v>
      </c>
      <c r="C45" s="1465" t="s">
        <v>55</v>
      </c>
      <c r="D45" s="1461">
        <v>952</v>
      </c>
      <c r="E45" s="1526">
        <f>'12-18л. МЕНЮ '!H84</f>
        <v>929.61199999999997</v>
      </c>
      <c r="F45" s="639">
        <f>'12-18л. МЕНЮ '!H141</f>
        <v>974.625</v>
      </c>
      <c r="G45" s="639">
        <f>'12-18л. МЕНЮ '!H197</f>
        <v>939.11</v>
      </c>
      <c r="H45" s="639">
        <f>'12-18л. МЕНЮ '!H253</f>
        <v>996.9289</v>
      </c>
      <c r="I45" s="639">
        <f>'12-18л. МЕНЮ '!H308</f>
        <v>937.66559999999993</v>
      </c>
      <c r="J45" s="4083">
        <f>'12-18л. МЕНЮ '!H363</f>
        <v>958.54110000000014</v>
      </c>
      <c r="K45" s="639">
        <f>'12-18л. МЕНЮ '!H422</f>
        <v>875.52599999999995</v>
      </c>
      <c r="L45" s="640">
        <f>'12-18л. МЕНЮ '!H475</f>
        <v>999.66160000000002</v>
      </c>
      <c r="M45" s="639">
        <f>'12-18л. МЕНЮ '!H530</f>
        <v>947.5680000000001</v>
      </c>
      <c r="N45" s="639">
        <f>'12-18л. МЕНЮ '!H587</f>
        <v>1015.186</v>
      </c>
      <c r="O45" s="819">
        <f>'12-18л. МЕНЮ '!H641</f>
        <v>951.82466999999986</v>
      </c>
      <c r="P45" s="2927">
        <f>'12-18л. МЕНЮ '!H696</f>
        <v>897.75127000000009</v>
      </c>
      <c r="Q45" s="4448">
        <f t="shared" si="0"/>
        <v>11424.00014</v>
      </c>
      <c r="R45" s="4443">
        <v>1.2300000000000001E-6</v>
      </c>
      <c r="S45" s="4435">
        <v>11424</v>
      </c>
      <c r="T45" s="1457">
        <v>2720</v>
      </c>
      <c r="V45" s="3634"/>
      <c r="W45" s="126"/>
      <c r="X45" s="357"/>
      <c r="Y45" s="3144"/>
      <c r="Z45" s="3144"/>
      <c r="AA45" s="632"/>
      <c r="AB45" s="126"/>
      <c r="AC45" s="614"/>
      <c r="AD45" s="106"/>
      <c r="AE45" s="1635"/>
      <c r="AH45" s="106"/>
      <c r="AI45" s="106"/>
      <c r="AJ45" s="106"/>
    </row>
    <row r="46" spans="2:36">
      <c r="V46" s="1"/>
    </row>
    <row r="47" spans="2:36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36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24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T49" s="381"/>
      <c r="X49" s="381"/>
    </row>
    <row r="50" spans="2:24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24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24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24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24">
      <c r="B54" t="s">
        <v>185</v>
      </c>
    </row>
    <row r="55" spans="2:24">
      <c r="B55" t="s">
        <v>186</v>
      </c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</row>
    <row r="56" spans="2:24">
      <c r="B56" t="s">
        <v>187</v>
      </c>
      <c r="O56" s="262"/>
      <c r="P56" s="262"/>
    </row>
    <row r="57" spans="2:24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2"/>
      <c r="R57" s="262"/>
    </row>
    <row r="58" spans="2:24">
      <c r="B58" s="1" t="s">
        <v>188</v>
      </c>
    </row>
    <row r="59" spans="2:24">
      <c r="B59" t="s">
        <v>189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4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2"/>
      <c r="R60" s="262"/>
      <c r="U60" s="343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2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</row>
    <row r="88" spans="2:32">
      <c r="B88" s="198"/>
      <c r="C88" s="106"/>
      <c r="D88" s="198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</row>
    <row r="89" spans="2:32">
      <c r="B89" s="106"/>
      <c r="C89" s="126"/>
      <c r="D89" s="357"/>
      <c r="E89" s="202"/>
      <c r="F89" s="202"/>
      <c r="G89" s="202"/>
      <c r="H89" s="202"/>
      <c r="I89" s="202"/>
      <c r="J89" s="202"/>
      <c r="K89" s="202"/>
      <c r="L89" s="202"/>
      <c r="M89" s="126"/>
      <c r="N89" s="126"/>
      <c r="O89" s="98"/>
      <c r="P89" s="98"/>
      <c r="Q89" s="126"/>
      <c r="R89" s="357"/>
      <c r="S89" s="106"/>
      <c r="T89" s="357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</row>
    <row r="90" spans="2:32">
      <c r="B90" s="106"/>
      <c r="C90" s="126"/>
      <c r="D90" s="98"/>
      <c r="E90" s="202"/>
      <c r="F90" s="202"/>
      <c r="G90" s="202"/>
      <c r="H90" s="202"/>
      <c r="I90" s="202"/>
      <c r="J90" s="202"/>
      <c r="K90" s="202"/>
      <c r="L90" s="202"/>
      <c r="M90" s="126"/>
      <c r="N90" s="126"/>
      <c r="O90" s="98"/>
      <c r="P90" s="98"/>
      <c r="Q90" s="126"/>
      <c r="R90" s="357"/>
      <c r="S90" s="106"/>
      <c r="T90" s="357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</row>
    <row r="91" spans="2:32">
      <c r="B91" s="106"/>
      <c r="C91" s="357"/>
      <c r="D91" s="357"/>
      <c r="E91" s="202"/>
      <c r="F91" s="202"/>
      <c r="G91" s="202"/>
      <c r="H91" s="202"/>
      <c r="I91" s="106"/>
      <c r="J91" s="106"/>
      <c r="K91" s="202"/>
      <c r="L91" s="104"/>
      <c r="M91" s="126"/>
      <c r="N91" s="126"/>
      <c r="O91" s="98"/>
      <c r="P91" s="98"/>
      <c r="Q91" s="357"/>
      <c r="R91" s="357"/>
      <c r="S91" s="106"/>
      <c r="T91" s="357"/>
      <c r="U91" s="126"/>
      <c r="V91" s="106"/>
      <c r="W91" s="106"/>
      <c r="X91" s="106"/>
      <c r="Y91" s="106"/>
      <c r="Z91" s="106"/>
      <c r="AA91" s="106"/>
      <c r="AB91" s="608"/>
      <c r="AC91" s="106"/>
      <c r="AD91" s="106"/>
      <c r="AE91" s="106"/>
      <c r="AF91" s="106"/>
    </row>
    <row r="92" spans="2:32">
      <c r="B92" s="106"/>
      <c r="C92" s="126"/>
      <c r="D92" s="126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98"/>
      <c r="P92" s="98"/>
      <c r="Q92" s="357"/>
      <c r="R92" s="357"/>
      <c r="S92" s="106"/>
      <c r="T92" s="357"/>
      <c r="U92" s="126"/>
      <c r="V92" s="106"/>
      <c r="W92" s="106"/>
      <c r="X92" s="106"/>
      <c r="Y92" s="106"/>
      <c r="Z92" s="329"/>
      <c r="AA92" s="106"/>
      <c r="AB92" s="608"/>
      <c r="AC92" s="106"/>
      <c r="AD92" s="106"/>
      <c r="AE92" s="106"/>
      <c r="AF92" s="106"/>
    </row>
    <row r="93" spans="2:32">
      <c r="B93" s="106"/>
      <c r="C93" s="357"/>
      <c r="D93" s="106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98"/>
      <c r="P93" s="98"/>
      <c r="Q93" s="126"/>
      <c r="R93" s="357"/>
      <c r="S93" s="106"/>
      <c r="T93" s="357"/>
      <c r="U93" s="126"/>
      <c r="V93" s="106"/>
      <c r="W93" s="106"/>
      <c r="X93" s="106"/>
      <c r="Y93" s="106"/>
      <c r="Z93" s="329"/>
      <c r="AA93" s="106"/>
      <c r="AB93" s="609"/>
      <c r="AC93" s="106"/>
      <c r="AD93" s="106"/>
      <c r="AE93" s="106"/>
      <c r="AF93" s="106"/>
    </row>
    <row r="94" spans="2:32">
      <c r="B94" s="106"/>
      <c r="C94" s="126"/>
      <c r="D94" s="202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2"/>
      <c r="R94" s="357"/>
      <c r="S94" s="126"/>
      <c r="T94" s="357"/>
      <c r="U94" s="126"/>
      <c r="V94" s="106"/>
      <c r="W94" s="269"/>
      <c r="X94" s="357"/>
      <c r="Y94" s="159"/>
      <c r="Z94" s="610"/>
      <c r="AA94" s="106"/>
      <c r="AB94" s="609"/>
      <c r="AC94" s="106"/>
      <c r="AD94" s="106"/>
      <c r="AE94" s="106"/>
      <c r="AF94" s="106"/>
    </row>
    <row r="95" spans="2:32">
      <c r="B95" s="159"/>
      <c r="C95" s="126"/>
      <c r="D95" s="611"/>
      <c r="E95" s="627"/>
      <c r="F95" s="612"/>
      <c r="G95" s="612"/>
      <c r="H95" s="612"/>
      <c r="I95" s="612"/>
      <c r="J95" s="612"/>
      <c r="K95" s="612"/>
      <c r="L95" s="612"/>
      <c r="M95" s="612"/>
      <c r="N95" s="612"/>
      <c r="O95" s="611"/>
      <c r="P95" s="357"/>
      <c r="Q95" s="357"/>
      <c r="R95" s="106"/>
      <c r="S95" s="491"/>
      <c r="T95" s="106"/>
      <c r="U95" s="106"/>
      <c r="V95" s="106"/>
      <c r="W95" s="613"/>
      <c r="X95" s="126"/>
      <c r="Y95" s="121"/>
      <c r="Z95" s="614"/>
      <c r="AA95" s="106"/>
      <c r="AB95" s="615"/>
      <c r="AC95" s="106"/>
      <c r="AD95" s="106"/>
      <c r="AE95" s="106"/>
      <c r="AF95" s="106"/>
    </row>
    <row r="96" spans="2:32">
      <c r="B96" s="159"/>
      <c r="C96" s="126"/>
      <c r="D96" s="611"/>
      <c r="E96" s="627"/>
      <c r="F96" s="612"/>
      <c r="G96" s="612"/>
      <c r="H96" s="612"/>
      <c r="I96" s="612"/>
      <c r="J96" s="612"/>
      <c r="K96" s="612"/>
      <c r="L96" s="612"/>
      <c r="M96" s="612"/>
      <c r="N96" s="612"/>
      <c r="O96" s="616"/>
      <c r="P96" s="617"/>
      <c r="Q96" s="357"/>
      <c r="R96" s="106"/>
      <c r="S96" s="106"/>
      <c r="T96" s="106"/>
      <c r="U96" s="106"/>
      <c r="V96" s="106"/>
      <c r="W96" s="613"/>
      <c r="X96" s="126"/>
      <c r="Y96" s="121"/>
      <c r="Z96" s="614"/>
      <c r="AA96" s="106"/>
      <c r="AB96" s="615"/>
      <c r="AC96" s="106"/>
      <c r="AD96" s="106"/>
      <c r="AE96" s="106"/>
      <c r="AF96" s="106"/>
    </row>
    <row r="97" spans="2:32">
      <c r="B97" s="159"/>
      <c r="C97" s="126"/>
      <c r="D97" s="611"/>
      <c r="E97" s="627"/>
      <c r="F97" s="612"/>
      <c r="G97" s="612"/>
      <c r="H97" s="627"/>
      <c r="I97" s="612"/>
      <c r="J97" s="612"/>
      <c r="K97" s="627"/>
      <c r="L97" s="612"/>
      <c r="M97" s="612"/>
      <c r="N97" s="612"/>
      <c r="O97" s="611"/>
      <c r="P97" s="617"/>
      <c r="Q97" s="357"/>
      <c r="R97" s="106"/>
      <c r="S97" s="106"/>
      <c r="T97" s="106"/>
      <c r="U97" s="106"/>
      <c r="V97" s="106"/>
      <c r="W97" s="613"/>
      <c r="X97" s="126"/>
      <c r="Y97" s="121"/>
      <c r="Z97" s="614"/>
      <c r="AA97" s="106"/>
      <c r="AB97" s="618"/>
      <c r="AC97" s="106"/>
      <c r="AD97" s="106"/>
      <c r="AE97" s="106"/>
      <c r="AF97" s="106"/>
    </row>
    <row r="98" spans="2:32">
      <c r="B98" s="159"/>
      <c r="C98" s="126"/>
      <c r="D98" s="611"/>
      <c r="E98" s="627"/>
      <c r="F98" s="612"/>
      <c r="G98" s="612"/>
      <c r="H98" s="612"/>
      <c r="I98" s="612"/>
      <c r="J98" s="612"/>
      <c r="K98" s="612"/>
      <c r="L98" s="612"/>
      <c r="M98" s="612"/>
      <c r="N98" s="627"/>
      <c r="O98" s="619"/>
      <c r="P98" s="617"/>
      <c r="Q98" s="357"/>
      <c r="R98" s="106"/>
      <c r="S98" s="106"/>
      <c r="T98" s="106"/>
      <c r="U98" s="106"/>
      <c r="V98" s="106"/>
      <c r="W98" s="613"/>
      <c r="X98" s="126"/>
      <c r="Y98" s="121"/>
      <c r="Z98" s="614"/>
      <c r="AA98" s="106"/>
      <c r="AB98" s="615"/>
      <c r="AC98" s="106"/>
      <c r="AD98" s="106"/>
      <c r="AE98" s="106"/>
      <c r="AF98" s="106"/>
    </row>
    <row r="99" spans="2:32">
      <c r="B99" s="159"/>
      <c r="C99" s="126"/>
      <c r="D99" s="611"/>
      <c r="E99" s="627"/>
      <c r="F99" s="612"/>
      <c r="G99" s="612"/>
      <c r="H99" s="612"/>
      <c r="I99" s="612"/>
      <c r="J99" s="612"/>
      <c r="K99" s="612"/>
      <c r="L99" s="612"/>
      <c r="M99" s="612"/>
      <c r="N99" s="612"/>
      <c r="O99" s="611"/>
      <c r="P99" s="617"/>
      <c r="Q99" s="357"/>
      <c r="R99" s="106"/>
      <c r="S99" s="106"/>
      <c r="T99" s="106"/>
      <c r="U99" s="106"/>
      <c r="V99" s="106"/>
      <c r="W99" s="613"/>
      <c r="X99" s="126"/>
      <c r="Y99" s="121"/>
      <c r="Z99" s="614"/>
      <c r="AA99" s="106"/>
      <c r="AB99" s="620"/>
      <c r="AC99" s="106"/>
      <c r="AD99" s="106"/>
      <c r="AE99" s="106"/>
      <c r="AF99" s="106"/>
    </row>
    <row r="100" spans="2:32">
      <c r="B100" s="159"/>
      <c r="C100" s="126"/>
      <c r="D100" s="611"/>
      <c r="E100" s="627"/>
      <c r="F100" s="612"/>
      <c r="G100" s="612"/>
      <c r="H100" s="612"/>
      <c r="I100" s="612"/>
      <c r="J100" s="612"/>
      <c r="K100" s="612"/>
      <c r="L100" s="612"/>
      <c r="M100" s="612"/>
      <c r="N100" s="612"/>
      <c r="O100" s="611"/>
      <c r="P100" s="617"/>
      <c r="Q100" s="357"/>
      <c r="R100" s="106"/>
      <c r="S100" s="106"/>
      <c r="T100" s="106"/>
      <c r="U100" s="106"/>
      <c r="V100" s="106"/>
      <c r="W100" s="613"/>
      <c r="X100" s="126"/>
      <c r="Y100" s="121"/>
      <c r="Z100" s="614"/>
      <c r="AA100" s="106"/>
      <c r="AB100" s="618"/>
      <c r="AC100" s="106"/>
      <c r="AD100" s="106"/>
      <c r="AE100" s="106"/>
      <c r="AF100" s="106"/>
    </row>
    <row r="101" spans="2:32">
      <c r="B101" s="159"/>
      <c r="C101" s="126"/>
      <c r="D101" s="611"/>
      <c r="E101" s="627"/>
      <c r="F101" s="612"/>
      <c r="G101" s="98"/>
      <c r="H101" s="622"/>
      <c r="I101" s="627"/>
      <c r="J101" s="612"/>
      <c r="K101" s="612"/>
      <c r="L101" s="612"/>
      <c r="M101" s="612"/>
      <c r="N101" s="612"/>
      <c r="O101" s="621"/>
      <c r="P101" s="617"/>
      <c r="Q101" s="357"/>
      <c r="R101" s="106"/>
      <c r="S101" s="106"/>
      <c r="T101" s="106"/>
      <c r="U101" s="106"/>
      <c r="V101" s="106"/>
      <c r="W101" s="613"/>
      <c r="X101" s="126"/>
      <c r="Y101" s="121"/>
      <c r="Z101" s="614"/>
      <c r="AA101" s="106"/>
      <c r="AB101" s="620"/>
      <c r="AC101" s="106"/>
      <c r="AD101" s="106"/>
      <c r="AE101" s="106"/>
      <c r="AF101" s="106"/>
    </row>
    <row r="102" spans="2:32">
      <c r="B102" s="159"/>
      <c r="C102" s="126"/>
      <c r="D102" s="611"/>
      <c r="E102" s="627"/>
      <c r="F102" s="612"/>
      <c r="G102" s="612"/>
      <c r="H102" s="612"/>
      <c r="I102" s="612"/>
      <c r="J102" s="612"/>
      <c r="K102" s="612"/>
      <c r="L102" s="612"/>
      <c r="M102" s="612"/>
      <c r="N102" s="612"/>
      <c r="O102" s="611"/>
      <c r="P102" s="617"/>
      <c r="Q102" s="357"/>
      <c r="R102" s="106"/>
      <c r="S102" s="106"/>
      <c r="T102" s="106"/>
      <c r="U102" s="106"/>
      <c r="V102" s="106"/>
      <c r="W102" s="613"/>
      <c r="X102" s="126"/>
      <c r="Y102" s="121"/>
      <c r="Z102" s="614"/>
      <c r="AA102" s="106"/>
      <c r="AB102" s="615"/>
      <c r="AC102" s="106"/>
      <c r="AD102" s="106"/>
      <c r="AE102" s="106"/>
      <c r="AF102" s="106"/>
    </row>
    <row r="103" spans="2:32">
      <c r="B103" s="159"/>
      <c r="C103" s="126"/>
      <c r="D103" s="611"/>
      <c r="E103" s="627"/>
      <c r="F103" s="612"/>
      <c r="G103" s="612"/>
      <c r="H103" s="612"/>
      <c r="I103" s="612"/>
      <c r="J103" s="612"/>
      <c r="K103" s="612"/>
      <c r="L103" s="612"/>
      <c r="M103" s="612"/>
      <c r="N103" s="612"/>
      <c r="O103" s="611"/>
      <c r="P103" s="617"/>
      <c r="Q103" s="357"/>
      <c r="R103" s="106"/>
      <c r="S103" s="106"/>
      <c r="T103" s="106"/>
      <c r="U103" s="106"/>
      <c r="V103" s="106"/>
      <c r="W103" s="613"/>
      <c r="X103" s="126"/>
      <c r="Y103" s="121"/>
      <c r="Z103" s="614"/>
      <c r="AA103" s="106"/>
      <c r="AB103" s="615"/>
      <c r="AC103" s="106"/>
      <c r="AD103" s="106"/>
      <c r="AE103" s="106"/>
      <c r="AF103" s="106"/>
    </row>
    <row r="104" spans="2:32" ht="12.75" customHeight="1">
      <c r="B104" s="159"/>
      <c r="C104" s="126"/>
      <c r="D104" s="611"/>
      <c r="E104" s="627"/>
      <c r="F104" s="612"/>
      <c r="G104" s="612"/>
      <c r="H104" s="612"/>
      <c r="I104" s="612"/>
      <c r="J104" s="612"/>
      <c r="K104" s="612"/>
      <c r="L104" s="612"/>
      <c r="M104" s="612"/>
      <c r="N104" s="612"/>
      <c r="O104" s="611"/>
      <c r="P104" s="617"/>
      <c r="Q104" s="357"/>
      <c r="R104" s="106"/>
      <c r="S104" s="106"/>
      <c r="T104" s="106"/>
      <c r="U104" s="106"/>
      <c r="V104" s="106"/>
      <c r="W104" s="613"/>
      <c r="X104" s="126"/>
      <c r="Y104" s="121"/>
      <c r="Z104" s="614"/>
      <c r="AA104" s="106"/>
      <c r="AB104" s="615"/>
      <c r="AC104" s="106"/>
      <c r="AD104" s="106"/>
      <c r="AE104" s="106"/>
      <c r="AF104" s="106"/>
    </row>
    <row r="105" spans="2:32" ht="13.5" customHeight="1">
      <c r="B105" s="159"/>
      <c r="C105" s="126"/>
      <c r="D105" s="611"/>
      <c r="E105" s="627"/>
      <c r="F105" s="612"/>
      <c r="G105" s="612"/>
      <c r="H105" s="612"/>
      <c r="I105" s="612"/>
      <c r="J105" s="612"/>
      <c r="K105" s="612"/>
      <c r="L105" s="612"/>
      <c r="M105" s="612"/>
      <c r="N105" s="612"/>
      <c r="O105" s="611"/>
      <c r="P105" s="617"/>
      <c r="Q105" s="357"/>
      <c r="R105" s="106"/>
      <c r="S105" s="106"/>
      <c r="T105" s="106"/>
      <c r="U105" s="106"/>
      <c r="V105" s="106"/>
      <c r="W105" s="613"/>
      <c r="X105" s="126"/>
      <c r="Y105" s="121"/>
      <c r="Z105" s="614"/>
      <c r="AA105" s="106"/>
      <c r="AB105" s="615"/>
      <c r="AC105" s="106"/>
      <c r="AD105" s="106"/>
      <c r="AE105" s="106"/>
      <c r="AF105" s="106"/>
    </row>
    <row r="106" spans="2:32" ht="12.75" customHeight="1">
      <c r="B106" s="159"/>
      <c r="C106" s="126"/>
      <c r="D106" s="611"/>
      <c r="E106" s="627"/>
      <c r="F106" s="612"/>
      <c r="G106" s="612"/>
      <c r="H106" s="612"/>
      <c r="I106" s="612"/>
      <c r="J106" s="612"/>
      <c r="K106" s="612"/>
      <c r="L106" s="612"/>
      <c r="M106" s="612"/>
      <c r="N106" s="612"/>
      <c r="O106" s="611"/>
      <c r="P106" s="617"/>
      <c r="Q106" s="357"/>
      <c r="R106" s="106"/>
      <c r="S106" s="106"/>
      <c r="T106" s="106"/>
      <c r="U106" s="106"/>
      <c r="V106" s="106"/>
      <c r="W106" s="613"/>
      <c r="X106" s="126"/>
      <c r="Y106" s="121"/>
      <c r="Z106" s="614"/>
      <c r="AA106" s="106"/>
      <c r="AB106" s="615"/>
      <c r="AC106" s="106"/>
      <c r="AD106" s="106"/>
      <c r="AE106" s="106"/>
      <c r="AF106" s="106"/>
    </row>
    <row r="107" spans="2:32">
      <c r="B107" s="159"/>
      <c r="C107" s="126"/>
      <c r="D107" s="611"/>
      <c r="E107" s="627"/>
      <c r="F107" s="612"/>
      <c r="G107" s="612"/>
      <c r="H107" s="612"/>
      <c r="I107" s="612"/>
      <c r="J107" s="612"/>
      <c r="K107" s="612"/>
      <c r="L107" s="612"/>
      <c r="M107" s="612"/>
      <c r="N107" s="612"/>
      <c r="O107" s="611"/>
      <c r="P107" s="617"/>
      <c r="Q107" s="357"/>
      <c r="R107" s="106"/>
      <c r="S107" s="106"/>
      <c r="T107" s="106"/>
      <c r="U107" s="106"/>
      <c r="V107" s="106"/>
      <c r="W107" s="613"/>
      <c r="X107" s="126"/>
      <c r="Y107" s="121"/>
      <c r="Z107" s="614"/>
      <c r="AA107" s="106"/>
      <c r="AB107" s="615"/>
      <c r="AC107" s="106"/>
      <c r="AD107" s="106"/>
      <c r="AE107" s="106"/>
      <c r="AF107" s="106"/>
    </row>
    <row r="108" spans="2:32">
      <c r="B108" s="159"/>
      <c r="C108" s="126"/>
      <c r="D108" s="611"/>
      <c r="E108" s="627"/>
      <c r="F108" s="612"/>
      <c r="G108" s="612"/>
      <c r="H108" s="612"/>
      <c r="I108" s="612"/>
      <c r="J108" s="612"/>
      <c r="K108" s="612"/>
      <c r="L108" s="612"/>
      <c r="M108" s="612"/>
      <c r="N108" s="612"/>
      <c r="O108" s="611"/>
      <c r="P108" s="617"/>
      <c r="Q108" s="357"/>
      <c r="R108" s="106"/>
      <c r="S108" s="106"/>
      <c r="T108" s="106"/>
      <c r="U108" s="106"/>
      <c r="V108" s="106"/>
      <c r="W108" s="613"/>
      <c r="X108" s="126"/>
      <c r="Y108" s="121"/>
      <c r="Z108" s="614"/>
      <c r="AA108" s="106"/>
      <c r="AB108" s="615"/>
      <c r="AC108" s="106"/>
      <c r="AD108" s="106"/>
      <c r="AE108" s="106"/>
      <c r="AF108" s="106"/>
    </row>
    <row r="109" spans="2:32">
      <c r="B109" s="159"/>
      <c r="C109" s="126"/>
      <c r="D109" s="611"/>
      <c r="E109" s="627"/>
      <c r="F109" s="612"/>
      <c r="G109" s="612"/>
      <c r="H109" s="612"/>
      <c r="I109" s="612"/>
      <c r="J109" s="612"/>
      <c r="K109" s="612"/>
      <c r="L109" s="612"/>
      <c r="M109" s="612"/>
      <c r="N109" s="612"/>
      <c r="O109" s="611"/>
      <c r="P109" s="617"/>
      <c r="Q109" s="357"/>
      <c r="R109" s="106"/>
      <c r="S109" s="106"/>
      <c r="T109" s="106"/>
      <c r="U109" s="106"/>
      <c r="V109" s="106"/>
      <c r="W109" s="613"/>
      <c r="X109" s="126"/>
      <c r="Y109" s="121"/>
      <c r="Z109" s="614"/>
      <c r="AA109" s="106"/>
      <c r="AB109" s="618"/>
      <c r="AC109" s="106"/>
      <c r="AD109" s="106"/>
      <c r="AE109" s="106"/>
      <c r="AF109" s="106"/>
    </row>
    <row r="110" spans="2:32" ht="12.75" customHeight="1">
      <c r="B110" s="159"/>
      <c r="C110" s="126"/>
      <c r="D110" s="611"/>
      <c r="E110" s="630"/>
      <c r="F110" s="622"/>
      <c r="G110" s="623"/>
      <c r="H110" s="612"/>
      <c r="I110" s="612"/>
      <c r="J110" s="612"/>
      <c r="K110" s="612"/>
      <c r="L110" s="622"/>
      <c r="M110" s="622"/>
      <c r="N110" s="612"/>
      <c r="O110" s="616"/>
      <c r="P110" s="617"/>
      <c r="Q110" s="357"/>
      <c r="R110" s="106"/>
      <c r="S110" s="106"/>
      <c r="T110" s="106"/>
      <c r="U110" s="106"/>
      <c r="V110" s="106"/>
      <c r="W110" s="613"/>
      <c r="X110" s="126"/>
      <c r="Y110" s="121"/>
      <c r="Z110" s="614"/>
      <c r="AA110" s="106"/>
      <c r="AB110" s="624"/>
      <c r="AC110" s="106"/>
      <c r="AD110" s="106"/>
      <c r="AE110" s="106"/>
      <c r="AF110" s="106"/>
    </row>
    <row r="111" spans="2:32" ht="12.75" customHeight="1">
      <c r="B111" s="159"/>
      <c r="C111" s="126"/>
      <c r="D111" s="611"/>
      <c r="E111" s="630"/>
      <c r="F111" s="622"/>
      <c r="G111" s="623"/>
      <c r="H111" s="612"/>
      <c r="I111" s="612"/>
      <c r="J111" s="612"/>
      <c r="K111" s="612"/>
      <c r="L111" s="622"/>
      <c r="M111" s="622"/>
      <c r="N111" s="612"/>
      <c r="O111" s="611"/>
      <c r="P111" s="617"/>
      <c r="Q111" s="357"/>
      <c r="R111" s="106"/>
      <c r="S111" s="106"/>
      <c r="T111" s="106"/>
      <c r="U111" s="106"/>
      <c r="V111" s="106"/>
      <c r="W111" s="613"/>
      <c r="X111" s="126"/>
      <c r="Y111" s="121"/>
      <c r="Z111" s="614"/>
      <c r="AA111" s="106"/>
      <c r="AB111" s="615"/>
      <c r="AC111" s="106"/>
      <c r="AD111" s="106"/>
      <c r="AE111" s="106"/>
      <c r="AF111" s="106"/>
    </row>
    <row r="112" spans="2:32" ht="11.25" customHeight="1">
      <c r="B112" s="159"/>
      <c r="C112" s="126"/>
      <c r="D112" s="611"/>
      <c r="E112" s="630"/>
      <c r="F112" s="622"/>
      <c r="G112" s="623"/>
      <c r="H112" s="612"/>
      <c r="I112" s="612"/>
      <c r="J112" s="612"/>
      <c r="K112" s="612"/>
      <c r="L112" s="622"/>
      <c r="M112" s="622"/>
      <c r="N112" s="612"/>
      <c r="O112" s="611"/>
      <c r="P112" s="617"/>
      <c r="Q112" s="357"/>
      <c r="R112" s="106"/>
      <c r="S112" s="106"/>
      <c r="T112" s="106"/>
      <c r="U112" s="106"/>
      <c r="V112" s="106"/>
      <c r="W112" s="613"/>
      <c r="X112" s="126"/>
      <c r="Y112" s="121"/>
      <c r="Z112" s="614"/>
      <c r="AA112" s="106"/>
      <c r="AB112" s="615"/>
      <c r="AC112" s="106"/>
      <c r="AD112" s="106"/>
      <c r="AE112" s="106"/>
      <c r="AF112" s="106"/>
    </row>
    <row r="113" spans="2:32" ht="12.75" customHeight="1">
      <c r="B113" s="159"/>
      <c r="C113" s="126"/>
      <c r="D113" s="611"/>
      <c r="E113" s="630"/>
      <c r="F113" s="622"/>
      <c r="G113" s="623"/>
      <c r="H113" s="612"/>
      <c r="I113" s="634"/>
      <c r="J113" s="612"/>
      <c r="K113" s="634"/>
      <c r="L113" s="627"/>
      <c r="M113" s="627"/>
      <c r="N113" s="612"/>
      <c r="O113" s="611"/>
      <c r="P113" s="617"/>
      <c r="Q113" s="357"/>
      <c r="R113" s="106"/>
      <c r="S113" s="106"/>
      <c r="T113" s="106"/>
      <c r="U113" s="106"/>
      <c r="V113" s="106"/>
      <c r="W113" s="613"/>
      <c r="X113" s="126"/>
      <c r="Y113" s="121"/>
      <c r="Z113" s="614"/>
      <c r="AA113" s="106"/>
      <c r="AB113" s="620"/>
      <c r="AC113" s="106"/>
      <c r="AD113" s="106"/>
      <c r="AE113" s="106"/>
      <c r="AF113" s="106"/>
    </row>
    <row r="114" spans="2:32" ht="13.5" customHeight="1">
      <c r="B114" s="159"/>
      <c r="C114" s="126"/>
      <c r="D114" s="611"/>
      <c r="E114" s="630"/>
      <c r="F114" s="627"/>
      <c r="G114" s="623"/>
      <c r="H114" s="612"/>
      <c r="I114" s="612"/>
      <c r="J114" s="612"/>
      <c r="K114" s="612"/>
      <c r="L114" s="627"/>
      <c r="M114" s="627"/>
      <c r="N114" s="612"/>
      <c r="O114" s="611"/>
      <c r="P114" s="617"/>
      <c r="Q114" s="357"/>
      <c r="R114" s="106"/>
      <c r="S114" s="106"/>
      <c r="T114" s="106"/>
      <c r="U114" s="106"/>
      <c r="V114" s="106"/>
      <c r="W114" s="613"/>
      <c r="X114" s="126"/>
      <c r="Y114" s="121"/>
      <c r="Z114" s="614"/>
      <c r="AA114" s="106"/>
      <c r="AB114" s="615"/>
      <c r="AC114" s="106"/>
      <c r="AD114" s="106"/>
      <c r="AE114" s="106"/>
      <c r="AF114" s="106"/>
    </row>
    <row r="115" spans="2:32" ht="14.25" customHeight="1">
      <c r="B115" s="159"/>
      <c r="C115" s="126"/>
      <c r="D115" s="611"/>
      <c r="E115" s="630"/>
      <c r="F115" s="622"/>
      <c r="G115" s="623"/>
      <c r="H115" s="612"/>
      <c r="I115" s="612"/>
      <c r="J115" s="612"/>
      <c r="K115" s="612"/>
      <c r="L115" s="627"/>
      <c r="M115" s="622"/>
      <c r="N115" s="612"/>
      <c r="O115" s="611"/>
      <c r="P115" s="617"/>
      <c r="Q115" s="357"/>
      <c r="R115" s="106"/>
      <c r="S115" s="106"/>
      <c r="T115" s="106"/>
      <c r="U115" s="106"/>
      <c r="V115" s="106"/>
      <c r="W115" s="613"/>
      <c r="X115" s="126"/>
      <c r="Y115" s="121"/>
      <c r="Z115" s="614"/>
      <c r="AA115" s="106"/>
      <c r="AB115" s="615"/>
      <c r="AC115" s="106"/>
      <c r="AD115" s="106"/>
      <c r="AE115" s="106"/>
      <c r="AF115" s="106"/>
    </row>
    <row r="116" spans="2:32">
      <c r="B116" s="159"/>
      <c r="C116" s="126"/>
      <c r="D116" s="611"/>
      <c r="E116" s="630"/>
      <c r="F116" s="627"/>
      <c r="G116" s="623"/>
      <c r="H116" s="612"/>
      <c r="I116" s="612"/>
      <c r="J116" s="612"/>
      <c r="K116" s="612"/>
      <c r="L116" s="623"/>
      <c r="M116" s="623"/>
      <c r="N116" s="98"/>
      <c r="O116" s="611"/>
      <c r="P116" s="617"/>
      <c r="Q116" s="357"/>
      <c r="R116" s="106"/>
      <c r="S116" s="106"/>
      <c r="T116" s="106"/>
      <c r="U116" s="106"/>
      <c r="V116" s="106"/>
      <c r="W116" s="613"/>
      <c r="X116" s="126"/>
      <c r="Y116" s="121"/>
      <c r="Z116" s="614"/>
      <c r="AA116" s="106"/>
      <c r="AB116" s="615"/>
      <c r="AC116" s="106"/>
      <c r="AD116" s="106"/>
      <c r="AE116" s="106"/>
      <c r="AF116" s="106"/>
    </row>
    <row r="117" spans="2:32" ht="14.25" customHeight="1">
      <c r="B117" s="159"/>
      <c r="C117" s="126"/>
      <c r="D117" s="611"/>
      <c r="E117" s="630"/>
      <c r="F117" s="627"/>
      <c r="G117" s="627"/>
      <c r="H117" s="612"/>
      <c r="I117" s="612"/>
      <c r="J117" s="612"/>
      <c r="K117" s="622"/>
      <c r="L117" s="634"/>
      <c r="M117" s="627"/>
      <c r="N117" s="623"/>
      <c r="O117" s="611"/>
      <c r="P117" s="617"/>
      <c r="Q117" s="357"/>
      <c r="R117" s="106"/>
      <c r="S117" s="106"/>
      <c r="T117" s="106"/>
      <c r="U117" s="106"/>
      <c r="V117" s="106"/>
      <c r="W117" s="613"/>
      <c r="X117" s="126"/>
      <c r="Y117" s="121"/>
      <c r="Z117" s="614"/>
      <c r="AA117" s="106"/>
      <c r="AB117" s="615"/>
      <c r="AC117" s="106"/>
      <c r="AD117" s="106"/>
      <c r="AE117" s="106"/>
      <c r="AF117" s="106"/>
    </row>
    <row r="118" spans="2:32">
      <c r="B118" s="159"/>
      <c r="C118" s="126"/>
      <c r="D118" s="611"/>
      <c r="E118" s="630"/>
      <c r="F118" s="622"/>
      <c r="G118" s="623"/>
      <c r="H118" s="612"/>
      <c r="I118" s="612"/>
      <c r="J118" s="612"/>
      <c r="K118" s="612"/>
      <c r="L118" s="622"/>
      <c r="M118" s="622"/>
      <c r="N118" s="612"/>
      <c r="O118" s="611"/>
      <c r="P118" s="617"/>
      <c r="Q118" s="357"/>
      <c r="R118" s="106"/>
      <c r="S118" s="106"/>
      <c r="T118" s="106"/>
      <c r="U118" s="106"/>
      <c r="V118" s="106"/>
      <c r="W118" s="613"/>
      <c r="X118" s="126"/>
      <c r="Y118" s="121"/>
      <c r="Z118" s="614"/>
      <c r="AA118" s="106"/>
      <c r="AB118" s="615"/>
      <c r="AC118" s="106"/>
      <c r="AD118" s="106"/>
      <c r="AE118" s="106"/>
      <c r="AF118" s="106"/>
    </row>
    <row r="119" spans="2:32" ht="11.25" customHeight="1">
      <c r="B119" s="159"/>
      <c r="C119" s="126"/>
      <c r="D119" s="611"/>
      <c r="E119" s="630"/>
      <c r="F119" s="627"/>
      <c r="G119" s="623"/>
      <c r="H119" s="612"/>
      <c r="I119" s="612"/>
      <c r="J119" s="612"/>
      <c r="K119" s="612"/>
      <c r="L119" s="623"/>
      <c r="M119" s="623"/>
      <c r="N119" s="612"/>
      <c r="O119" s="611"/>
      <c r="P119" s="625"/>
      <c r="Q119" s="357"/>
      <c r="R119" s="106"/>
      <c r="S119" s="106"/>
      <c r="T119" s="106"/>
      <c r="U119" s="106"/>
      <c r="V119" s="106"/>
      <c r="W119" s="613"/>
      <c r="X119" s="126"/>
      <c r="Y119" s="121"/>
      <c r="Z119" s="614"/>
      <c r="AA119" s="106"/>
      <c r="AB119" s="626"/>
      <c r="AC119" s="106"/>
      <c r="AD119" s="106"/>
      <c r="AE119" s="106"/>
      <c r="AF119" s="106"/>
    </row>
    <row r="120" spans="2:32">
      <c r="B120" s="159"/>
      <c r="C120" s="126"/>
      <c r="D120" s="611"/>
      <c r="E120" s="630"/>
      <c r="F120" s="622"/>
      <c r="G120" s="623"/>
      <c r="H120" s="612"/>
      <c r="I120" s="612"/>
      <c r="J120" s="612"/>
      <c r="K120" s="612"/>
      <c r="L120" s="623"/>
      <c r="M120" s="623"/>
      <c r="N120" s="612"/>
      <c r="O120" s="611"/>
      <c r="P120" s="617"/>
      <c r="Q120" s="357"/>
      <c r="R120" s="106"/>
      <c r="S120" s="106"/>
      <c r="T120" s="106"/>
      <c r="U120" s="106"/>
      <c r="V120" s="106"/>
      <c r="W120" s="613"/>
      <c r="X120" s="126"/>
      <c r="Y120" s="121"/>
      <c r="Z120" s="614"/>
      <c r="AA120" s="106"/>
      <c r="AB120" s="615"/>
      <c r="AC120" s="106"/>
      <c r="AD120" s="106"/>
      <c r="AE120" s="106"/>
      <c r="AF120" s="106"/>
    </row>
    <row r="121" spans="2:32">
      <c r="B121" s="159"/>
      <c r="C121" s="126"/>
      <c r="D121" s="611"/>
      <c r="E121" s="630"/>
      <c r="F121" s="623"/>
      <c r="G121" s="627"/>
      <c r="H121" s="612"/>
      <c r="I121" s="612"/>
      <c r="J121" s="612"/>
      <c r="K121" s="612"/>
      <c r="L121" s="634"/>
      <c r="M121" s="627"/>
      <c r="N121" s="612"/>
      <c r="O121" s="611"/>
      <c r="P121" s="625"/>
      <c r="Q121" s="357"/>
      <c r="R121" s="106"/>
      <c r="S121" s="106"/>
      <c r="T121" s="106"/>
      <c r="U121" s="106"/>
      <c r="V121" s="106"/>
      <c r="W121" s="613"/>
      <c r="X121" s="126"/>
      <c r="Y121" s="121"/>
      <c r="Z121" s="614"/>
      <c r="AA121" s="106"/>
      <c r="AB121" s="626"/>
      <c r="AC121" s="106"/>
      <c r="AD121" s="106"/>
      <c r="AE121" s="106"/>
      <c r="AF121" s="106"/>
    </row>
    <row r="122" spans="2:32" hidden="1">
      <c r="B122" s="159"/>
      <c r="C122" s="126"/>
      <c r="D122" s="611"/>
      <c r="E122" s="630"/>
      <c r="F122" s="627"/>
      <c r="G122" s="623"/>
      <c r="H122" s="612"/>
      <c r="I122" s="612"/>
      <c r="J122" s="612"/>
      <c r="K122" s="612"/>
      <c r="L122" s="622"/>
      <c r="M122" s="622"/>
      <c r="N122" s="612"/>
      <c r="O122" s="611"/>
      <c r="P122" s="617"/>
      <c r="Q122" s="357"/>
      <c r="R122" s="106"/>
      <c r="S122" s="106"/>
      <c r="T122" s="106"/>
      <c r="U122" s="106"/>
      <c r="V122" s="106"/>
      <c r="W122" s="613"/>
      <c r="X122" s="126"/>
      <c r="Y122" s="121"/>
      <c r="Z122" s="614"/>
      <c r="AA122" s="106"/>
      <c r="AB122" s="620"/>
      <c r="AC122" s="106"/>
      <c r="AD122" s="106"/>
      <c r="AE122" s="106"/>
      <c r="AF122" s="106"/>
    </row>
    <row r="123" spans="2:32">
      <c r="B123" s="159"/>
      <c r="C123" s="101"/>
      <c r="D123" s="611"/>
      <c r="E123" s="630"/>
      <c r="F123" s="623"/>
      <c r="G123" s="623"/>
      <c r="H123" s="612"/>
      <c r="I123" s="612"/>
      <c r="J123" s="612"/>
      <c r="K123" s="612"/>
      <c r="L123" s="627"/>
      <c r="M123" s="627"/>
      <c r="N123" s="612"/>
      <c r="O123" s="611"/>
      <c r="P123" s="617"/>
      <c r="Q123" s="357"/>
      <c r="R123" s="106"/>
      <c r="S123" s="106"/>
      <c r="T123" s="106"/>
      <c r="U123" s="106"/>
      <c r="V123" s="106"/>
      <c r="W123" s="613"/>
      <c r="X123" s="126"/>
      <c r="Y123" s="121"/>
      <c r="Z123" s="614"/>
      <c r="AA123" s="106"/>
      <c r="AB123" s="615"/>
      <c r="AC123" s="106"/>
      <c r="AD123" s="106"/>
      <c r="AE123" s="106"/>
      <c r="AF123" s="106"/>
    </row>
    <row r="124" spans="2:32">
      <c r="B124" s="159"/>
      <c r="C124" s="126"/>
      <c r="D124" s="611"/>
      <c r="E124" s="630"/>
      <c r="F124" s="622"/>
      <c r="G124" s="623"/>
      <c r="H124" s="634"/>
      <c r="I124" s="612"/>
      <c r="J124" s="612"/>
      <c r="K124" s="612"/>
      <c r="L124" s="622"/>
      <c r="M124" s="623"/>
      <c r="N124" s="612"/>
      <c r="O124" s="616"/>
      <c r="P124" s="625"/>
      <c r="Q124" s="357"/>
      <c r="R124" s="106"/>
      <c r="S124" s="106"/>
      <c r="T124" s="106"/>
      <c r="U124" s="106"/>
      <c r="V124" s="106"/>
      <c r="W124" s="613"/>
      <c r="X124" s="126"/>
      <c r="Y124" s="121"/>
      <c r="Z124" s="614"/>
      <c r="AA124" s="106"/>
      <c r="AB124" s="626"/>
      <c r="AC124" s="106"/>
      <c r="AD124" s="106"/>
      <c r="AE124" s="106"/>
      <c r="AF124" s="106"/>
    </row>
    <row r="125" spans="2:32">
      <c r="B125" s="159"/>
      <c r="C125" s="126"/>
      <c r="D125" s="611"/>
      <c r="E125" s="630"/>
      <c r="F125" s="634"/>
      <c r="G125" s="634"/>
      <c r="H125" s="612"/>
      <c r="I125" s="612"/>
      <c r="J125" s="612"/>
      <c r="K125" s="612"/>
      <c r="L125" s="635"/>
      <c r="M125" s="634"/>
      <c r="N125" s="612"/>
      <c r="O125" s="616"/>
      <c r="P125" s="617"/>
      <c r="Q125" s="357"/>
      <c r="R125" s="106"/>
      <c r="S125" s="106"/>
      <c r="T125" s="106"/>
      <c r="U125" s="106"/>
      <c r="V125" s="106"/>
      <c r="W125" s="613"/>
      <c r="X125" s="126"/>
      <c r="Y125" s="121"/>
      <c r="Z125" s="614"/>
      <c r="AA125" s="106"/>
      <c r="AB125" s="629"/>
      <c r="AC125" s="106"/>
      <c r="AD125" s="106"/>
      <c r="AE125" s="106"/>
      <c r="AF125" s="106"/>
    </row>
    <row r="126" spans="2:32">
      <c r="B126" s="159"/>
      <c r="C126" s="126"/>
      <c r="D126" s="611"/>
      <c r="E126" s="630"/>
      <c r="F126" s="155"/>
      <c r="G126" s="155"/>
      <c r="H126" s="155"/>
      <c r="I126" s="155"/>
      <c r="J126" s="155"/>
      <c r="K126" s="155"/>
      <c r="L126" s="155"/>
      <c r="M126" s="155"/>
      <c r="N126" s="155"/>
      <c r="O126" s="616"/>
      <c r="P126" s="617"/>
      <c r="Q126" s="357"/>
      <c r="R126" s="106"/>
      <c r="S126" s="106"/>
      <c r="T126" s="106"/>
      <c r="U126" s="106"/>
      <c r="V126" s="106"/>
      <c r="W126" s="613"/>
      <c r="X126" s="126"/>
      <c r="Y126" s="121"/>
      <c r="Z126" s="614"/>
      <c r="AA126" s="106"/>
      <c r="AB126" s="615"/>
      <c r="AC126" s="106"/>
      <c r="AD126" s="106"/>
      <c r="AE126" s="106"/>
      <c r="AF126" s="106"/>
    </row>
    <row r="127" spans="2:32" ht="11.25" customHeight="1">
      <c r="B127" s="159"/>
      <c r="C127" s="126"/>
      <c r="D127" s="611"/>
      <c r="E127" s="630"/>
      <c r="F127" s="155"/>
      <c r="G127" s="155"/>
      <c r="H127" s="155"/>
      <c r="I127" s="155"/>
      <c r="J127" s="155"/>
      <c r="K127" s="155"/>
      <c r="L127" s="155"/>
      <c r="M127" s="155"/>
      <c r="N127" s="155"/>
      <c r="O127" s="616"/>
      <c r="P127" s="617"/>
      <c r="Q127" s="357"/>
      <c r="R127" s="106"/>
      <c r="S127" s="106"/>
      <c r="T127" s="106"/>
      <c r="U127" s="106"/>
      <c r="V127" s="106"/>
      <c r="W127" s="613"/>
      <c r="X127" s="126"/>
      <c r="Y127" s="121"/>
      <c r="Z127" s="614"/>
      <c r="AA127" s="106"/>
      <c r="AB127" s="615"/>
      <c r="AC127" s="106"/>
      <c r="AD127" s="106"/>
      <c r="AE127" s="106"/>
      <c r="AF127" s="106"/>
    </row>
    <row r="128" spans="2:32" ht="12.75" customHeight="1">
      <c r="B128" s="159"/>
      <c r="C128" s="126"/>
      <c r="D128" s="611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16"/>
      <c r="P128" s="617"/>
      <c r="Q128" s="357"/>
      <c r="R128" s="106"/>
      <c r="S128" s="106"/>
      <c r="T128" s="106"/>
      <c r="U128" s="106"/>
      <c r="V128" s="106"/>
      <c r="W128" s="613"/>
      <c r="X128" s="126"/>
      <c r="Y128" s="121"/>
      <c r="Z128" s="614"/>
      <c r="AA128" s="106"/>
      <c r="AB128" s="615"/>
      <c r="AC128" s="106"/>
      <c r="AD128" s="106"/>
      <c r="AE128" s="106"/>
      <c r="AF128" s="106"/>
    </row>
    <row r="129" spans="2:32" ht="11.25" customHeight="1">
      <c r="B129" s="159"/>
      <c r="C129" s="126"/>
      <c r="D129" s="611"/>
      <c r="E129" s="155"/>
      <c r="F129" s="155"/>
      <c r="G129" s="155"/>
      <c r="H129" s="155"/>
      <c r="I129" s="155"/>
      <c r="J129" s="155"/>
      <c r="K129" s="631"/>
      <c r="L129" s="155"/>
      <c r="M129" s="155"/>
      <c r="N129" s="155"/>
      <c r="O129" s="619"/>
      <c r="P129" s="617"/>
      <c r="Q129" s="357"/>
      <c r="R129" s="106"/>
      <c r="S129" s="106"/>
      <c r="T129" s="106"/>
      <c r="U129" s="106"/>
      <c r="V129" s="106"/>
      <c r="W129" s="632"/>
      <c r="X129" s="126"/>
      <c r="Y129" s="633"/>
      <c r="Z129" s="614"/>
      <c r="AA129" s="106"/>
      <c r="AB129" s="615"/>
      <c r="AC129" s="106"/>
      <c r="AD129" s="106"/>
      <c r="AE129" s="106"/>
      <c r="AF129" s="106"/>
    </row>
    <row r="130" spans="2:32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</row>
    <row r="131" spans="2:32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</row>
    <row r="132" spans="2:32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</row>
    <row r="133" spans="2:32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  <c r="AC133" s="106"/>
      <c r="AD133" s="106"/>
      <c r="AE133" s="106"/>
      <c r="AF133" s="106"/>
    </row>
    <row r="134" spans="2:32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  <c r="AC134" s="106"/>
      <c r="AD134" s="106"/>
      <c r="AE134" s="106"/>
      <c r="AF134" s="106"/>
    </row>
    <row r="135" spans="2:32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  <c r="AC135" s="106"/>
      <c r="AD135" s="106"/>
      <c r="AE135" s="106"/>
      <c r="AF135" s="106"/>
    </row>
    <row r="136" spans="2:32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  <c r="AC136" s="106"/>
      <c r="AD136" s="106"/>
      <c r="AE136" s="106"/>
      <c r="AF136" s="106"/>
    </row>
    <row r="137" spans="2:32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  <c r="AC137" s="106"/>
      <c r="AD137" s="106"/>
      <c r="AE137" s="106"/>
      <c r="AF137" s="106"/>
    </row>
    <row r="138" spans="2:32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  <c r="AC138" s="106"/>
      <c r="AD138" s="106"/>
      <c r="AE138" s="106"/>
      <c r="AF138" s="106"/>
    </row>
    <row r="139" spans="2:32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  <c r="AC139" s="106"/>
      <c r="AD139" s="106"/>
      <c r="AE139" s="106"/>
      <c r="AF139" s="106"/>
    </row>
    <row r="140" spans="2:32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  <c r="AC140" s="106"/>
      <c r="AD140" s="106"/>
      <c r="AE140" s="106"/>
      <c r="AF140" s="106"/>
    </row>
    <row r="141" spans="2:32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  <c r="AC141" s="106"/>
      <c r="AD141" s="106"/>
      <c r="AE141" s="106"/>
      <c r="AF141" s="106"/>
    </row>
    <row r="142" spans="2:32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  <c r="AC142" s="106"/>
      <c r="AD142" s="106"/>
      <c r="AE142" s="106"/>
      <c r="AF142" s="106"/>
    </row>
    <row r="143" spans="2:32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  <c r="AC143" s="106"/>
      <c r="AD143" s="106"/>
      <c r="AE143" s="106"/>
      <c r="AF143" s="106"/>
    </row>
    <row r="144" spans="2:32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  <c r="AC144" s="106"/>
      <c r="AD144" s="106"/>
      <c r="AE144" s="106"/>
      <c r="AF144" s="106"/>
    </row>
    <row r="145" spans="2:32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  <c r="AC145" s="106"/>
      <c r="AD145" s="106"/>
      <c r="AE145" s="106"/>
      <c r="AF145" s="106"/>
    </row>
    <row r="146" spans="2:32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  <c r="AC146" s="106"/>
      <c r="AD146" s="106"/>
      <c r="AE146" s="106"/>
      <c r="AF146" s="106"/>
    </row>
    <row r="147" spans="2:32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  <c r="AC147" s="106"/>
      <c r="AD147" s="106"/>
      <c r="AE147" s="106"/>
      <c r="AF147" s="106"/>
    </row>
    <row r="148" spans="2:32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  <c r="AC148" s="106"/>
      <c r="AD148" s="106"/>
      <c r="AE148" s="106"/>
      <c r="AF148" s="106"/>
    </row>
    <row r="149" spans="2:32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  <c r="AC149" s="106"/>
      <c r="AD149" s="106"/>
      <c r="AE149" s="106"/>
      <c r="AF149" s="106"/>
    </row>
    <row r="150" spans="2:32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  <c r="AC150" s="106"/>
      <c r="AD150" s="106"/>
      <c r="AE150" s="106"/>
      <c r="AF150" s="106"/>
    </row>
    <row r="151" spans="2:32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  <c r="AC151" s="106"/>
      <c r="AD151" s="106"/>
      <c r="AE151" s="106"/>
      <c r="AF151" s="106"/>
    </row>
    <row r="152" spans="2:32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  <c r="AC152" s="106"/>
      <c r="AD152" s="106"/>
      <c r="AE152" s="106"/>
      <c r="AF152" s="106"/>
    </row>
    <row r="153" spans="2:32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  <c r="AC153" s="106"/>
      <c r="AD153" s="106"/>
      <c r="AE153" s="106"/>
      <c r="AF153" s="106"/>
    </row>
    <row r="154" spans="2:32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  <c r="AC154" s="106"/>
      <c r="AD154" s="106"/>
      <c r="AE154" s="106"/>
      <c r="AF154" s="106"/>
    </row>
    <row r="155" spans="2:32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  <c r="AC155" s="106"/>
      <c r="AD155" s="106"/>
      <c r="AE155" s="106"/>
      <c r="AF155" s="106"/>
    </row>
    <row r="156" spans="2:32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  <c r="AC156" s="106"/>
      <c r="AD156" s="106"/>
      <c r="AE156" s="106"/>
      <c r="AF156" s="106"/>
    </row>
    <row r="157" spans="2:32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  <c r="AC157" s="106"/>
      <c r="AD157" s="106"/>
      <c r="AE157" s="106"/>
      <c r="AF157" s="106"/>
    </row>
    <row r="158" spans="2:32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  <c r="AC158" s="106"/>
      <c r="AD158" s="106"/>
      <c r="AE158" s="106"/>
      <c r="AF158" s="106"/>
    </row>
    <row r="159" spans="2:32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  <c r="AC159" s="106"/>
      <c r="AD159" s="106"/>
      <c r="AE159" s="106"/>
      <c r="AF159" s="106"/>
    </row>
    <row r="160" spans="2:32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  <c r="AC160" s="106"/>
      <c r="AD160" s="106"/>
      <c r="AE160" s="106"/>
      <c r="AF160" s="106"/>
    </row>
    <row r="161" spans="2:32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  <c r="AC161" s="106"/>
      <c r="AD161" s="106"/>
      <c r="AE161" s="106"/>
      <c r="AF161" s="106"/>
    </row>
    <row r="162" spans="2:32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  <c r="AC162" s="106"/>
      <c r="AD162" s="106"/>
      <c r="AE162" s="106"/>
      <c r="AF162" s="106"/>
    </row>
    <row r="163" spans="2:32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  <c r="AC163" s="106"/>
      <c r="AD163" s="106"/>
      <c r="AE163" s="106"/>
      <c r="AF163" s="106"/>
    </row>
    <row r="164" spans="2:32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  <c r="AC164" s="106"/>
      <c r="AD164" s="106"/>
      <c r="AE164" s="106"/>
      <c r="AF164" s="106"/>
    </row>
    <row r="165" spans="2:32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  <c r="AC165" s="106"/>
      <c r="AD165" s="106"/>
      <c r="AE165" s="106"/>
      <c r="AF165" s="106"/>
    </row>
    <row r="166" spans="2:32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  <c r="AC166" s="106"/>
      <c r="AD166" s="106"/>
      <c r="AE166" s="106"/>
      <c r="AF166" s="106"/>
    </row>
    <row r="167" spans="2:32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  <c r="AC167" s="106"/>
      <c r="AD167" s="106"/>
      <c r="AE167" s="106"/>
      <c r="AF167" s="106"/>
    </row>
    <row r="168" spans="2:32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  <c r="AC168" s="106"/>
      <c r="AD168" s="106"/>
      <c r="AE168" s="106"/>
      <c r="AF168" s="106"/>
    </row>
    <row r="169" spans="2:32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  <c r="AC169" s="106"/>
      <c r="AD169" s="106"/>
      <c r="AE169" s="106"/>
      <c r="AF169" s="106"/>
    </row>
    <row r="170" spans="2:32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  <c r="AC170" s="106"/>
      <c r="AD170" s="106"/>
      <c r="AE170" s="106"/>
      <c r="AF170" s="106"/>
    </row>
    <row r="171" spans="2:32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  <c r="AC171" s="106"/>
      <c r="AD171" s="106"/>
      <c r="AE171" s="106"/>
      <c r="AF171" s="106"/>
    </row>
    <row r="172" spans="2:32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</row>
    <row r="173" spans="2:32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</row>
    <row r="174" spans="2:32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</row>
    <row r="175" spans="2:32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</row>
    <row r="176" spans="2:32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  <c r="AC176" s="106"/>
      <c r="AD176" s="106"/>
      <c r="AE176" s="106"/>
      <c r="AF176" s="106"/>
    </row>
    <row r="177" spans="2:32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  <c r="AC177" s="106"/>
      <c r="AD177" s="106"/>
      <c r="AE177" s="106"/>
      <c r="AF177" s="106"/>
    </row>
    <row r="178" spans="2:32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  <c r="AC178" s="106"/>
      <c r="AD178" s="106"/>
      <c r="AE178" s="106"/>
      <c r="AF178" s="106"/>
    </row>
    <row r="179" spans="2:32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  <c r="AC179" s="106"/>
      <c r="AD179" s="106"/>
      <c r="AE179" s="106"/>
      <c r="AF179" s="106"/>
    </row>
    <row r="180" spans="2:32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  <c r="AC180" s="106"/>
      <c r="AD180" s="106"/>
      <c r="AE180" s="106"/>
      <c r="AF180" s="106"/>
    </row>
    <row r="181" spans="2:32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  <c r="AC181" s="106"/>
      <c r="AD181" s="106"/>
      <c r="AE181" s="106"/>
      <c r="AF181" s="106"/>
    </row>
    <row r="182" spans="2:32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  <c r="AC182" s="106"/>
      <c r="AD182" s="106"/>
      <c r="AE182" s="106"/>
      <c r="AF182" s="106"/>
    </row>
    <row r="183" spans="2:32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  <c r="AC183" s="106"/>
      <c r="AD183" s="106"/>
      <c r="AE183" s="106"/>
      <c r="AF183" s="106"/>
    </row>
    <row r="184" spans="2:32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  <c r="AC184" s="106"/>
      <c r="AD184" s="106"/>
      <c r="AE184" s="106"/>
      <c r="AF184" s="106"/>
    </row>
    <row r="185" spans="2:32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  <c r="AC185" s="106"/>
      <c r="AD185" s="106"/>
      <c r="AE185" s="106"/>
      <c r="AF185" s="106"/>
    </row>
    <row r="186" spans="2:32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  <c r="AC186" s="106"/>
      <c r="AD186" s="106"/>
      <c r="AE186" s="106"/>
      <c r="AF186" s="106"/>
    </row>
    <row r="187" spans="2:32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  <c r="AC187" s="106"/>
      <c r="AD187" s="106"/>
      <c r="AE187" s="106"/>
      <c r="AF187" s="106"/>
    </row>
    <row r="188" spans="2:32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  <c r="AC188" s="106"/>
      <c r="AD188" s="106"/>
      <c r="AE188" s="106"/>
      <c r="AF188" s="106"/>
    </row>
    <row r="189" spans="2:32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  <c r="AC189" s="106"/>
      <c r="AD189" s="106"/>
      <c r="AE189" s="106"/>
      <c r="AF189" s="106"/>
    </row>
    <row r="190" spans="2:32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  <c r="AC190" s="106"/>
      <c r="AD190" s="106"/>
      <c r="AE190" s="106"/>
      <c r="AF190" s="106"/>
    </row>
    <row r="191" spans="2:32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  <c r="AC191" s="106"/>
      <c r="AD191" s="106"/>
      <c r="AE191" s="106"/>
      <c r="AF191" s="106"/>
    </row>
    <row r="192" spans="2:32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  <c r="AC192" s="106"/>
      <c r="AD192" s="106"/>
      <c r="AE192" s="106"/>
      <c r="AF192" s="106"/>
    </row>
    <row r="193" spans="2:32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  <c r="AC193" s="106"/>
      <c r="AD193" s="106"/>
      <c r="AE193" s="106"/>
      <c r="AF193" s="106"/>
    </row>
    <row r="194" spans="2:32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  <c r="AC194" s="106"/>
      <c r="AD194" s="106"/>
      <c r="AE194" s="106"/>
      <c r="AF194" s="106"/>
    </row>
    <row r="195" spans="2:32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  <c r="AC195" s="106"/>
      <c r="AD195" s="106"/>
      <c r="AE195" s="106"/>
      <c r="AF195" s="106"/>
    </row>
    <row r="196" spans="2:32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  <c r="AC196" s="106"/>
      <c r="AD196" s="106"/>
      <c r="AE196" s="106"/>
      <c r="AF196" s="106"/>
    </row>
    <row r="197" spans="2:32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  <c r="AC197" s="106"/>
      <c r="AD197" s="106"/>
      <c r="AE197" s="106"/>
      <c r="AF197" s="106"/>
    </row>
    <row r="198" spans="2:32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  <c r="AC198" s="106"/>
      <c r="AD198" s="106"/>
      <c r="AE198" s="106"/>
      <c r="AF198" s="106"/>
    </row>
    <row r="199" spans="2:32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  <c r="AC199" s="106"/>
      <c r="AD199" s="106"/>
      <c r="AE199" s="106"/>
      <c r="AF199" s="106"/>
    </row>
    <row r="200" spans="2:32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  <c r="AC200" s="106"/>
      <c r="AD200" s="106"/>
      <c r="AE200" s="106"/>
      <c r="AF200" s="106"/>
    </row>
    <row r="201" spans="2:32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  <c r="AC201" s="106"/>
      <c r="AD201" s="106"/>
      <c r="AE201" s="106"/>
      <c r="AF201" s="106"/>
    </row>
    <row r="202" spans="2:32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  <c r="AC202" s="106"/>
      <c r="AD202" s="106"/>
      <c r="AE202" s="106"/>
      <c r="AF202" s="106"/>
    </row>
    <row r="203" spans="2:32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  <c r="AC203" s="106"/>
      <c r="AD203" s="106"/>
      <c r="AE203" s="106"/>
      <c r="AF203" s="106"/>
    </row>
    <row r="204" spans="2:32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  <c r="AC204" s="106"/>
      <c r="AD204" s="106"/>
      <c r="AE204" s="106"/>
      <c r="AF204" s="106"/>
    </row>
    <row r="205" spans="2:32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  <c r="AC205" s="106"/>
      <c r="AD205" s="106"/>
      <c r="AE205" s="106"/>
      <c r="AF205" s="106"/>
    </row>
    <row r="206" spans="2:32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  <c r="AC206" s="106"/>
      <c r="AD206" s="106"/>
      <c r="AE206" s="106"/>
      <c r="AF206" s="106"/>
    </row>
    <row r="207" spans="2:32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  <c r="AC207" s="106"/>
      <c r="AD207" s="106"/>
      <c r="AE207" s="106"/>
      <c r="AF207" s="106"/>
    </row>
    <row r="208" spans="2:32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  <c r="AC208" s="106"/>
      <c r="AD208" s="106"/>
      <c r="AE208" s="106"/>
      <c r="AF208" s="106"/>
    </row>
    <row r="209" spans="2:32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  <c r="AC209" s="106"/>
      <c r="AD209" s="106"/>
      <c r="AE209" s="106"/>
      <c r="AF209" s="106"/>
    </row>
    <row r="210" spans="2:32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  <c r="AC210" s="106"/>
      <c r="AD210" s="106"/>
      <c r="AE210" s="106"/>
      <c r="AF210" s="106"/>
    </row>
    <row r="211" spans="2:32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  <c r="AC211" s="106"/>
      <c r="AD211" s="106"/>
      <c r="AE211" s="106"/>
      <c r="AF211" s="106"/>
    </row>
    <row r="212" spans="2:32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  <c r="AC212" s="106"/>
      <c r="AD212" s="106"/>
      <c r="AE212" s="106"/>
      <c r="AF212" s="106"/>
    </row>
    <row r="213" spans="2:32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  <c r="AC213" s="106"/>
      <c r="AD213" s="106"/>
      <c r="AE213" s="106"/>
      <c r="AF213" s="106"/>
    </row>
    <row r="214" spans="2:32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  <c r="AC214" s="106"/>
      <c r="AD214" s="106"/>
      <c r="AE214" s="106"/>
      <c r="AF214" s="106"/>
    </row>
    <row r="215" spans="2:32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</row>
    <row r="216" spans="2:32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</row>
    <row r="217" spans="2:32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</row>
    <row r="218" spans="2:32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</row>
    <row r="219" spans="2:32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</row>
    <row r="220" spans="2:32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</row>
    <row r="221" spans="2:32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</row>
    <row r="222" spans="2:32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</row>
    <row r="223" spans="2:32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</row>
    <row r="224" spans="2:32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</row>
    <row r="225" spans="2:32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</row>
    <row r="226" spans="2:32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</row>
    <row r="227" spans="2:32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</row>
    <row r="228" spans="2:32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</row>
    <row r="229" spans="2:32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</row>
    <row r="230" spans="2:32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</row>
    <row r="231" spans="2:32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</row>
    <row r="232" spans="2:32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</row>
    <row r="233" spans="2:32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</row>
    <row r="234" spans="2:32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</row>
    <row r="235" spans="2:32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</row>
    <row r="236" spans="2:32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</row>
    <row r="237" spans="2:32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</row>
    <row r="238" spans="2:32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</row>
    <row r="239" spans="2:32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</row>
    <row r="240" spans="2:32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</row>
    <row r="241" spans="2:32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</row>
    <row r="242" spans="2:32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</row>
    <row r="243" spans="2:32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</row>
    <row r="244" spans="2:32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</row>
    <row r="245" spans="2:32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</row>
    <row r="246" spans="2:32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</row>
    <row r="247" spans="2:32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</row>
    <row r="248" spans="2:32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</row>
    <row r="249" spans="2:32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</row>
    <row r="250" spans="2:32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</row>
    <row r="251" spans="2:32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</row>
    <row r="252" spans="2:32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</row>
    <row r="253" spans="2:32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</row>
    <row r="254" spans="2:32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</row>
    <row r="255" spans="2:32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</row>
    <row r="256" spans="2:32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</row>
    <row r="257" spans="2:32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</row>
    <row r="258" spans="2:32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</row>
    <row r="259" spans="2:32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</row>
    <row r="260" spans="2:32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</row>
    <row r="261" spans="2:32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</row>
    <row r="262" spans="2:32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</row>
    <row r="263" spans="2:32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</row>
    <row r="264" spans="2:32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</row>
    <row r="265" spans="2:32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</row>
    <row r="266" spans="2:32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</row>
    <row r="267" spans="2:32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</row>
    <row r="268" spans="2:32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</row>
    <row r="269" spans="2:32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</row>
    <row r="270" spans="2:32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</row>
    <row r="271" spans="2:32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</row>
    <row r="272" spans="2:32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</row>
    <row r="273" spans="2:32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</row>
    <row r="274" spans="2:32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</row>
    <row r="275" spans="2:32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</row>
    <row r="276" spans="2:32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</row>
    <row r="277" spans="2:32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</row>
    <row r="278" spans="2:32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</row>
    <row r="279" spans="2:32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</row>
    <row r="280" spans="2:32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</row>
    <row r="281" spans="2:32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</row>
    <row r="282" spans="2:32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</row>
    <row r="283" spans="2:32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</row>
    <row r="284" spans="2:32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</row>
    <row r="285" spans="2:32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</row>
    <row r="286" spans="2:32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</row>
    <row r="287" spans="2:32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</row>
    <row r="288" spans="2:32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</row>
    <row r="289" spans="2:32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</row>
    <row r="290" spans="2:32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</row>
    <row r="291" spans="2:32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</row>
    <row r="292" spans="2:32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</row>
    <row r="293" spans="2:32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</row>
    <row r="294" spans="2:32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</row>
    <row r="295" spans="2:32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</row>
    <row r="296" spans="2:32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</row>
    <row r="297" spans="2:32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</row>
    <row r="298" spans="2:32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</row>
    <row r="299" spans="2:32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</row>
    <row r="300" spans="2:32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</row>
    <row r="301" spans="2:32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</row>
    <row r="302" spans="2:32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</row>
    <row r="303" spans="2:32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</row>
    <row r="304" spans="2:32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</row>
    <row r="305" spans="2:32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</row>
    <row r="306" spans="2:32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</row>
    <row r="307" spans="2:32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</row>
    <row r="308" spans="2:32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</row>
    <row r="309" spans="2:32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</row>
    <row r="310" spans="2:32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</row>
    <row r="311" spans="2:32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</row>
    <row r="312" spans="2:32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</row>
    <row r="313" spans="2:32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</row>
    <row r="314" spans="2:32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</row>
    <row r="315" spans="2:32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</row>
    <row r="316" spans="2:32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</row>
    <row r="317" spans="2:32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</row>
    <row r="318" spans="2:32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</row>
    <row r="319" spans="2:32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</row>
    <row r="320" spans="2:32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</row>
    <row r="321" spans="2:32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</row>
    <row r="322" spans="2:32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</row>
    <row r="323" spans="2:32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</row>
    <row r="324" spans="2:32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</row>
    <row r="325" spans="2:32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</row>
    <row r="326" spans="2:32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</row>
    <row r="327" spans="2:32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</row>
    <row r="328" spans="2:32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</row>
    <row r="329" spans="2:32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</row>
    <row r="330" spans="2:32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</row>
    <row r="331" spans="2:32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</row>
    <row r="332" spans="2:32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</row>
    <row r="333" spans="2:32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</row>
    <row r="334" spans="2:32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</row>
    <row r="335" spans="2:32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</row>
    <row r="336" spans="2:32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</row>
    <row r="337" spans="2:32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BF73-3670-44C2-AD8A-3BC98ACBDE2D}">
  <dimension ref="B1:AJ216"/>
  <sheetViews>
    <sheetView zoomScaleNormal="100" workbookViewId="0">
      <pane xSplit="1" topLeftCell="B1" activePane="topRight" state="frozen"/>
      <selection pane="topRight" activeCell="R10" sqref="R10"/>
    </sheetView>
  </sheetViews>
  <sheetFormatPr defaultRowHeight="15"/>
  <cols>
    <col min="1" max="1" width="0.7109375" customWidth="1"/>
    <col min="2" max="2" width="3.7109375" customWidth="1"/>
    <col min="3" max="3" width="31.5703125" customWidth="1"/>
    <col min="4" max="4" width="8" customWidth="1"/>
    <col min="5" max="5" width="6.5703125" customWidth="1"/>
    <col min="6" max="6" width="5.85546875" customWidth="1"/>
    <col min="7" max="7" width="6.7109375" customWidth="1"/>
    <col min="8" max="8" width="6" customWidth="1"/>
    <col min="9" max="9" width="5.85546875" customWidth="1"/>
    <col min="10" max="10" width="6.28515625" customWidth="1"/>
    <col min="11" max="11" width="6.5703125" customWidth="1"/>
    <col min="12" max="12" width="6.42578125" customWidth="1"/>
    <col min="13" max="13" width="5.85546875" customWidth="1"/>
    <col min="14" max="14" width="6.28515625" customWidth="1"/>
    <col min="15" max="15" width="6" customWidth="1"/>
    <col min="16" max="16" width="6.5703125" customWidth="1"/>
    <col min="17" max="18" width="6.42578125" customWidth="1"/>
    <col min="19" max="19" width="5.85546875" customWidth="1"/>
    <col min="20" max="20" width="6.5703125" customWidth="1"/>
    <col min="21" max="21" width="0.85546875" customWidth="1"/>
    <col min="23" max="23" width="7.7109375" customWidth="1"/>
    <col min="24" max="24" width="7.42578125" customWidth="1"/>
    <col min="25" max="25" width="8.140625" customWidth="1"/>
    <col min="26" max="26" width="7.28515625" customWidth="1"/>
    <col min="28" max="28" width="9.855468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383</v>
      </c>
      <c r="E2" s="99" t="s">
        <v>16</v>
      </c>
      <c r="M2" t="s">
        <v>209</v>
      </c>
      <c r="T2" s="3132"/>
      <c r="U2" s="11"/>
      <c r="V2" s="106"/>
      <c r="W2" s="196"/>
      <c r="X2" s="106"/>
      <c r="AH2" s="106"/>
      <c r="AI2" s="106"/>
      <c r="AJ2" s="106"/>
    </row>
    <row r="3" spans="2:36" ht="13.5" customHeight="1">
      <c r="B3" s="84"/>
      <c r="C3" s="457"/>
      <c r="D3" s="36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106"/>
      <c r="Z3" s="357"/>
      <c r="AA3" s="106"/>
      <c r="AB3" s="106"/>
      <c r="AC3" s="106"/>
      <c r="AD3" s="106"/>
      <c r="AE3" s="106"/>
      <c r="AF3" s="106"/>
      <c r="AH3" s="106"/>
      <c r="AI3" s="106"/>
      <c r="AJ3" s="106"/>
    </row>
    <row r="4" spans="2:36" ht="13.5" customHeight="1">
      <c r="B4" s="65"/>
      <c r="C4" s="458"/>
      <c r="D4" s="2267" t="s">
        <v>170</v>
      </c>
      <c r="E4" s="3970" t="s">
        <v>205</v>
      </c>
      <c r="F4" s="20"/>
      <c r="G4" s="20"/>
      <c r="H4" s="20"/>
      <c r="I4" s="20"/>
      <c r="J4" s="20"/>
      <c r="L4" s="20" t="s">
        <v>183</v>
      </c>
      <c r="N4" s="19"/>
      <c r="O4" s="3132"/>
      <c r="P4" s="3137"/>
      <c r="Q4" s="2267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357"/>
      <c r="AA4" s="106"/>
      <c r="AB4" s="106"/>
      <c r="AC4" s="106"/>
      <c r="AD4" s="106"/>
      <c r="AE4" s="106"/>
      <c r="AF4" s="106"/>
      <c r="AH4" s="106"/>
      <c r="AI4" s="106"/>
      <c r="AJ4" s="106"/>
    </row>
    <row r="5" spans="2:36" ht="12.75" customHeight="1" thickBot="1">
      <c r="B5" s="65"/>
      <c r="C5" s="460" t="s">
        <v>21</v>
      </c>
      <c r="D5" s="75" t="s">
        <v>18</v>
      </c>
      <c r="E5" s="63" t="s">
        <v>1053</v>
      </c>
      <c r="F5" s="37"/>
      <c r="G5" s="37"/>
      <c r="H5" s="77"/>
      <c r="I5" s="3971" t="s">
        <v>730</v>
      </c>
      <c r="J5" s="3972"/>
      <c r="K5" s="37"/>
      <c r="L5" s="3093" t="s">
        <v>731</v>
      </c>
      <c r="M5" s="3973"/>
      <c r="N5" s="59"/>
      <c r="O5" s="37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106"/>
      <c r="Z5" s="357"/>
      <c r="AA5" s="106"/>
      <c r="AB5" s="106"/>
      <c r="AC5" s="106"/>
      <c r="AD5" s="106"/>
      <c r="AE5" s="106"/>
      <c r="AF5" s="608"/>
      <c r="AH5" s="106"/>
      <c r="AI5" s="106"/>
      <c r="AJ5" s="106"/>
    </row>
    <row r="6" spans="2:36">
      <c r="B6" s="65" t="s">
        <v>171</v>
      </c>
      <c r="C6" s="458"/>
      <c r="D6" s="74" t="s">
        <v>35</v>
      </c>
      <c r="E6" s="648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106"/>
      <c r="Z6" s="357"/>
      <c r="AA6" s="106"/>
      <c r="AB6" s="106"/>
      <c r="AC6" s="106"/>
      <c r="AD6" s="329"/>
      <c r="AE6" s="106"/>
      <c r="AF6" s="608"/>
      <c r="AH6" s="106"/>
      <c r="AI6" s="106"/>
      <c r="AJ6" s="106"/>
    </row>
    <row r="7" spans="2:36" ht="12" customHeight="1">
      <c r="B7" s="65"/>
      <c r="C7" s="460" t="s">
        <v>172</v>
      </c>
      <c r="D7" s="828" t="s">
        <v>173</v>
      </c>
      <c r="E7" s="446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357"/>
      <c r="AA7" s="106"/>
      <c r="AB7" s="106"/>
      <c r="AC7" s="106"/>
      <c r="AD7" s="329"/>
      <c r="AE7" s="106"/>
      <c r="AF7" s="609"/>
      <c r="AH7" s="106"/>
      <c r="AI7" s="106"/>
      <c r="AJ7" s="106"/>
    </row>
    <row r="8" spans="2:36" ht="14.25" customHeight="1" thickBot="1">
      <c r="B8" s="65"/>
      <c r="C8" s="458"/>
      <c r="D8" s="832">
        <v>0.6</v>
      </c>
      <c r="E8" s="59"/>
      <c r="F8" s="60"/>
      <c r="G8" s="59"/>
      <c r="H8" s="60"/>
      <c r="I8" s="91"/>
      <c r="J8" s="60"/>
      <c r="K8" s="60"/>
      <c r="L8" s="59"/>
      <c r="M8" s="60"/>
      <c r="N8" s="91"/>
      <c r="O8" s="3968"/>
      <c r="P8" s="3968"/>
      <c r="Q8" s="355"/>
      <c r="R8" s="355" t="s">
        <v>165</v>
      </c>
      <c r="S8" s="355" t="s">
        <v>264</v>
      </c>
      <c r="T8" s="1467">
        <v>1</v>
      </c>
      <c r="V8" s="98"/>
      <c r="W8" s="98"/>
      <c r="X8" s="202"/>
      <c r="Y8" s="126"/>
      <c r="Z8" s="357"/>
      <c r="AA8" s="269"/>
      <c r="AB8" s="357"/>
      <c r="AC8" s="159"/>
      <c r="AD8" s="610"/>
      <c r="AE8" s="106"/>
      <c r="AF8" s="609"/>
      <c r="AH8" s="106"/>
      <c r="AI8" s="106"/>
      <c r="AJ8" s="106"/>
    </row>
    <row r="9" spans="2:36">
      <c r="B9" s="462">
        <v>1</v>
      </c>
      <c r="C9" s="463" t="s">
        <v>174</v>
      </c>
      <c r="D9" s="1459">
        <v>72</v>
      </c>
      <c r="E9" s="1520">
        <f>'12-18л. РАСКЛАДКА'!W12</f>
        <v>80</v>
      </c>
      <c r="F9" s="1521">
        <f>'12-18л. РАСКЛАДКА'!W70</f>
        <v>70</v>
      </c>
      <c r="G9" s="1521">
        <f>'12-18л. РАСКЛАДКА'!W129</f>
        <v>40</v>
      </c>
      <c r="H9" s="1521">
        <f>'12-18л. РАСКЛАДКА'!W185</f>
        <v>70</v>
      </c>
      <c r="I9" s="1521">
        <f>'12-18л. РАСКЛАДКА'!W242</f>
        <v>70</v>
      </c>
      <c r="J9" s="1521">
        <f>'12-18л. РАСКЛАДКА'!W297</f>
        <v>74</v>
      </c>
      <c r="K9" s="1521">
        <f>'12-18л. РАСКЛАДКА'!W355</f>
        <v>90</v>
      </c>
      <c r="L9" s="1521">
        <f>'12-18л. РАСКЛАДКА'!W411</f>
        <v>80</v>
      </c>
      <c r="M9" s="1521">
        <f>'12-18л. РАСКЛАДКА'!W464</f>
        <v>70</v>
      </c>
      <c r="N9" s="1521">
        <f>'12-18л. РАСКЛАДКА'!W518</f>
        <v>70</v>
      </c>
      <c r="O9" s="4019">
        <f>'12-18л. РАСКЛАДКА'!W571</f>
        <v>80</v>
      </c>
      <c r="P9" s="4067">
        <f>'12-18л. РАСКЛАДКА'!W624</f>
        <v>70</v>
      </c>
      <c r="Q9" s="4445">
        <f>E9+F9+G9+H9+I9+J9+K9+L9+M9+N9+O9+P9</f>
        <v>864</v>
      </c>
      <c r="R9" s="3975">
        <v>0</v>
      </c>
      <c r="S9" s="4464">
        <v>864</v>
      </c>
      <c r="T9" s="3976">
        <v>120</v>
      </c>
      <c r="V9" s="3634"/>
      <c r="W9" s="126"/>
      <c r="X9" s="357"/>
      <c r="Y9" s="491"/>
      <c r="Z9" s="3144"/>
      <c r="AA9" s="613"/>
      <c r="AB9" s="126"/>
      <c r="AC9" s="3144"/>
      <c r="AD9" s="614"/>
      <c r="AE9" s="106"/>
      <c r="AF9" s="615"/>
      <c r="AH9" s="106"/>
      <c r="AI9" s="106"/>
      <c r="AJ9" s="106"/>
    </row>
    <row r="10" spans="2:36" ht="13.5" customHeight="1">
      <c r="B10" s="436">
        <v>2</v>
      </c>
      <c r="C10" s="231" t="s">
        <v>38</v>
      </c>
      <c r="D10" s="1460">
        <v>120</v>
      </c>
      <c r="E10" s="1522">
        <f>'12-18л. РАСКЛАДКА'!W13</f>
        <v>110</v>
      </c>
      <c r="F10" s="1422">
        <f>'12-18л. РАСКЛАДКА'!W71</f>
        <v>110</v>
      </c>
      <c r="G10" s="1422">
        <f>'12-18л. РАСКЛАДКА'!W130</f>
        <v>110</v>
      </c>
      <c r="H10" s="1422">
        <f>'12-18л. РАСКЛАДКА'!W186</f>
        <v>107</v>
      </c>
      <c r="I10" s="1422">
        <f>'12-18л. РАСКЛАДКА'!W243</f>
        <v>122</v>
      </c>
      <c r="J10" s="4024">
        <f>'12-18л. РАСКЛАДКА'!W298</f>
        <v>104.3</v>
      </c>
      <c r="K10" s="1422">
        <f>'12-18л. РАСКЛАДКА'!W356</f>
        <v>131.69999999999999</v>
      </c>
      <c r="L10" s="1422">
        <f>'12-18л. РАСКЛАДКА'!W412</f>
        <v>100</v>
      </c>
      <c r="M10" s="1422">
        <f>'12-18л. РАСКЛАДКА'!W465</f>
        <v>110</v>
      </c>
      <c r="N10" s="1422">
        <f>'12-18л. РАСКЛАДКА'!W519</f>
        <v>107.7</v>
      </c>
      <c r="O10" s="831">
        <f>'12-18л. РАСКЛАДКА'!W572</f>
        <v>146.30000000000001</v>
      </c>
      <c r="P10" s="4068">
        <f>'12-18л. РАСКЛАДКА'!W625</f>
        <v>110.3</v>
      </c>
      <c r="Q10" s="4039">
        <f t="shared" ref="Q10:Q45" si="0">E10+F10+G10+H10+I10+J10+K10+L10+M10+N10+O10+P10</f>
        <v>1369.3</v>
      </c>
      <c r="R10" s="3978">
        <v>-4.9097200000000001</v>
      </c>
      <c r="S10" s="4465">
        <v>1440</v>
      </c>
      <c r="T10" s="3977">
        <v>200</v>
      </c>
      <c r="V10" s="3634"/>
      <c r="W10" s="126"/>
      <c r="X10" s="357"/>
      <c r="Y10" s="3144"/>
      <c r="Z10" s="3144"/>
      <c r="AA10" s="613"/>
      <c r="AB10" s="126"/>
      <c r="AC10" s="3144"/>
      <c r="AD10" s="614"/>
      <c r="AE10" s="106"/>
      <c r="AF10" s="615"/>
      <c r="AH10" s="106"/>
      <c r="AI10" s="106"/>
      <c r="AJ10" s="106"/>
    </row>
    <row r="11" spans="2:36" ht="13.5" customHeight="1">
      <c r="B11" s="436">
        <v>3</v>
      </c>
      <c r="C11" s="231" t="s">
        <v>39</v>
      </c>
      <c r="D11" s="1460">
        <v>12</v>
      </c>
      <c r="E11" s="1522">
        <f>'12-18л. РАСКЛАДКА'!W14</f>
        <v>0</v>
      </c>
      <c r="F11" s="1422">
        <f>'12-18л. РАСКЛАДКА'!W72</f>
        <v>43.38</v>
      </c>
      <c r="G11" s="1422">
        <f>'12-18л. РАСКЛАДКА'!W131</f>
        <v>7</v>
      </c>
      <c r="H11" s="1422">
        <f>'12-18л. РАСКЛАДКА'!W187</f>
        <v>0</v>
      </c>
      <c r="I11" s="1422">
        <f>'12-18л. РАСКЛАДКА'!W244</f>
        <v>5.8</v>
      </c>
      <c r="J11" s="4024">
        <f>'12-18л. РАСКЛАДКА'!W299</f>
        <v>10.25</v>
      </c>
      <c r="K11" s="1422">
        <f>'12-18л. РАСКЛАДКА'!W357</f>
        <v>7.5</v>
      </c>
      <c r="L11" s="1422">
        <f>'12-18л. РАСКЛАДКА'!W413</f>
        <v>10</v>
      </c>
      <c r="M11" s="1422">
        <f>'12-18л. РАСКЛАДКА'!W466</f>
        <v>0</v>
      </c>
      <c r="N11" s="1422">
        <f>'12-18л. РАСКЛАДКА'!W520</f>
        <v>41.16</v>
      </c>
      <c r="O11" s="831">
        <f>'12-18л. РАСКЛАДКА'!W573</f>
        <v>4.91</v>
      </c>
      <c r="P11" s="4068">
        <f>'12-18л. РАСКЛАДКА'!W626</f>
        <v>14</v>
      </c>
      <c r="Q11" s="4446">
        <f>E11+F11+G11+H11+I11+J11+K11+L11+M11+N11+O11+P11</f>
        <v>144</v>
      </c>
      <c r="R11" s="3978">
        <v>0</v>
      </c>
      <c r="S11" s="4465">
        <v>144</v>
      </c>
      <c r="T11" s="3977">
        <v>20</v>
      </c>
      <c r="V11" s="3634"/>
      <c r="W11" s="126"/>
      <c r="X11" s="357"/>
      <c r="Y11" s="3144"/>
      <c r="Z11" s="3144"/>
      <c r="AA11" s="613"/>
      <c r="AB11" s="126"/>
      <c r="AC11" s="3144"/>
      <c r="AD11" s="614"/>
      <c r="AE11" s="106"/>
      <c r="AF11" s="618"/>
      <c r="AH11" s="106"/>
      <c r="AI11" s="106"/>
      <c r="AJ11" s="106"/>
    </row>
    <row r="12" spans="2:36" ht="13.5" customHeight="1">
      <c r="B12" s="436">
        <v>4</v>
      </c>
      <c r="C12" s="231" t="s">
        <v>40</v>
      </c>
      <c r="D12" s="1460">
        <v>30</v>
      </c>
      <c r="E12" s="1522">
        <f>'12-18л. РАСКЛАДКА'!W15</f>
        <v>45</v>
      </c>
      <c r="F12" s="1422">
        <f>'12-18л. РАСКЛАДКА'!W73</f>
        <v>5.3079999999999998</v>
      </c>
      <c r="G12" s="1422">
        <f>'12-18л. РАСКЛАДКА'!W132</f>
        <v>25.85</v>
      </c>
      <c r="H12" s="1422">
        <f>'12-18л. РАСКЛАДКА'!W188</f>
        <v>43.65</v>
      </c>
      <c r="I12" s="1422">
        <f>'12-18л. РАСКЛАДКА'!W245</f>
        <v>7.2</v>
      </c>
      <c r="J12" s="4024">
        <f>'12-18л. РАСКЛАДКА'!W300</f>
        <v>36.6</v>
      </c>
      <c r="K12" s="1422">
        <f>'12-18л. РАСКЛАДКА'!W358</f>
        <v>38.762</v>
      </c>
      <c r="L12" s="1422">
        <f>'12-18л. РАСКЛАДКА'!W414</f>
        <v>0</v>
      </c>
      <c r="M12" s="1422">
        <f>'12-18л. РАСКЛАДКА'!W467</f>
        <v>38.5</v>
      </c>
      <c r="N12" s="1422">
        <f>'12-18л. РАСКЛАДКА'!W521</f>
        <v>43.75</v>
      </c>
      <c r="O12" s="831">
        <f>'12-18л. РАСКЛАДКА'!W574</f>
        <v>51.98</v>
      </c>
      <c r="P12" s="4068">
        <f>'12-18л. РАСКЛАДКА'!W627</f>
        <v>23.4</v>
      </c>
      <c r="Q12" s="4446">
        <f t="shared" si="0"/>
        <v>360</v>
      </c>
      <c r="R12" s="3978">
        <v>0</v>
      </c>
      <c r="S12" s="4465">
        <v>360</v>
      </c>
      <c r="T12" s="3977">
        <v>50</v>
      </c>
      <c r="V12" s="3634"/>
      <c r="W12" s="126"/>
      <c r="X12" s="357"/>
      <c r="Y12" s="3144"/>
      <c r="Z12" s="3144"/>
      <c r="AA12" s="613"/>
      <c r="AB12" s="126"/>
      <c r="AC12" s="3144"/>
      <c r="AD12" s="614"/>
      <c r="AE12" s="106"/>
      <c r="AF12" s="615"/>
      <c r="AH12" s="106"/>
      <c r="AI12" s="106"/>
      <c r="AJ12" s="106"/>
    </row>
    <row r="13" spans="2:36" ht="12.75" customHeight="1">
      <c r="B13" s="436">
        <v>5</v>
      </c>
      <c r="C13" s="231" t="s">
        <v>41</v>
      </c>
      <c r="D13" s="1460">
        <v>12</v>
      </c>
      <c r="E13" s="1522">
        <f>'12-18л. РАСКЛАДКА'!W16</f>
        <v>0</v>
      </c>
      <c r="F13" s="1422">
        <f>'12-18л. РАСКЛАДКА'!W74</f>
        <v>60</v>
      </c>
      <c r="G13" s="1422">
        <f>'12-18л. РАСКЛАДКА'!W133</f>
        <v>0</v>
      </c>
      <c r="H13" s="1422">
        <f>'12-18л. РАСКЛАДКА'!W189</f>
        <v>0</v>
      </c>
      <c r="I13" s="1422">
        <f>'12-18л. РАСКЛАДКА'!W246</f>
        <v>15</v>
      </c>
      <c r="J13" s="4024">
        <f>'12-18л. РАСКЛАДКА'!W301</f>
        <v>0</v>
      </c>
      <c r="K13" s="1422">
        <f>'12-18л. РАСКЛАДКА'!W359</f>
        <v>0</v>
      </c>
      <c r="L13" s="1422">
        <f>'12-18л. РАСКЛАДКА'!W415</f>
        <v>55</v>
      </c>
      <c r="M13" s="1422">
        <f>'12-18л. РАСКЛАДКА'!W468</f>
        <v>0</v>
      </c>
      <c r="N13" s="1422">
        <f>'12-18л. РАСКЛАДКА'!W522</f>
        <v>0</v>
      </c>
      <c r="O13" s="831">
        <f>'12-18л. РАСКЛАДКА'!W575</f>
        <v>0</v>
      </c>
      <c r="P13" s="4068">
        <f>'12-18л. РАСКЛАДКА'!W628</f>
        <v>14</v>
      </c>
      <c r="Q13" s="4446">
        <f t="shared" si="0"/>
        <v>144</v>
      </c>
      <c r="R13" s="3978">
        <v>0</v>
      </c>
      <c r="S13" s="4465">
        <v>144</v>
      </c>
      <c r="T13" s="3977">
        <v>20</v>
      </c>
      <c r="V13" s="3634"/>
      <c r="W13" s="126"/>
      <c r="X13" s="357"/>
      <c r="Y13" s="3144"/>
      <c r="Z13" s="3144"/>
      <c r="AA13" s="613"/>
      <c r="AB13" s="126"/>
      <c r="AC13" s="3144"/>
      <c r="AD13" s="614"/>
      <c r="AE13" s="106"/>
      <c r="AF13" s="620"/>
      <c r="AH13" s="106"/>
      <c r="AI13" s="106"/>
      <c r="AJ13" s="106"/>
    </row>
    <row r="14" spans="2:36" ht="13.5" customHeight="1">
      <c r="B14" s="1416">
        <v>6</v>
      </c>
      <c r="C14" s="1545" t="s">
        <v>42</v>
      </c>
      <c r="D14" s="1468">
        <v>112.2</v>
      </c>
      <c r="E14" s="1523">
        <f>'12-18л. РАСКЛАДКА'!W17</f>
        <v>0</v>
      </c>
      <c r="F14" s="1423">
        <f>'12-18л. РАСКЛАДКА'!W75</f>
        <v>60</v>
      </c>
      <c r="G14" s="1423">
        <f>'12-18л. РАСКЛАДКА'!W134</f>
        <v>203.9</v>
      </c>
      <c r="H14" s="1423">
        <f>'12-18л. РАСКЛАДКА'!W190</f>
        <v>252.04</v>
      </c>
      <c r="I14" s="1423">
        <f>'12-18л. РАСКЛАДКА'!W247</f>
        <v>111.56</v>
      </c>
      <c r="J14" s="4028">
        <f>'12-18л. РАСКЛАДКА'!W302</f>
        <v>118.5</v>
      </c>
      <c r="K14" s="1423">
        <f>'12-18л. РАСКЛАДКА'!W360</f>
        <v>16</v>
      </c>
      <c r="L14" s="1423">
        <f>'12-18л. РАСКЛАДКА'!W416</f>
        <v>178.1</v>
      </c>
      <c r="M14" s="1423">
        <f>'12-18л. РАСКЛАДКА'!W469</f>
        <v>170</v>
      </c>
      <c r="N14" s="1423">
        <f>'12-18л. РАСКЛАДКА'!W523</f>
        <v>34.4</v>
      </c>
      <c r="O14" s="1424">
        <f>'12-18л. РАСКЛАДКА'!W576</f>
        <v>96</v>
      </c>
      <c r="P14" s="4069">
        <f>'12-18л. РАСКЛАДКА'!W629</f>
        <v>105.9</v>
      </c>
      <c r="Q14" s="4040">
        <f t="shared" si="0"/>
        <v>1346.4</v>
      </c>
      <c r="R14" s="3979">
        <v>0</v>
      </c>
      <c r="S14" s="4466">
        <v>1346.4</v>
      </c>
      <c r="T14" s="3980">
        <v>187</v>
      </c>
      <c r="V14" s="3634"/>
      <c r="W14" s="126"/>
      <c r="X14" s="357"/>
      <c r="Y14" s="3144"/>
      <c r="Z14" s="3144"/>
      <c r="AA14" s="613"/>
      <c r="AB14" s="126"/>
      <c r="AC14" s="3144"/>
      <c r="AD14" s="614"/>
      <c r="AE14" s="106"/>
      <c r="AF14" s="618"/>
      <c r="AH14" s="106"/>
      <c r="AI14" s="106"/>
      <c r="AJ14" s="106"/>
    </row>
    <row r="15" spans="2:36" ht="12.75" customHeight="1">
      <c r="B15" s="1416">
        <v>7</v>
      </c>
      <c r="C15" s="1192" t="s">
        <v>377</v>
      </c>
      <c r="D15" s="4429">
        <v>172.8</v>
      </c>
      <c r="E15" s="1527">
        <f>'12-18л. РАСКЛАДКА'!W18</f>
        <v>212.84</v>
      </c>
      <c r="F15" s="1528">
        <f>'12-18л. РАСКЛАДКА'!W76</f>
        <v>322.08400000000006</v>
      </c>
      <c r="G15" s="1529">
        <f>'12-18л. РАСКЛАДКА'!W135</f>
        <v>33.5</v>
      </c>
      <c r="H15" s="1528">
        <f>'12-18л. РАСКЛАДКА'!W191</f>
        <v>259.72500000000002</v>
      </c>
      <c r="I15" s="1529">
        <f>'12-18л. РАСКЛАДКА'!W248</f>
        <v>154.892</v>
      </c>
      <c r="J15" s="4028">
        <f>'12-18л. РАСКЛАДКА'!W303</f>
        <v>289.13600000000002</v>
      </c>
      <c r="K15" s="4025">
        <f>'12-18л. РАСКЛАДКА'!W361</f>
        <v>255.89999999999998</v>
      </c>
      <c r="L15" s="1529">
        <f>'12-18л. РАСКЛАДКА'!W417</f>
        <v>176.56099999999998</v>
      </c>
      <c r="M15" s="1528">
        <f>'12-18л. РАСКЛАДКА'!W470</f>
        <v>141.75</v>
      </c>
      <c r="N15" s="1529">
        <f>'12-18л. РАСКЛАДКА'!W524</f>
        <v>465.52</v>
      </c>
      <c r="O15" s="4033">
        <f>'12-18л. РАСКЛАДКА'!W577</f>
        <v>228.67999999999998</v>
      </c>
      <c r="P15" s="4069">
        <f>'12-18л. РАСКЛАДКА'!W630</f>
        <v>474.9</v>
      </c>
      <c r="Q15" s="4029">
        <f>E15+F15+G15+H15+I15+J15+K15+L15+M15+N15+O15+P15</f>
        <v>3015.4880000000003</v>
      </c>
      <c r="R15" s="3981">
        <v>45.422839510000003</v>
      </c>
      <c r="S15" s="4466">
        <v>2073.6</v>
      </c>
      <c r="T15" s="3982">
        <f>T17-T16</f>
        <v>288</v>
      </c>
      <c r="V15" s="3634"/>
      <c r="W15" s="468"/>
      <c r="X15" s="357"/>
      <c r="Y15" s="1640"/>
      <c r="Z15" s="3144"/>
      <c r="AA15" s="613"/>
      <c r="AB15" s="126"/>
      <c r="AC15" s="3144"/>
      <c r="AD15" s="614"/>
      <c r="AE15" s="106"/>
      <c r="AF15" s="620"/>
      <c r="AG15" s="381"/>
      <c r="AH15" s="106"/>
      <c r="AI15" s="106"/>
      <c r="AJ15" s="106"/>
    </row>
    <row r="16" spans="2:36" ht="9.75" customHeight="1">
      <c r="B16" s="1516"/>
      <c r="C16" s="1550" t="s">
        <v>378</v>
      </c>
      <c r="D16" s="4430">
        <v>19.2</v>
      </c>
      <c r="E16" s="1531">
        <f>'12-18л. РАСКЛАДКА'!W19</f>
        <v>0</v>
      </c>
      <c r="F16" s="1532">
        <f>'12-18л. РАСКЛАДКА'!W77</f>
        <v>0</v>
      </c>
      <c r="G16" s="1533">
        <f>'12-18л. РАСКЛАДКА'!W136</f>
        <v>80</v>
      </c>
      <c r="H16" s="1532">
        <f>'12-18л. РАСКЛАДКА'!W192</f>
        <v>2.58</v>
      </c>
      <c r="I16" s="1533">
        <f>'12-18л. РАСКЛАДКА'!W249</f>
        <v>84.32</v>
      </c>
      <c r="J16" s="1423">
        <f>'12-18л. РАСКЛАДКА'!W304</f>
        <v>7.35</v>
      </c>
      <c r="K16" s="4026">
        <f>'12-18л. РАСКЛАДКА'!W362</f>
        <v>0</v>
      </c>
      <c r="L16" s="1533">
        <f>'12-18л. РАСКЛАДКА'!W418</f>
        <v>23.4</v>
      </c>
      <c r="M16" s="1532">
        <f>'12-18л. РАСКЛАДКА'!W471</f>
        <v>0</v>
      </c>
      <c r="N16" s="1533">
        <f>'12-18л. РАСКЛАДКА'!W525</f>
        <v>0</v>
      </c>
      <c r="O16" s="4034">
        <f>'12-18л. РАСКЛАДКА'!W578</f>
        <v>26.708000000000002</v>
      </c>
      <c r="P16" s="4072">
        <f>'12-18л. РАСКЛАДКА'!W631</f>
        <v>6.55</v>
      </c>
      <c r="Q16" s="4030">
        <f t="shared" si="0"/>
        <v>230.90799999999999</v>
      </c>
      <c r="R16" s="3983">
        <v>0.22048611000000001</v>
      </c>
      <c r="S16" s="4467">
        <v>230.4</v>
      </c>
      <c r="T16" s="3984">
        <f>(T17/100)*10</f>
        <v>32</v>
      </c>
      <c r="V16" s="3634"/>
      <c r="W16" s="475"/>
      <c r="X16" s="357"/>
      <c r="Y16" s="1640"/>
      <c r="Z16" s="3144"/>
      <c r="AA16" s="613"/>
      <c r="AB16" s="126"/>
      <c r="AC16" s="3144"/>
      <c r="AD16" s="614"/>
      <c r="AE16" s="106"/>
      <c r="AF16" s="620"/>
      <c r="AG16" s="381"/>
      <c r="AH16" s="106"/>
      <c r="AI16" s="106"/>
      <c r="AJ16" s="106"/>
    </row>
    <row r="17" spans="2:36" ht="13.5" customHeight="1">
      <c r="B17" s="1417"/>
      <c r="C17" s="1547" t="s">
        <v>392</v>
      </c>
      <c r="D17" s="1466">
        <v>192</v>
      </c>
      <c r="E17" s="2756">
        <f>'12-18л. РАСКЛАДКА'!W20</f>
        <v>212.84</v>
      </c>
      <c r="F17" s="2757">
        <f>'12-18л. РАСКЛАДКА'!W78</f>
        <v>322.08400000000006</v>
      </c>
      <c r="G17" s="2758">
        <f>'12-18л. РАСКЛАДКА'!W137</f>
        <v>113.5</v>
      </c>
      <c r="H17" s="2757">
        <f>'12-18л. РАСКЛАДКА'!W193</f>
        <v>262.30500000000001</v>
      </c>
      <c r="I17" s="2758">
        <f>'12-18л. РАСКЛАДКА'!W250</f>
        <v>239.21199999999999</v>
      </c>
      <c r="J17" s="1422">
        <f>'12-18л. РАСКЛАДКА'!W305</f>
        <v>296.48599999999999</v>
      </c>
      <c r="K17" s="4027">
        <f>'12-18л. РАСКЛАДКА'!W363</f>
        <v>255.89999999999998</v>
      </c>
      <c r="L17" s="2758">
        <f>'12-18л. РАСКЛАДКА'!W419</f>
        <v>199.96100000000001</v>
      </c>
      <c r="M17" s="2757">
        <f>'12-18л. РАСКЛАДКА'!W472</f>
        <v>141.75</v>
      </c>
      <c r="N17" s="2758">
        <f>'12-18л. РАСКЛАДКА'!W526</f>
        <v>465.52</v>
      </c>
      <c r="O17" s="4035">
        <f>'12-18л. РАСКЛАДКА'!W579</f>
        <v>255.38799999999998</v>
      </c>
      <c r="P17" s="4073">
        <f>'12-18л. РАСКЛАДКА'!W632</f>
        <v>481.45000000000005</v>
      </c>
      <c r="Q17" s="4031">
        <f t="shared" si="0"/>
        <v>3246.3959999999997</v>
      </c>
      <c r="R17" s="3985">
        <v>40.902604169999996</v>
      </c>
      <c r="S17" s="4468">
        <v>2304</v>
      </c>
      <c r="T17" s="3986">
        <v>320</v>
      </c>
      <c r="V17" s="3634"/>
      <c r="W17" s="4438"/>
      <c r="X17" s="357"/>
      <c r="Y17" s="3144"/>
      <c r="Z17" s="3144"/>
      <c r="AA17" s="613"/>
      <c r="AB17" s="126"/>
      <c r="AC17" s="3144"/>
      <c r="AD17" s="614"/>
      <c r="AE17" s="106"/>
      <c r="AF17" s="620"/>
      <c r="AG17" s="381"/>
      <c r="AH17" s="106"/>
      <c r="AI17" s="106"/>
      <c r="AJ17" s="106"/>
    </row>
    <row r="18" spans="2:36" ht="13.5" customHeight="1">
      <c r="B18" s="1417">
        <v>8</v>
      </c>
      <c r="C18" s="1549" t="s">
        <v>175</v>
      </c>
      <c r="D18" s="1466">
        <v>111</v>
      </c>
      <c r="E18" s="1522">
        <f>'12-18л. РАСКЛАДКА'!W21</f>
        <v>100</v>
      </c>
      <c r="F18" s="1422">
        <f>'12-18л. РАСКЛАДКА'!W79</f>
        <v>100</v>
      </c>
      <c r="G18" s="1422">
        <f>'12-18л. РАСКЛАДКА'!W138</f>
        <v>100</v>
      </c>
      <c r="H18" s="1422">
        <f>'12-18л. РАСКЛАДКА'!W194</f>
        <v>155</v>
      </c>
      <c r="I18" s="1422">
        <f>'12-18л. РАСКЛАДКА'!W251</f>
        <v>147.5</v>
      </c>
      <c r="J18" s="1422">
        <f>'12-18л. РАСКЛАДКА'!W306</f>
        <v>129.5</v>
      </c>
      <c r="K18" s="1422">
        <f>'12-18л. РАСКЛАДКА'!W364</f>
        <v>100</v>
      </c>
      <c r="L18" s="1422">
        <f>'12-18л. РАСКЛАДКА'!W420</f>
        <v>100</v>
      </c>
      <c r="M18" s="1422">
        <f>'12-18л. РАСКЛАДКА'!W473</f>
        <v>100</v>
      </c>
      <c r="N18" s="1422">
        <f>'12-18л. РАСКЛАДКА'!W527</f>
        <v>100</v>
      </c>
      <c r="O18" s="831">
        <f>'12-18л. РАСКЛАДКА'!W580</f>
        <v>100</v>
      </c>
      <c r="P18" s="4073">
        <f>'12-18л. РАСКЛАДКА'!W633</f>
        <v>100</v>
      </c>
      <c r="Q18" s="4447">
        <f t="shared" si="0"/>
        <v>1332</v>
      </c>
      <c r="R18" s="3987">
        <v>0</v>
      </c>
      <c r="S18" s="4468">
        <v>1332</v>
      </c>
      <c r="T18" s="3986">
        <v>185</v>
      </c>
      <c r="V18" s="3634"/>
      <c r="W18" s="126"/>
      <c r="X18" s="357"/>
      <c r="Y18" s="3144"/>
      <c r="Z18" s="3144"/>
      <c r="AA18" s="613"/>
      <c r="AB18" s="126"/>
      <c r="AC18" s="3144"/>
      <c r="AD18" s="614"/>
      <c r="AE18" s="106"/>
      <c r="AF18" s="620"/>
      <c r="AH18" s="106"/>
      <c r="AI18" s="106"/>
      <c r="AJ18" s="106"/>
    </row>
    <row r="19" spans="2:36" ht="14.25" customHeight="1">
      <c r="B19" s="436">
        <v>9</v>
      </c>
      <c r="C19" s="231" t="s">
        <v>90</v>
      </c>
      <c r="D19" s="1460">
        <v>12</v>
      </c>
      <c r="E19" s="1522">
        <f>'12-18л. РАСКЛАДКА'!W22</f>
        <v>0</v>
      </c>
      <c r="F19" s="1422">
        <f>'12-18л. РАСКЛАДКА'!W80</f>
        <v>0</v>
      </c>
      <c r="G19" s="1422">
        <f>'12-18л. РАСКЛАДКА'!W139</f>
        <v>50</v>
      </c>
      <c r="H19" s="1422">
        <f>'12-18л. РАСКЛАДКА'!W195</f>
        <v>0</v>
      </c>
      <c r="I19" s="1422">
        <f>'12-18л. РАСКЛАДКА'!W252</f>
        <v>9.5</v>
      </c>
      <c r="J19" s="4024">
        <f>'12-18л. РАСКЛАДКА'!W307</f>
        <v>14</v>
      </c>
      <c r="K19" s="1422">
        <f>'12-18л. РАСКЛАДКА'!W365</f>
        <v>0</v>
      </c>
      <c r="L19" s="1422">
        <f>'12-18л. РАСКЛАДКА'!W421</f>
        <v>0</v>
      </c>
      <c r="M19" s="1422">
        <f>'12-18л. РАСКЛАДКА'!W474</f>
        <v>0</v>
      </c>
      <c r="N19" s="1422">
        <f>'12-18л. РАСКЛАДКА'!W528</f>
        <v>40.5</v>
      </c>
      <c r="O19" s="831">
        <f>'12-18л. РАСКЛАДКА'!W581</f>
        <v>20</v>
      </c>
      <c r="P19" s="4068">
        <f>'12-18л. РАСКЛАДКА'!W634</f>
        <v>10</v>
      </c>
      <c r="Q19" s="4446">
        <f t="shared" si="0"/>
        <v>144</v>
      </c>
      <c r="R19" s="3978">
        <v>0</v>
      </c>
      <c r="S19" s="4465">
        <v>144</v>
      </c>
      <c r="T19" s="3977">
        <v>20</v>
      </c>
      <c r="V19" s="3634"/>
      <c r="W19" s="126"/>
      <c r="X19" s="357"/>
      <c r="Y19" s="3144"/>
      <c r="Z19" s="3144"/>
      <c r="AA19" s="613"/>
      <c r="AB19" s="126"/>
      <c r="AC19" s="3144"/>
      <c r="AD19" s="614"/>
      <c r="AE19" s="106"/>
      <c r="AF19" s="615"/>
      <c r="AH19" s="106"/>
      <c r="AI19" s="106"/>
      <c r="AJ19" s="106"/>
    </row>
    <row r="20" spans="2:36">
      <c r="B20" s="436">
        <v>10</v>
      </c>
      <c r="C20" s="1146" t="s">
        <v>326</v>
      </c>
      <c r="D20" s="1460">
        <v>120</v>
      </c>
      <c r="E20" s="1522">
        <f>'12-18л. РАСКЛАДКА'!W23</f>
        <v>200</v>
      </c>
      <c r="F20" s="1422">
        <f>'12-18л. РАСКЛАДКА'!W81</f>
        <v>200</v>
      </c>
      <c r="G20" s="1422">
        <f>'12-18л. РАСКЛАДКА'!W140</f>
        <v>0</v>
      </c>
      <c r="H20" s="1422">
        <f>'12-18л. РАСКЛАДКА'!W196</f>
        <v>0</v>
      </c>
      <c r="I20" s="1422">
        <f>'12-18л. РАСКЛАДКА'!W253</f>
        <v>200</v>
      </c>
      <c r="J20" s="4024">
        <f>'12-18л. РАСКЛАДКА'!W308</f>
        <v>200</v>
      </c>
      <c r="K20" s="1422">
        <f>'12-18л. РАСКЛАДКА'!W366</f>
        <v>200</v>
      </c>
      <c r="L20" s="1422">
        <f>'12-18л. РАСКЛАДКА'!W422</f>
        <v>200</v>
      </c>
      <c r="M20" s="1422">
        <f>'12-18л. РАСКЛАДКА'!W475</f>
        <v>200</v>
      </c>
      <c r="N20" s="1422">
        <f>'12-18л. РАСКЛАДКА'!W529</f>
        <v>0</v>
      </c>
      <c r="O20" s="831">
        <f>'12-18л. РАСКЛАДКА'!W582</f>
        <v>40</v>
      </c>
      <c r="P20" s="4068">
        <f>'12-18л. РАСКЛАДКА'!W635</f>
        <v>0</v>
      </c>
      <c r="Q20" s="4446">
        <f t="shared" si="0"/>
        <v>1440</v>
      </c>
      <c r="R20" s="3978">
        <v>0</v>
      </c>
      <c r="S20" s="4465">
        <v>1440</v>
      </c>
      <c r="T20" s="3977">
        <v>200</v>
      </c>
      <c r="V20" s="3634"/>
      <c r="W20" s="4438"/>
      <c r="X20" s="357"/>
      <c r="Y20" s="3144"/>
      <c r="Z20" s="3144"/>
      <c r="AA20" s="613"/>
      <c r="AB20" s="126"/>
      <c r="AC20" s="3144"/>
      <c r="AD20" s="614"/>
      <c r="AE20" s="106"/>
      <c r="AF20" s="615"/>
      <c r="AH20" s="106"/>
      <c r="AI20" s="106"/>
      <c r="AJ20" s="106"/>
    </row>
    <row r="21" spans="2:36" ht="13.5" customHeight="1">
      <c r="B21" s="436">
        <v>11</v>
      </c>
      <c r="C21" s="231" t="s">
        <v>96</v>
      </c>
      <c r="D21" s="1460">
        <v>46.8</v>
      </c>
      <c r="E21" s="1522">
        <f>'12-18л. РАСКЛАДКА'!W24</f>
        <v>0</v>
      </c>
      <c r="F21" s="1422">
        <f>'12-18л. РАСКЛАДКА'!W82</f>
        <v>98.182000000000002</v>
      </c>
      <c r="G21" s="1422">
        <f>'12-18л. РАСКЛАДКА'!W141</f>
        <v>0</v>
      </c>
      <c r="H21" s="1422">
        <f>'12-18л. РАСКЛАДКА'!W197</f>
        <v>104.8</v>
      </c>
      <c r="I21" s="1422">
        <f>'12-18л. РАСКЛАДКА'!W254</f>
        <v>0</v>
      </c>
      <c r="J21" s="4024">
        <f>'12-18л. РАСКЛАДКА'!W309</f>
        <v>39</v>
      </c>
      <c r="K21" s="1422">
        <f>'12-18л. РАСКЛАДКА'!W367</f>
        <v>35</v>
      </c>
      <c r="L21" s="1422">
        <f>'12-18л. РАСКЛАДКА'!W423</f>
        <v>25.818000000000001</v>
      </c>
      <c r="M21" s="1422">
        <f>'12-18л. РАСКЛАДКА'!W476</f>
        <v>74</v>
      </c>
      <c r="N21" s="1422">
        <f>'12-18л. РАСКЛАДКА'!W530</f>
        <v>50.2</v>
      </c>
      <c r="O21" s="831">
        <f>'12-18л. РАСКЛАДКА'!W583</f>
        <v>80</v>
      </c>
      <c r="P21" s="4068">
        <f>'12-18л. РАСКЛАДКА'!W636</f>
        <v>54.6</v>
      </c>
      <c r="Q21" s="4039">
        <f t="shared" si="0"/>
        <v>561.59999999999991</v>
      </c>
      <c r="R21" s="3978">
        <v>0</v>
      </c>
      <c r="S21" s="4469">
        <v>561.6</v>
      </c>
      <c r="T21" s="3977">
        <v>78</v>
      </c>
      <c r="V21" s="3634"/>
      <c r="W21" s="126"/>
      <c r="X21" s="357"/>
      <c r="Y21" s="3144"/>
      <c r="Z21" s="3144"/>
      <c r="AA21" s="613"/>
      <c r="AB21" s="126"/>
      <c r="AC21" s="3144"/>
      <c r="AD21" s="614"/>
      <c r="AE21" s="106"/>
      <c r="AF21" s="615"/>
      <c r="AH21" s="106"/>
      <c r="AI21" s="106"/>
      <c r="AJ21" s="106"/>
    </row>
    <row r="22" spans="2:36" ht="14.25" customHeight="1">
      <c r="B22" s="436">
        <v>12</v>
      </c>
      <c r="C22" s="231" t="s">
        <v>97</v>
      </c>
      <c r="D22" s="1460">
        <v>31.8</v>
      </c>
      <c r="E22" s="1522">
        <f>'12-18л. РАСКЛАДКА'!W25</f>
        <v>90</v>
      </c>
      <c r="F22" s="1422">
        <f>'12-18л. РАСКЛАДКА'!W83</f>
        <v>0</v>
      </c>
      <c r="G22" s="1422">
        <f>'12-18л. РАСКЛАДКА'!W142</f>
        <v>0</v>
      </c>
      <c r="H22" s="1422">
        <f>'12-18л. РАСКЛАДКА'!W198</f>
        <v>38</v>
      </c>
      <c r="I22" s="1422">
        <f>'12-18л. РАСКЛАДКА'!W255</f>
        <v>25.95</v>
      </c>
      <c r="J22" s="4024">
        <f>'12-18л. РАСКЛАДКА'!W310</f>
        <v>24.3</v>
      </c>
      <c r="K22" s="1422">
        <f>'12-18л. РАСКЛАДКА'!W368</f>
        <v>0</v>
      </c>
      <c r="L22" s="1422">
        <f>'12-18л. РАСКЛАДКА'!W424</f>
        <v>13.55</v>
      </c>
      <c r="M22" s="1422">
        <f>'12-18л. РАСКЛАДКА'!W477</f>
        <v>0</v>
      </c>
      <c r="N22" s="1422">
        <f>'12-18л. РАСКЛАДКА'!W531</f>
        <v>150.5</v>
      </c>
      <c r="O22" s="831">
        <f>'12-18л. РАСКЛАДКА'!W584</f>
        <v>0</v>
      </c>
      <c r="P22" s="4068">
        <f>'12-18л. РАСКЛАДКА'!W637</f>
        <v>39.299999999999997</v>
      </c>
      <c r="Q22" s="4039">
        <f t="shared" si="0"/>
        <v>381.6</v>
      </c>
      <c r="R22" s="3978">
        <v>0</v>
      </c>
      <c r="S22" s="4469">
        <v>381.6</v>
      </c>
      <c r="T22" s="3977">
        <v>53</v>
      </c>
      <c r="V22" s="3634"/>
      <c r="W22" s="126"/>
      <c r="X22" s="357"/>
      <c r="Y22" s="3144"/>
      <c r="Z22" s="3144"/>
      <c r="AA22" s="613"/>
      <c r="AB22" s="126"/>
      <c r="AC22" s="3144"/>
      <c r="AD22" s="614"/>
      <c r="AE22" s="106"/>
      <c r="AF22" s="615"/>
      <c r="AH22" s="106"/>
      <c r="AI22" s="106"/>
      <c r="AJ22" s="106"/>
    </row>
    <row r="23" spans="2:36" ht="12.75" customHeight="1">
      <c r="B23" s="436">
        <v>13</v>
      </c>
      <c r="C23" s="231" t="s">
        <v>43</v>
      </c>
      <c r="D23" s="1460">
        <v>46.2</v>
      </c>
      <c r="E23" s="1522">
        <f>'12-18л. РАСКЛАДКА'!W26</f>
        <v>0</v>
      </c>
      <c r="F23" s="1422">
        <f>'12-18л. РАСКЛАДКА'!W84</f>
        <v>0</v>
      </c>
      <c r="G23" s="1422">
        <f>'12-18л. РАСКЛАДКА'!W143</f>
        <v>142</v>
      </c>
      <c r="H23" s="1422">
        <f>'12-18л. РАСКЛАДКА'!W199</f>
        <v>0</v>
      </c>
      <c r="I23" s="1422">
        <f>'12-18л. РАСКЛАДКА'!W256</f>
        <v>86.9</v>
      </c>
      <c r="J23" s="4024">
        <f>'12-18л. РАСКЛАДКА'!W311</f>
        <v>53.9</v>
      </c>
      <c r="K23" s="1422">
        <f>'12-18л. РАСКЛАДКА'!W369</f>
        <v>0</v>
      </c>
      <c r="L23" s="1422">
        <f>'12-18л. РАСКЛАДКА'!W425</f>
        <v>105.6</v>
      </c>
      <c r="M23" s="1422">
        <f>'12-18л. РАСКЛАДКА'!W478</f>
        <v>42.22</v>
      </c>
      <c r="N23" s="1422">
        <f>'12-18л. РАСКЛАДКА'!W532</f>
        <v>0</v>
      </c>
      <c r="O23" s="831">
        <f>'12-18л. РАСКЛАДКА'!W585</f>
        <v>85.28</v>
      </c>
      <c r="P23" s="4068">
        <f>'12-18л. РАСКЛАДКА'!W638</f>
        <v>38.5</v>
      </c>
      <c r="Q23" s="4039">
        <f t="shared" si="0"/>
        <v>554.4</v>
      </c>
      <c r="R23" s="3978">
        <v>0</v>
      </c>
      <c r="S23" s="4469">
        <v>554.4</v>
      </c>
      <c r="T23" s="3977">
        <v>77</v>
      </c>
      <c r="V23" s="3634"/>
      <c r="W23" s="126"/>
      <c r="X23" s="357"/>
      <c r="Y23" s="3144"/>
      <c r="Z23" s="3144"/>
      <c r="AA23" s="613"/>
      <c r="AB23" s="126"/>
      <c r="AC23" s="3144"/>
      <c r="AD23" s="614"/>
      <c r="AE23" s="106"/>
      <c r="AF23" s="615"/>
      <c r="AH23" s="106"/>
      <c r="AI23" s="106"/>
      <c r="AJ23" s="106"/>
    </row>
    <row r="24" spans="2:36" ht="13.5" customHeight="1">
      <c r="B24" s="436">
        <v>14</v>
      </c>
      <c r="C24" s="231" t="s">
        <v>98</v>
      </c>
      <c r="D24" s="1460">
        <v>24</v>
      </c>
      <c r="E24" s="1522">
        <f>'12-18л. РАСКЛАДКА'!W27</f>
        <v>0</v>
      </c>
      <c r="F24" s="1422">
        <f>'12-18л. РАСКЛАДКА'!W85</f>
        <v>120</v>
      </c>
      <c r="G24" s="1422">
        <f>'12-18л. РАСКЛАДКА'!W144</f>
        <v>0</v>
      </c>
      <c r="H24" s="1422">
        <f>'12-18л. РАСКЛАДКА'!W200</f>
        <v>0</v>
      </c>
      <c r="I24" s="1422">
        <f>'12-18л. РАСКЛАДКА'!W257</f>
        <v>0</v>
      </c>
      <c r="J24" s="4024">
        <f>'12-18л. РАСКЛАДКА'!W312</f>
        <v>0</v>
      </c>
      <c r="K24" s="1422">
        <f>'12-18л. РАСКЛАДКА'!W370</f>
        <v>0</v>
      </c>
      <c r="L24" s="1422">
        <f>'12-18л. РАСКЛАДКА'!W426</f>
        <v>140</v>
      </c>
      <c r="M24" s="1422">
        <f>'12-18л. РАСКЛАДКА'!W479</f>
        <v>0</v>
      </c>
      <c r="N24" s="1422">
        <f>'12-18л. РАСКЛАДКА'!W533</f>
        <v>0</v>
      </c>
      <c r="O24" s="831">
        <f>'12-18л. РАСКЛАДКА'!W586</f>
        <v>0</v>
      </c>
      <c r="P24" s="4068">
        <f>'12-18л. РАСКЛАДКА'!W639</f>
        <v>28</v>
      </c>
      <c r="Q24" s="4446">
        <f t="shared" si="0"/>
        <v>288</v>
      </c>
      <c r="R24" s="3978">
        <v>0</v>
      </c>
      <c r="S24" s="4465">
        <v>288</v>
      </c>
      <c r="T24" s="3977">
        <v>40</v>
      </c>
      <c r="V24" s="3634"/>
      <c r="W24" s="126"/>
      <c r="X24" s="357"/>
      <c r="Y24" s="3144"/>
      <c r="Z24" s="3144"/>
      <c r="AA24" s="613"/>
      <c r="AB24" s="126"/>
      <c r="AC24" s="3144"/>
      <c r="AD24" s="614"/>
      <c r="AE24" s="106"/>
      <c r="AF24" s="615"/>
      <c r="AH24" s="106"/>
      <c r="AI24" s="106"/>
      <c r="AJ24" s="106"/>
    </row>
    <row r="25" spans="2:36" ht="12" customHeight="1">
      <c r="B25" s="436">
        <v>15</v>
      </c>
      <c r="C25" s="231" t="s">
        <v>176</v>
      </c>
      <c r="D25" s="1460">
        <v>210</v>
      </c>
      <c r="E25" s="1522">
        <f>'12-18л. РАСКЛАДКА'!W28</f>
        <v>272.08</v>
      </c>
      <c r="F25" s="1422">
        <f>'12-18л. РАСКЛАДКА'!W86</f>
        <v>84.7</v>
      </c>
      <c r="G25" s="1422">
        <f>'12-18л. РАСКЛАДКА'!W145</f>
        <v>227</v>
      </c>
      <c r="H25" s="1422">
        <f>'12-18л. РАСКЛАДКА'!W201</f>
        <v>220</v>
      </c>
      <c r="I25" s="1422">
        <f>'12-18л. РАСКЛАДКА'!W258</f>
        <v>217</v>
      </c>
      <c r="J25" s="4024">
        <f>'12-18л. РАСКЛАДКА'!W313</f>
        <v>171.6</v>
      </c>
      <c r="K25" s="1422">
        <f>'12-18л. РАСКЛАДКА'!W371</f>
        <v>220</v>
      </c>
      <c r="L25" s="1422">
        <f>'12-18л. РАСКЛАДКА'!W427</f>
        <v>244.72</v>
      </c>
      <c r="M25" s="1422">
        <f>'12-18л. РАСКЛАДКА'!W480</f>
        <v>100</v>
      </c>
      <c r="N25" s="1422">
        <f>'12-18л. РАСКЛАДКА'!W534</f>
        <v>294.7</v>
      </c>
      <c r="O25" s="831">
        <f>'12-18л. РАСКЛАДКА'!W587</f>
        <v>223.8</v>
      </c>
      <c r="P25" s="4068">
        <f>'12-18л. РАСКЛАДКА'!W640</f>
        <v>244.4</v>
      </c>
      <c r="Q25" s="4446">
        <f t="shared" si="0"/>
        <v>2520</v>
      </c>
      <c r="R25" s="3978">
        <v>0</v>
      </c>
      <c r="S25" s="4465">
        <v>2520</v>
      </c>
      <c r="T25" s="3977">
        <v>350</v>
      </c>
      <c r="V25" s="3634"/>
      <c r="W25" s="126"/>
      <c r="X25" s="357"/>
      <c r="Y25" s="3144"/>
      <c r="Z25" s="3144"/>
      <c r="AA25" s="613"/>
      <c r="AB25" s="126"/>
      <c r="AC25" s="3144"/>
      <c r="AD25" s="614"/>
      <c r="AE25" s="106"/>
      <c r="AF25" s="618"/>
      <c r="AH25" s="106"/>
      <c r="AI25" s="106"/>
      <c r="AJ25" s="106"/>
    </row>
    <row r="26" spans="2:36" ht="12" customHeight="1">
      <c r="B26" s="436">
        <v>16</v>
      </c>
      <c r="C26" s="231" t="s">
        <v>177</v>
      </c>
      <c r="D26" s="1460">
        <v>108</v>
      </c>
      <c r="E26" s="1522">
        <f>'12-18л. РАСКЛАДКА'!W29</f>
        <v>0</v>
      </c>
      <c r="F26" s="1422">
        <f>'12-18л. РАСКЛАДКА'!W87</f>
        <v>0</v>
      </c>
      <c r="G26" s="1422">
        <f>'12-18л. РАСКЛАДКА'!W146</f>
        <v>0</v>
      </c>
      <c r="H26" s="1422">
        <f>'12-18л. РАСКЛАДКА'!W202</f>
        <v>0</v>
      </c>
      <c r="I26" s="1422">
        <f>'12-18л. РАСКЛАДКА'!W259</f>
        <v>0</v>
      </c>
      <c r="J26" s="4024">
        <f>'12-18л. РАСКЛАДКА'!W314</f>
        <v>11</v>
      </c>
      <c r="K26" s="1422">
        <f>'12-18л. РАСКЛАДКА'!W372</f>
        <v>0</v>
      </c>
      <c r="L26" s="1422">
        <f>'12-18л. РАСКЛАДКА'!W428</f>
        <v>0</v>
      </c>
      <c r="M26" s="1422">
        <f>'12-18л. РАСКЛАДКА'!W481</f>
        <v>0</v>
      </c>
      <c r="N26" s="1422">
        <f>'12-18л. РАСКЛАДКА'!W535</f>
        <v>0</v>
      </c>
      <c r="O26" s="831">
        <f>'12-18л. РАСКЛАДКА'!W588</f>
        <v>0</v>
      </c>
      <c r="P26" s="4068">
        <f>'12-18л. РАСКЛАДКА'!W641</f>
        <v>5.2</v>
      </c>
      <c r="Q26" s="4039">
        <f t="shared" si="0"/>
        <v>16.2</v>
      </c>
      <c r="R26" s="3978">
        <v>-98.75</v>
      </c>
      <c r="S26" s="4465">
        <v>1296</v>
      </c>
      <c r="T26" s="3977">
        <v>180</v>
      </c>
      <c r="V26" s="4471"/>
      <c r="W26" s="126"/>
      <c r="X26" s="357"/>
      <c r="Y26" s="3144"/>
      <c r="Z26" s="3144"/>
      <c r="AA26" s="613"/>
      <c r="AB26" s="126"/>
      <c r="AC26" s="3144"/>
      <c r="AD26" s="614"/>
      <c r="AE26" s="106"/>
      <c r="AF26" s="624"/>
      <c r="AH26" s="106"/>
      <c r="AI26" s="106"/>
      <c r="AJ26" s="106"/>
    </row>
    <row r="27" spans="2:36" ht="12.75" customHeight="1">
      <c r="B27" s="436">
        <v>17</v>
      </c>
      <c r="C27" s="231" t="s">
        <v>178</v>
      </c>
      <c r="D27" s="1460">
        <v>36</v>
      </c>
      <c r="E27" s="1522">
        <f>'12-18л. РАСКЛАДКА'!W30</f>
        <v>0</v>
      </c>
      <c r="F27" s="1422">
        <f>'12-18л. РАСКЛАДКА'!W88</f>
        <v>0</v>
      </c>
      <c r="G27" s="1422">
        <f>'12-18л. РАСКЛАДКА'!W147</f>
        <v>150</v>
      </c>
      <c r="H27" s="1422">
        <f>'12-18л. РАСКЛАДКА'!W203</f>
        <v>0</v>
      </c>
      <c r="I27" s="1422">
        <f>'12-18л. РАСКЛАДКА'!W260</f>
        <v>210</v>
      </c>
      <c r="J27" s="4024">
        <f>'12-18л. РАСКЛАДКА'!W315</f>
        <v>30</v>
      </c>
      <c r="K27" s="1422">
        <f>'12-18л. РАСКЛАДКА'!W373</f>
        <v>0</v>
      </c>
      <c r="L27" s="1422">
        <f>'12-18л. РАСКЛАДКА'!W429</f>
        <v>0</v>
      </c>
      <c r="M27" s="1422">
        <f>'12-18л. РАСКЛАДКА'!W482</f>
        <v>0</v>
      </c>
      <c r="N27" s="1422">
        <f>'12-18л. РАСКЛАДКА'!W536</f>
        <v>0</v>
      </c>
      <c r="O27" s="831">
        <f>'12-18л. РАСКЛАДКА'!W589</f>
        <v>0</v>
      </c>
      <c r="P27" s="4068">
        <f>'12-18л. РАСКЛАДКА'!W642</f>
        <v>42</v>
      </c>
      <c r="Q27" s="4446">
        <f t="shared" si="0"/>
        <v>432</v>
      </c>
      <c r="R27" s="3978">
        <v>0</v>
      </c>
      <c r="S27" s="4465">
        <v>432</v>
      </c>
      <c r="T27" s="3977">
        <v>60</v>
      </c>
      <c r="V27" s="3634"/>
      <c r="W27" s="126"/>
      <c r="X27" s="357"/>
      <c r="Y27" s="3144"/>
      <c r="Z27" s="3144"/>
      <c r="AA27" s="613"/>
      <c r="AB27" s="126"/>
      <c r="AC27" s="3144"/>
      <c r="AD27" s="614"/>
      <c r="AE27" s="106"/>
      <c r="AF27" s="615"/>
      <c r="AH27" s="106"/>
      <c r="AI27" s="106"/>
      <c r="AJ27" s="106"/>
    </row>
    <row r="28" spans="2:36" ht="12.75" customHeight="1">
      <c r="B28" s="436">
        <v>18</v>
      </c>
      <c r="C28" s="231" t="s">
        <v>44</v>
      </c>
      <c r="D28" s="1460">
        <v>9</v>
      </c>
      <c r="E28" s="1522">
        <f>'12-18л. РАСКЛАДКА'!W31</f>
        <v>52.5</v>
      </c>
      <c r="F28" s="1422">
        <f>'12-18л. РАСКЛАДКА'!W89</f>
        <v>0</v>
      </c>
      <c r="G28" s="1422">
        <f>'12-18л. РАСКЛАДКА'!W148</f>
        <v>0</v>
      </c>
      <c r="H28" s="1422">
        <f>'12-18л. РАСКЛАДКА'!W204</f>
        <v>7.5</v>
      </c>
      <c r="I28" s="1422">
        <f>'12-18л. РАСКЛАДКА'!W261</f>
        <v>0</v>
      </c>
      <c r="J28" s="4024">
        <f>'12-18л. РАСКЛАДКА'!W316</f>
        <v>10.5</v>
      </c>
      <c r="K28" s="1422">
        <f>'12-18л. РАСКЛАДКА'!W374</f>
        <v>30</v>
      </c>
      <c r="L28" s="1422">
        <f>'12-18л. РАСКЛАДКА'!W430</f>
        <v>0</v>
      </c>
      <c r="M28" s="1422">
        <f>'12-18л. РАСКЛАДКА'!W483</f>
        <v>0</v>
      </c>
      <c r="N28" s="1422">
        <f>'12-18л. РАСКЛАДКА'!W537</f>
        <v>0</v>
      </c>
      <c r="O28" s="831">
        <f>'12-18л. РАСКЛАДКА'!W590</f>
        <v>0</v>
      </c>
      <c r="P28" s="4068">
        <f>'12-18л. РАСКЛАДКА'!W643</f>
        <v>7.5</v>
      </c>
      <c r="Q28" s="4446">
        <f t="shared" si="0"/>
        <v>108</v>
      </c>
      <c r="R28" s="3978">
        <v>0</v>
      </c>
      <c r="S28" s="4465">
        <v>108</v>
      </c>
      <c r="T28" s="3977">
        <v>15</v>
      </c>
      <c r="V28" s="3634"/>
      <c r="W28" s="126"/>
      <c r="X28" s="357"/>
      <c r="Y28" s="3144"/>
      <c r="Z28" s="3144"/>
      <c r="AA28" s="613"/>
      <c r="AB28" s="126"/>
      <c r="AC28" s="3144"/>
      <c r="AD28" s="614"/>
      <c r="AE28" s="106"/>
      <c r="AF28" s="615"/>
      <c r="AH28" s="106"/>
      <c r="AI28" s="106"/>
      <c r="AJ28" s="106"/>
    </row>
    <row r="29" spans="2:36" ht="12.75" customHeight="1">
      <c r="B29" s="436">
        <v>19</v>
      </c>
      <c r="C29" s="231" t="s">
        <v>179</v>
      </c>
      <c r="D29" s="1460">
        <v>6</v>
      </c>
      <c r="E29" s="1522">
        <f>'12-18л. РАСКЛАДКА'!W32</f>
        <v>6</v>
      </c>
      <c r="F29" s="1422">
        <f>'12-18л. РАСКЛАДКА'!W90</f>
        <v>21.4</v>
      </c>
      <c r="G29" s="1422">
        <f>'12-18л. РАСКЛАДКА'!W149</f>
        <v>3.2</v>
      </c>
      <c r="H29" s="1422">
        <f>'12-18л. РАСКЛАДКА'!W205</f>
        <v>5</v>
      </c>
      <c r="I29" s="1422">
        <f>'12-18л. РАСКЛАДКА'!W262</f>
        <v>4.5999999999999996</v>
      </c>
      <c r="J29" s="4024">
        <f>'12-18л. РАСКЛАДКА'!W317</f>
        <v>7</v>
      </c>
      <c r="K29" s="1422">
        <f>'12-18л. РАСКЛАДКА'!W375</f>
        <v>6</v>
      </c>
      <c r="L29" s="1422">
        <f>'12-18л. РАСКЛАДКА'!W431</f>
        <v>7.5</v>
      </c>
      <c r="M29" s="1422">
        <f>'12-18л. РАСКЛАДКА'!W484</f>
        <v>0</v>
      </c>
      <c r="N29" s="1422">
        <f>'12-18л. РАСКЛАДКА'!W538</f>
        <v>5.9</v>
      </c>
      <c r="O29" s="831">
        <f>'12-18л. РАСКЛАДКА'!W591</f>
        <v>0</v>
      </c>
      <c r="P29" s="4068">
        <f>'12-18л. РАСКЛАДКА'!W644</f>
        <v>5.4</v>
      </c>
      <c r="Q29" s="4446">
        <f t="shared" si="0"/>
        <v>72</v>
      </c>
      <c r="R29" s="3978">
        <v>0</v>
      </c>
      <c r="S29" s="4469">
        <v>72</v>
      </c>
      <c r="T29" s="3977">
        <v>10</v>
      </c>
      <c r="V29" s="3634"/>
      <c r="W29" s="126"/>
      <c r="X29" s="357"/>
      <c r="Y29" s="3144"/>
      <c r="Z29" s="3144"/>
      <c r="AA29" s="613"/>
      <c r="AB29" s="126"/>
      <c r="AC29" s="3144"/>
      <c r="AD29" s="614"/>
      <c r="AE29" s="106"/>
      <c r="AF29" s="620"/>
      <c r="AH29" s="106"/>
      <c r="AI29" s="106"/>
      <c r="AJ29" s="106"/>
    </row>
    <row r="30" spans="2:36" ht="12.75" customHeight="1">
      <c r="B30" s="436">
        <v>20</v>
      </c>
      <c r="C30" s="231" t="s">
        <v>45</v>
      </c>
      <c r="D30" s="1460">
        <v>21</v>
      </c>
      <c r="E30" s="1522">
        <f>'12-18л. РАСКЛАДКА'!W33</f>
        <v>32.479999999999997</v>
      </c>
      <c r="F30" s="1422">
        <f>'12-18л. РАСКЛАДКА'!W91</f>
        <v>25.48</v>
      </c>
      <c r="G30" s="1422">
        <f>'12-18л. РАСКЛАДКА'!W150</f>
        <v>27.5</v>
      </c>
      <c r="H30" s="1422">
        <f>'12-18л. РАСКЛАДКА'!W206</f>
        <v>8.59</v>
      </c>
      <c r="I30" s="1422">
        <f>'12-18л. РАСКЛАДКА'!W263</f>
        <v>18.420000000000002</v>
      </c>
      <c r="J30" s="4024">
        <f>'12-18л. РАСКЛАДКА'!W318</f>
        <v>22</v>
      </c>
      <c r="K30" s="1422">
        <f>'12-18л. РАСКЛАДКА'!W376</f>
        <v>15.440000000000001</v>
      </c>
      <c r="L30" s="1422">
        <f>'12-18л. РАСКЛАДКА'!W432</f>
        <v>26.669999999999998</v>
      </c>
      <c r="M30" s="1422">
        <f>'12-18л. РАСКЛАДКА'!W485</f>
        <v>22.2</v>
      </c>
      <c r="N30" s="1422">
        <f>'12-18л. РАСКЛАДКА'!W539</f>
        <v>18.100000000000001</v>
      </c>
      <c r="O30" s="831">
        <f>'12-18л. РАСКЛАДКА'!W592</f>
        <v>15.120000000000001</v>
      </c>
      <c r="P30" s="4068">
        <f>'12-18л. РАСКЛАДКА'!W645</f>
        <v>20</v>
      </c>
      <c r="Q30" s="4446">
        <f t="shared" si="0"/>
        <v>251.99999999999997</v>
      </c>
      <c r="R30" s="3978">
        <v>0</v>
      </c>
      <c r="S30" s="4469">
        <v>252</v>
      </c>
      <c r="T30" s="3977">
        <v>35</v>
      </c>
      <c r="V30" s="3634"/>
      <c r="W30" s="126"/>
      <c r="X30" s="357"/>
      <c r="Y30" s="3144"/>
      <c r="Z30" s="3144"/>
      <c r="AA30" s="613"/>
      <c r="AB30" s="126"/>
      <c r="AC30" s="3144"/>
      <c r="AD30" s="614"/>
      <c r="AE30" s="106"/>
      <c r="AF30" s="615"/>
      <c r="AH30" s="106"/>
      <c r="AI30" s="106"/>
      <c r="AJ30" s="106"/>
    </row>
    <row r="31" spans="2:36" ht="12" customHeight="1">
      <c r="B31" s="436">
        <v>21</v>
      </c>
      <c r="C31" s="231" t="s">
        <v>46</v>
      </c>
      <c r="D31" s="1460">
        <v>10.8</v>
      </c>
      <c r="E31" s="1522">
        <f>'12-18л. РАСКЛАДКА'!W34</f>
        <v>7.92</v>
      </c>
      <c r="F31" s="1422">
        <f>'12-18л. РАСКЛАДКА'!W92</f>
        <v>8.9499999999999993</v>
      </c>
      <c r="G31" s="1422">
        <f>'12-18л. РАСКЛАДКА'!W151</f>
        <v>6.8</v>
      </c>
      <c r="H31" s="1422">
        <f>'12-18л. РАСКЛАДКА'!W207</f>
        <v>29.51</v>
      </c>
      <c r="I31" s="1422">
        <f>'12-18л. РАСКЛАДКА'!W264</f>
        <v>11.15</v>
      </c>
      <c r="J31" s="4024">
        <f>'12-18л. РАСКЛАДКА'!W319</f>
        <v>10.5</v>
      </c>
      <c r="K31" s="1422">
        <f>'12-18л. РАСКЛАДКА'!W377</f>
        <v>11.8</v>
      </c>
      <c r="L31" s="1422">
        <f>'12-18л. РАСКЛАДКА'!W433</f>
        <v>5.2700000000000005</v>
      </c>
      <c r="M31" s="1422">
        <f>'12-18л. РАСКЛАДКА'!W486</f>
        <v>5</v>
      </c>
      <c r="N31" s="1422">
        <f>'12-18л. РАСКЛАДКА'!W540</f>
        <v>7</v>
      </c>
      <c r="O31" s="831">
        <f>'12-18л. РАСКЛАДКА'!W593</f>
        <v>14.6</v>
      </c>
      <c r="P31" s="4068">
        <f>'12-18л. РАСКЛАДКА'!W646</f>
        <v>11.1</v>
      </c>
      <c r="Q31" s="4039">
        <f t="shared" si="0"/>
        <v>129.6</v>
      </c>
      <c r="R31" s="3978">
        <v>0</v>
      </c>
      <c r="S31" s="4469">
        <v>129.6</v>
      </c>
      <c r="T31" s="3977">
        <v>18</v>
      </c>
      <c r="V31" s="3634"/>
      <c r="W31" s="126"/>
      <c r="X31" s="357"/>
      <c r="Y31" s="3144"/>
      <c r="Z31" s="3144"/>
      <c r="AA31" s="613"/>
      <c r="AB31" s="126"/>
      <c r="AC31" s="3144"/>
      <c r="AD31" s="614"/>
      <c r="AE31" s="106"/>
      <c r="AF31" s="615"/>
      <c r="AH31" s="106"/>
      <c r="AI31" s="106"/>
      <c r="AJ31" s="106"/>
    </row>
    <row r="32" spans="2:36" ht="12" customHeight="1">
      <c r="B32" s="436">
        <v>22</v>
      </c>
      <c r="C32" s="231" t="s">
        <v>180</v>
      </c>
      <c r="D32" s="1460">
        <v>24</v>
      </c>
      <c r="E32" s="1522">
        <f>'12-18л. РАСКЛАДКА'!W35</f>
        <v>125.52</v>
      </c>
      <c r="F32" s="1422">
        <f>'12-18л. РАСКЛАДКА'!W93</f>
        <v>0</v>
      </c>
      <c r="G32" s="1422">
        <f>'12-18л. РАСКЛАДКА'!W152</f>
        <v>4.16</v>
      </c>
      <c r="H32" s="1422">
        <f>'12-18л. РАСКЛАДКА'!W208</f>
        <v>0</v>
      </c>
      <c r="I32" s="1422">
        <f>'12-18л. РАСКЛАДКА'!W265</f>
        <v>6.82</v>
      </c>
      <c r="J32" s="4024">
        <f>'12-18л. РАСКЛАДКА'!W320</f>
        <v>10.59</v>
      </c>
      <c r="K32" s="1422">
        <f>'12-18л. РАСКЛАДКА'!W378</f>
        <v>100</v>
      </c>
      <c r="L32" s="1422">
        <f>'12-18л. РАСКЛАДКА'!W434</f>
        <v>9</v>
      </c>
      <c r="M32" s="1422">
        <f>'12-18л. РАСКЛАДКА'!W487</f>
        <v>0</v>
      </c>
      <c r="N32" s="1422">
        <f>'12-18л. РАСКЛАДКА'!W541</f>
        <v>0</v>
      </c>
      <c r="O32" s="831">
        <f>'12-18л. РАСКЛАДКА'!W594</f>
        <v>4.5</v>
      </c>
      <c r="P32" s="4068">
        <f>'12-18л. РАСКЛАДКА'!W647</f>
        <v>27.41</v>
      </c>
      <c r="Q32" s="4446">
        <f t="shared" si="0"/>
        <v>288.00000000000006</v>
      </c>
      <c r="R32" s="3978">
        <v>0</v>
      </c>
      <c r="S32" s="4465">
        <v>288</v>
      </c>
      <c r="T32" s="3977">
        <v>40</v>
      </c>
      <c r="V32" s="3634"/>
      <c r="W32" s="126"/>
      <c r="X32" s="357"/>
      <c r="Y32" s="3144"/>
      <c r="Z32" s="3144"/>
      <c r="AA32" s="613"/>
      <c r="AB32" s="126"/>
      <c r="AC32" s="3144"/>
      <c r="AD32" s="614"/>
      <c r="AE32" s="106"/>
      <c r="AF32" s="615"/>
      <c r="AH32" s="106"/>
      <c r="AI32" s="106"/>
      <c r="AJ32" s="106"/>
    </row>
    <row r="33" spans="2:36" ht="13.5" customHeight="1">
      <c r="B33" s="436">
        <v>23</v>
      </c>
      <c r="C33" s="231" t="s">
        <v>47</v>
      </c>
      <c r="D33" s="1460">
        <v>21</v>
      </c>
      <c r="E33" s="1522">
        <f>'12-18л. РАСКЛАДКА'!W36</f>
        <v>22.5</v>
      </c>
      <c r="F33" s="1422">
        <f>'12-18л. РАСКЛАДКА'!W94</f>
        <v>11.62</v>
      </c>
      <c r="G33" s="1422">
        <f>'12-18л. РАСКЛАДКА'!W153</f>
        <v>35.36</v>
      </c>
      <c r="H33" s="1422">
        <f>'12-18л. РАСКЛАДКА'!W209</f>
        <v>6</v>
      </c>
      <c r="I33" s="1422">
        <f>'12-18л. РАСКЛАДКА'!W266</f>
        <v>29.070000000000004</v>
      </c>
      <c r="J33" s="4024">
        <f>'12-18л. РАСКЛАДКА'!W321</f>
        <v>22.25</v>
      </c>
      <c r="K33" s="1422">
        <f>'12-18л. РАСКЛАДКА'!W379</f>
        <v>11.5</v>
      </c>
      <c r="L33" s="1422">
        <f>'12-18л. РАСКЛАДКА'!W435</f>
        <v>22.57</v>
      </c>
      <c r="M33" s="1422">
        <f>'12-18л. РАСКЛАДКА'!W488</f>
        <v>14.2</v>
      </c>
      <c r="N33" s="1422">
        <f>'12-18л. РАСКЛАДКА'!W542</f>
        <v>25.619999999999997</v>
      </c>
      <c r="O33" s="831">
        <f>'12-18л. РАСКЛАДКА'!W595</f>
        <v>27.36</v>
      </c>
      <c r="P33" s="4068">
        <f>'12-18л. РАСКЛАДКА'!W648</f>
        <v>23.95</v>
      </c>
      <c r="Q33" s="4446">
        <f t="shared" si="0"/>
        <v>252</v>
      </c>
      <c r="R33" s="3978">
        <v>0</v>
      </c>
      <c r="S33" s="4465">
        <v>252</v>
      </c>
      <c r="T33" s="3977">
        <v>35</v>
      </c>
      <c r="V33" s="3634"/>
      <c r="W33" s="126"/>
      <c r="X33" s="357"/>
      <c r="Y33" s="3144"/>
      <c r="Z33" s="3144"/>
      <c r="AA33" s="613"/>
      <c r="AB33" s="126"/>
      <c r="AC33" s="3144"/>
      <c r="AD33" s="614"/>
      <c r="AE33" s="106"/>
      <c r="AF33" s="615"/>
      <c r="AH33" s="106"/>
      <c r="AI33" s="106"/>
      <c r="AJ33" s="106"/>
    </row>
    <row r="34" spans="2:36" ht="12.75" customHeight="1">
      <c r="B34" s="436">
        <v>24</v>
      </c>
      <c r="C34" s="231" t="s">
        <v>48</v>
      </c>
      <c r="D34" s="1460">
        <v>9</v>
      </c>
      <c r="E34" s="1522">
        <f>'12-18л. РАСКЛАДКА'!W37</f>
        <v>0</v>
      </c>
      <c r="F34" s="1422">
        <f>'12-18л. РАСКЛАДКА'!W95</f>
        <v>30</v>
      </c>
      <c r="G34" s="1422">
        <f>'12-18л. РАСКЛАДКА'!W154</f>
        <v>0</v>
      </c>
      <c r="H34" s="1422">
        <f>'12-18л. РАСКЛАДКА'!W210</f>
        <v>33</v>
      </c>
      <c r="I34" s="1422">
        <f>'12-18л. РАСКЛАДКА'!W267</f>
        <v>0</v>
      </c>
      <c r="J34" s="4024">
        <f>'12-18л. РАСКЛАДКА'!W322</f>
        <v>0</v>
      </c>
      <c r="K34" s="1422">
        <f>'12-18л. РАСКЛАДКА'!W380</f>
        <v>0</v>
      </c>
      <c r="L34" s="1422">
        <f>'12-18л. РАСКЛАДКА'!W436</f>
        <v>0</v>
      </c>
      <c r="M34" s="1422">
        <f>'12-18л. РАСКЛАДКА'!W489</f>
        <v>45</v>
      </c>
      <c r="N34" s="1422">
        <f>'12-18л. РАСКЛАДКА'!W543</f>
        <v>0</v>
      </c>
      <c r="O34" s="831">
        <f>'12-18л. РАСКЛАДКА'!W596</f>
        <v>0</v>
      </c>
      <c r="P34" s="4068">
        <f>'12-18л. РАСКЛАДКА'!W649</f>
        <v>0</v>
      </c>
      <c r="Q34" s="4446">
        <f t="shared" si="0"/>
        <v>108</v>
      </c>
      <c r="R34" s="3978">
        <v>0</v>
      </c>
      <c r="S34" s="4465">
        <v>108</v>
      </c>
      <c r="T34" s="3977">
        <v>15</v>
      </c>
      <c r="V34" s="3634"/>
      <c r="W34" s="126"/>
      <c r="X34" s="357"/>
      <c r="Y34" s="3144"/>
      <c r="Z34" s="3144"/>
      <c r="AA34" s="613"/>
      <c r="AB34" s="126"/>
      <c r="AC34" s="3144"/>
      <c r="AD34" s="614"/>
      <c r="AE34" s="106"/>
      <c r="AF34" s="628"/>
      <c r="AH34" s="106"/>
      <c r="AI34" s="106"/>
      <c r="AJ34" s="106"/>
    </row>
    <row r="35" spans="2:36" ht="12" customHeight="1">
      <c r="B35" s="436">
        <v>25</v>
      </c>
      <c r="C35" s="231" t="s">
        <v>49</v>
      </c>
      <c r="D35" s="1460">
        <v>1.2</v>
      </c>
      <c r="E35" s="1522">
        <f>'12-18л. РАСКЛАДКА'!W38</f>
        <v>0</v>
      </c>
      <c r="F35" s="1422">
        <f>'12-18л. РАСКЛАДКА'!W96</f>
        <v>2</v>
      </c>
      <c r="G35" s="1422">
        <f>'12-18л. РАСКЛАДКА'!W155</f>
        <v>0</v>
      </c>
      <c r="H35" s="1422">
        <f>'12-18л. РАСКЛАДКА'!W211</f>
        <v>0</v>
      </c>
      <c r="I35" s="1422">
        <f>'12-18л. РАСКЛАДКА'!W268</f>
        <v>0</v>
      </c>
      <c r="J35" s="4024">
        <f>'12-18л. РАСКЛАДКА'!W323</f>
        <v>0</v>
      </c>
      <c r="K35" s="1422">
        <f>'12-18л. РАСКЛАДКА'!W381</f>
        <v>2</v>
      </c>
      <c r="L35" s="1422">
        <f>'12-18л. РАСКЛАДКА'!W437</f>
        <v>0</v>
      </c>
      <c r="M35" s="1422">
        <f>'12-18л. РАСКЛАДКА'!W490</f>
        <v>2</v>
      </c>
      <c r="N35" s="1422">
        <f>'12-18л. РАСКЛАДКА'!W544</f>
        <v>0</v>
      </c>
      <c r="O35" s="831">
        <f>'12-18л. РАСКЛАДКА'!W597</f>
        <v>0</v>
      </c>
      <c r="P35" s="4068">
        <f>'12-18л. РАСКЛАДКА'!W650</f>
        <v>0</v>
      </c>
      <c r="Q35" s="4446">
        <f t="shared" si="0"/>
        <v>6</v>
      </c>
      <c r="R35" s="3978">
        <v>-58.333333330000002</v>
      </c>
      <c r="S35" s="4469">
        <v>14.4</v>
      </c>
      <c r="T35" s="3977">
        <v>2</v>
      </c>
      <c r="V35" s="3634"/>
      <c r="W35" s="126"/>
      <c r="X35" s="357"/>
      <c r="Y35" s="3144"/>
      <c r="Z35" s="3144"/>
      <c r="AA35" s="613"/>
      <c r="AB35" s="126"/>
      <c r="AC35" s="3144"/>
      <c r="AD35" s="614"/>
      <c r="AE35" s="106"/>
      <c r="AF35" s="628"/>
      <c r="AH35" s="106"/>
      <c r="AI35" s="106"/>
      <c r="AJ35" s="106"/>
    </row>
    <row r="36" spans="2:36" ht="13.5" customHeight="1">
      <c r="B36" s="436">
        <v>26</v>
      </c>
      <c r="C36" s="231" t="s">
        <v>181</v>
      </c>
      <c r="D36" s="1460">
        <v>0.72</v>
      </c>
      <c r="E36" s="1522">
        <f>'12-18л. РАСКЛАДКА'!W39</f>
        <v>0</v>
      </c>
      <c r="F36" s="1422">
        <f>'12-18л. РАСКЛАДКА'!W97</f>
        <v>0</v>
      </c>
      <c r="G36" s="1422">
        <f>'12-18л. РАСКЛАДКА'!W156</f>
        <v>3</v>
      </c>
      <c r="H36" s="1422">
        <f>'12-18л. РАСКЛАДКА'!W212</f>
        <v>0</v>
      </c>
      <c r="I36" s="1422">
        <f>'12-18л. РАСКЛАДКА'!W269</f>
        <v>4.2</v>
      </c>
      <c r="J36" s="4024">
        <f>'12-18л. РАСКЛАДКА'!W324</f>
        <v>0.6</v>
      </c>
      <c r="K36" s="1422">
        <f>'12-18л. РАСКЛАДКА'!W382</f>
        <v>0</v>
      </c>
      <c r="L36" s="1422">
        <f>'12-18л. РАСКЛАДКА'!W438</f>
        <v>0</v>
      </c>
      <c r="M36" s="1422">
        <f>'12-18л. РАСКЛАДКА'!W491</f>
        <v>0</v>
      </c>
      <c r="N36" s="1422">
        <f>'12-18л. РАСКЛАДКА'!W545</f>
        <v>0</v>
      </c>
      <c r="O36" s="831">
        <f>'12-18л. РАСКЛАДКА'!W598</f>
        <v>0</v>
      </c>
      <c r="P36" s="4068">
        <f>'12-18л. РАСКЛАДКА'!W651</f>
        <v>0.84</v>
      </c>
      <c r="Q36" s="4134">
        <f t="shared" si="0"/>
        <v>8.64</v>
      </c>
      <c r="R36" s="3978">
        <v>0</v>
      </c>
      <c r="S36" s="4041">
        <v>8.64</v>
      </c>
      <c r="T36" s="3977">
        <v>1.2</v>
      </c>
      <c r="V36" s="3634"/>
      <c r="W36" s="126"/>
      <c r="X36" s="357"/>
      <c r="Y36" s="3144"/>
      <c r="Z36" s="3144"/>
      <c r="AA36" s="613"/>
      <c r="AB36" s="126"/>
      <c r="AC36" s="3144"/>
      <c r="AD36" s="614"/>
      <c r="AE36" s="106"/>
      <c r="AF36" s="628"/>
      <c r="AH36" s="106"/>
      <c r="AI36" s="106"/>
      <c r="AJ36" s="106"/>
    </row>
    <row r="37" spans="2:36" ht="12" customHeight="1">
      <c r="B37" s="436">
        <v>27</v>
      </c>
      <c r="C37" s="231" t="s">
        <v>99</v>
      </c>
      <c r="D37" s="1460">
        <v>1.2</v>
      </c>
      <c r="E37" s="1522">
        <f>'12-18л. РАСКЛАДКА'!W40</f>
        <v>4.2</v>
      </c>
      <c r="F37" s="1422">
        <f>'12-18л. РАСКЛАДКА'!W98</f>
        <v>0</v>
      </c>
      <c r="G37" s="1422">
        <f>'12-18л. РАСКЛАДКА'!W157</f>
        <v>5</v>
      </c>
      <c r="H37" s="1422">
        <f>'12-18л. РАСКЛАДКА'!W213</f>
        <v>0</v>
      </c>
      <c r="I37" s="1422">
        <f>'12-18л. РАСКЛАДКА'!W270</f>
        <v>0</v>
      </c>
      <c r="J37" s="4024">
        <f>'12-18л. РАСКЛАДКА'!W325</f>
        <v>1</v>
      </c>
      <c r="K37" s="1422">
        <f>'12-18л. РАСКЛАДКА'!W383</f>
        <v>0</v>
      </c>
      <c r="L37" s="1422">
        <f>'12-18л. РАСКЛАДКА'!W439</f>
        <v>4.2</v>
      </c>
      <c r="M37" s="1422">
        <f>'12-18л. РАСКЛАДКА'!W492</f>
        <v>0</v>
      </c>
      <c r="N37" s="1422">
        <f>'12-18л. РАСКЛАДКА'!W546</f>
        <v>0</v>
      </c>
      <c r="O37" s="831">
        <f>'12-18л. РАСКЛАДКА'!W599</f>
        <v>0</v>
      </c>
      <c r="P37" s="4068">
        <f>'12-18л. РАСКЛАДКА'!W652</f>
        <v>0</v>
      </c>
      <c r="Q37" s="4039">
        <f t="shared" si="0"/>
        <v>14.399999999999999</v>
      </c>
      <c r="R37" s="3978">
        <v>0</v>
      </c>
      <c r="S37" s="4469">
        <v>14.4</v>
      </c>
      <c r="T37" s="3977">
        <v>2</v>
      </c>
      <c r="V37" s="3634"/>
      <c r="W37" s="126"/>
      <c r="X37" s="357"/>
      <c r="Y37" s="3144"/>
      <c r="Z37" s="3144"/>
      <c r="AA37" s="613"/>
      <c r="AB37" s="126"/>
      <c r="AC37" s="3144"/>
      <c r="AD37" s="614"/>
      <c r="AE37" s="106"/>
      <c r="AF37" s="628"/>
      <c r="AH37" s="106"/>
      <c r="AI37" s="106"/>
      <c r="AJ37" s="106"/>
    </row>
    <row r="38" spans="2:36" ht="12.75" customHeight="1">
      <c r="B38" s="436">
        <v>28</v>
      </c>
      <c r="C38" s="231" t="s">
        <v>50</v>
      </c>
      <c r="D38" s="1460">
        <v>0.18</v>
      </c>
      <c r="E38" s="1522">
        <f>'12-18л. РАСКЛАДКА'!W41</f>
        <v>0</v>
      </c>
      <c r="F38" s="1422">
        <f>'12-18л. РАСКЛАДКА'!W99</f>
        <v>0.75</v>
      </c>
      <c r="G38" s="1422">
        <f>'12-18л. РАСКЛАДКА'!W158</f>
        <v>0</v>
      </c>
      <c r="H38" s="1422">
        <f>'12-18л. РАСКЛАДКА'!W214</f>
        <v>0</v>
      </c>
      <c r="I38" s="1422">
        <f>'12-18л. РАСКЛАДКА'!W271</f>
        <v>0</v>
      </c>
      <c r="J38" s="4024">
        <f>'12-18л. РАСКЛАДКА'!W326</f>
        <v>0.15</v>
      </c>
      <c r="K38" s="1422">
        <f>'12-18л. РАСКЛАДКА'!W384</f>
        <v>0</v>
      </c>
      <c r="L38" s="1422">
        <f>'12-18л. РАСКЛАДКА'!W440</f>
        <v>0</v>
      </c>
      <c r="M38" s="1422">
        <f>'12-18л. РАСКЛАДКА'!W493</f>
        <v>0</v>
      </c>
      <c r="N38" s="1422">
        <f>'12-18л. РАСКЛАДКА'!W547</f>
        <v>1.35</v>
      </c>
      <c r="O38" s="831">
        <f>'12-18л. РАСКЛАДКА'!W600</f>
        <v>0</v>
      </c>
      <c r="P38" s="4068">
        <f>'12-18л. РАСКЛАДКА'!W653</f>
        <v>0.27</v>
      </c>
      <c r="Q38" s="4039">
        <f t="shared" si="0"/>
        <v>2.52</v>
      </c>
      <c r="R38" s="3978">
        <v>16.666666670000001</v>
      </c>
      <c r="S38" s="4041">
        <v>2.16</v>
      </c>
      <c r="T38" s="3977">
        <v>0.3</v>
      </c>
      <c r="V38" s="3634"/>
      <c r="W38" s="126"/>
      <c r="X38" s="357"/>
      <c r="Y38" s="3144"/>
      <c r="Z38" s="3144"/>
      <c r="AA38" s="613"/>
      <c r="AB38" s="126"/>
      <c r="AC38" s="3144"/>
      <c r="AD38" s="614"/>
      <c r="AE38" s="106"/>
      <c r="AF38" s="1649"/>
      <c r="AH38" s="106"/>
      <c r="AI38" s="106"/>
      <c r="AJ38" s="106"/>
    </row>
    <row r="39" spans="2:36" ht="12.75" customHeight="1">
      <c r="B39" s="436">
        <v>29</v>
      </c>
      <c r="C39" s="464" t="s">
        <v>182</v>
      </c>
      <c r="D39" s="1460">
        <v>3</v>
      </c>
      <c r="E39" s="1522">
        <f>'12-18л. РАСКЛАДКА'!W42</f>
        <v>2.77</v>
      </c>
      <c r="F39" s="1422">
        <f>'12-18л. РАСКЛАДКА'!W100</f>
        <v>4.04</v>
      </c>
      <c r="G39" s="1422">
        <f>'12-18л. РАСКЛАДКА'!W159</f>
        <v>2.58</v>
      </c>
      <c r="H39" s="1422">
        <f>'12-18л. РАСКЛАДКА'!W215</f>
        <v>3.4400000000000004</v>
      </c>
      <c r="I39" s="1422">
        <f>'12-18л. РАСКЛАДКА'!W272</f>
        <v>2.3050000000000002</v>
      </c>
      <c r="J39" s="4024">
        <f>'12-18л. РАСКЛАДКА'!W327</f>
        <v>3.2</v>
      </c>
      <c r="K39" s="1422">
        <f>'12-18л. РАСКЛАДКА'!W385</f>
        <v>2.6999999999999997</v>
      </c>
      <c r="L39" s="1422">
        <f>'12-18л. РАСКЛАДКА'!W441</f>
        <v>3.0799999999999996</v>
      </c>
      <c r="M39" s="1422">
        <f>'12-18л. РАСКЛАДКА'!W494</f>
        <v>2.0350000000000001</v>
      </c>
      <c r="N39" s="1422">
        <f>'12-18л. РАСКЛАДКА'!W548</f>
        <v>4.04</v>
      </c>
      <c r="O39" s="831">
        <f>'12-18л. РАСКЛАДКА'!W601</f>
        <v>3.13</v>
      </c>
      <c r="P39" s="4068">
        <f>'12-18л. РАСКЛАДКА'!W654</f>
        <v>2.68</v>
      </c>
      <c r="Q39" s="4446">
        <f t="shared" si="0"/>
        <v>36</v>
      </c>
      <c r="R39" s="3978">
        <v>0</v>
      </c>
      <c r="S39" s="4469">
        <v>36</v>
      </c>
      <c r="T39" s="3977">
        <v>5</v>
      </c>
      <c r="V39" s="3634"/>
      <c r="W39" s="3141"/>
      <c r="X39" s="357"/>
      <c r="Y39" s="3144"/>
      <c r="Z39" s="3144"/>
      <c r="AA39" s="613"/>
      <c r="AB39" s="126"/>
      <c r="AC39" s="3144"/>
      <c r="AD39" s="614"/>
      <c r="AE39" s="106"/>
      <c r="AF39" s="628"/>
      <c r="AH39" s="106"/>
      <c r="AI39" s="106"/>
      <c r="AJ39" s="106"/>
    </row>
    <row r="40" spans="2:36" ht="12" customHeight="1">
      <c r="B40" s="436">
        <v>30</v>
      </c>
      <c r="C40" s="231" t="s">
        <v>100</v>
      </c>
      <c r="D40" s="1460">
        <v>2.4</v>
      </c>
      <c r="E40" s="1522">
        <f>'12-18л. РАСКЛАДКА'!W43</f>
        <v>0</v>
      </c>
      <c r="F40" s="1422">
        <f>'12-18л. РАСКЛАДКА'!W101</f>
        <v>0</v>
      </c>
      <c r="G40" s="1422">
        <f>'12-18л. РАСКЛАДКА'!W160</f>
        <v>0</v>
      </c>
      <c r="H40" s="1422">
        <f>'12-18л. РАСКЛАДКА'!W216</f>
        <v>0</v>
      </c>
      <c r="I40" s="1422">
        <f>'12-18л. РАСКЛАДКА'!W273</f>
        <v>0</v>
      </c>
      <c r="J40" s="4024">
        <f>'12-18л. РАСКЛАДКА'!W328</f>
        <v>0</v>
      </c>
      <c r="K40" s="1422">
        <f>'12-18л. РАСКЛАДКА'!W386</f>
        <v>0</v>
      </c>
      <c r="L40" s="1422">
        <f>'12-18л. РАСКЛАДКА'!W442</f>
        <v>0</v>
      </c>
      <c r="M40" s="1422">
        <f>'12-18л. РАСКЛАДКА'!W495</f>
        <v>0</v>
      </c>
      <c r="N40" s="1422">
        <f>'12-18л. РАСКЛАДКА'!W549</f>
        <v>4</v>
      </c>
      <c r="O40" s="831">
        <f>'12-18л. РАСКЛАДКА'!W602</f>
        <v>10</v>
      </c>
      <c r="P40" s="4068">
        <f>'12-18л. РАСКЛАДКА'!W655</f>
        <v>14.8</v>
      </c>
      <c r="Q40" s="4039">
        <f t="shared" si="0"/>
        <v>28.8</v>
      </c>
      <c r="R40" s="3978">
        <v>0</v>
      </c>
      <c r="S40" s="4469">
        <v>28.8</v>
      </c>
      <c r="T40" s="3977">
        <v>4</v>
      </c>
      <c r="V40" s="3634"/>
      <c r="W40" s="126"/>
      <c r="X40" s="357"/>
      <c r="Y40" s="3144"/>
      <c r="Z40" s="3144"/>
      <c r="AA40" s="613"/>
      <c r="AB40" s="126"/>
      <c r="AC40" s="3144"/>
      <c r="AD40" s="614"/>
      <c r="AE40" s="106"/>
      <c r="AF40" s="628"/>
      <c r="AH40" s="106"/>
      <c r="AI40" s="106"/>
      <c r="AJ40" s="106"/>
    </row>
    <row r="41" spans="2:36" ht="13.5" customHeight="1">
      <c r="B41" s="436">
        <v>31</v>
      </c>
      <c r="C41" s="231" t="s">
        <v>101</v>
      </c>
      <c r="D41" s="1460">
        <v>1.2</v>
      </c>
      <c r="E41" s="1522">
        <f>'12-18л. РАСКЛАДКА'!W44</f>
        <v>1.585</v>
      </c>
      <c r="F41" s="1422">
        <f>'12-18л. РАСКЛАДКА'!W102</f>
        <v>0.32350000000000001</v>
      </c>
      <c r="G41" s="1422">
        <f>'12-18л. РАСКЛАДКА'!W161</f>
        <v>0.81</v>
      </c>
      <c r="H41" s="1422">
        <f>'12-18л. РАСКЛАДКА'!W217</f>
        <v>1.512</v>
      </c>
      <c r="I41" s="1422">
        <f>'12-18л. РАСКЛАДКА'!W274</f>
        <v>1.8914</v>
      </c>
      <c r="J41" s="4024">
        <f>'12-18л. РАСКЛАДКА'!W329</f>
        <v>1.4336</v>
      </c>
      <c r="K41" s="1422">
        <f>'12-18л. РАСКЛАДКА'!W387</f>
        <v>1.5863999999999998</v>
      </c>
      <c r="L41" s="1422">
        <f>'12-18л. РАСКЛАДКА'!W443</f>
        <v>1.3309</v>
      </c>
      <c r="M41" s="1422">
        <f>'12-18л. РАСКЛАДКА'!W496</f>
        <v>0.86539999999999995</v>
      </c>
      <c r="N41" s="1422">
        <f>'12-18л. РАСКЛАДКА'!W550</f>
        <v>0.66989999999999994</v>
      </c>
      <c r="O41" s="831">
        <f>'12-18л. РАСКЛАДКА'!W603</f>
        <v>1.4255</v>
      </c>
      <c r="P41" s="4068">
        <f>'12-18л. РАСКЛАДКА'!W656</f>
        <v>0.96640000000000004</v>
      </c>
      <c r="Q41" s="4039">
        <f t="shared" si="0"/>
        <v>14.399999999999999</v>
      </c>
      <c r="R41" s="3978">
        <v>0</v>
      </c>
      <c r="S41" s="4469">
        <v>14.4</v>
      </c>
      <c r="T41" s="3977">
        <v>2</v>
      </c>
      <c r="V41" s="3634"/>
      <c r="W41" s="126"/>
      <c r="X41" s="357"/>
      <c r="Y41" s="3144"/>
      <c r="Z41" s="3144"/>
      <c r="AA41" s="613"/>
      <c r="AB41" s="126"/>
      <c r="AC41" s="3144"/>
      <c r="AD41" s="614"/>
      <c r="AE41" s="106"/>
      <c r="AF41" s="1650"/>
      <c r="AH41" s="106"/>
      <c r="AI41" s="106"/>
      <c r="AJ41" s="106"/>
    </row>
    <row r="42" spans="2:36" ht="13.5" customHeight="1">
      <c r="B42" s="4090">
        <v>32</v>
      </c>
      <c r="C42" s="4091" t="s">
        <v>52</v>
      </c>
      <c r="D42" s="1460">
        <v>54</v>
      </c>
      <c r="E42" s="4104">
        <f>'12-18л. МЕНЮ '!E96</f>
        <v>48.519489999999998</v>
      </c>
      <c r="F42" s="4105">
        <f>'12-18л. МЕНЮ '!E153</f>
        <v>56.758899999999997</v>
      </c>
      <c r="G42" s="4105">
        <f>'12-18л. МЕНЮ '!E209</f>
        <v>64.274100000000004</v>
      </c>
      <c r="H42" s="4105">
        <f>'12-18л. МЕНЮ '!E265</f>
        <v>49.806400000000004</v>
      </c>
      <c r="I42" s="4105">
        <f>'12-18л. МЕНЮ '!E319</f>
        <v>67.10929999999999</v>
      </c>
      <c r="J42" s="4096">
        <f>'12-18л. МЕНЮ '!E376</f>
        <v>53.363599999999991</v>
      </c>
      <c r="K42" s="4105">
        <f>'12-18л. МЕНЮ '!E436</f>
        <v>50.678600000000003</v>
      </c>
      <c r="L42" s="4105">
        <f>'12-18л. МЕНЮ '!E487</f>
        <v>65.756299999999996</v>
      </c>
      <c r="M42" s="4105">
        <f>'12-18л. МЕНЮ '!E543</f>
        <v>35.309199999999997</v>
      </c>
      <c r="N42" s="4105">
        <f>'12-18л. МЕНЮ '!E599</f>
        <v>52.87299999999999</v>
      </c>
      <c r="O42" s="4095">
        <f>'12-18л. МЕНЮ '!E652</f>
        <v>52.250099999999996</v>
      </c>
      <c r="P42" s="4106">
        <f>'12-18л. МЕНЮ '!E709</f>
        <v>51.300929999999994</v>
      </c>
      <c r="Q42" s="4459">
        <f t="shared" si="0"/>
        <v>647.99991999999986</v>
      </c>
      <c r="R42" s="3978">
        <v>3.3949999999999999E-5</v>
      </c>
      <c r="S42" s="4465">
        <v>648</v>
      </c>
      <c r="T42" s="4113">
        <v>90</v>
      </c>
      <c r="U42" s="4114"/>
      <c r="V42" s="4457"/>
      <c r="W42" s="4458"/>
      <c r="X42" s="357"/>
      <c r="Y42" s="3144"/>
      <c r="Z42" s="3144"/>
      <c r="AA42" s="632"/>
      <c r="AB42" s="126"/>
      <c r="AC42" s="3144"/>
      <c r="AD42" s="614"/>
      <c r="AE42" s="106"/>
      <c r="AF42" s="628"/>
      <c r="AH42" s="106"/>
      <c r="AI42" s="106"/>
      <c r="AJ42" s="106"/>
    </row>
    <row r="43" spans="2:36" ht="10.5" customHeight="1">
      <c r="B43" s="4090">
        <v>33</v>
      </c>
      <c r="C43" s="4091" t="s">
        <v>53</v>
      </c>
      <c r="D43" s="1460">
        <v>55.2</v>
      </c>
      <c r="E43" s="4104">
        <f>'12-18л. МЕНЮ '!F96</f>
        <v>59.30247</v>
      </c>
      <c r="F43" s="4105">
        <f>'12-18л. МЕНЮ '!F153</f>
        <v>55.522999999999996</v>
      </c>
      <c r="G43" s="4105">
        <f>'12-18л. МЕНЮ '!F209</f>
        <v>48.72381</v>
      </c>
      <c r="H43" s="4105">
        <f>'12-18л. МЕНЮ '!F265</f>
        <v>65.656199999999984</v>
      </c>
      <c r="I43" s="4105">
        <f>'12-18л. МЕНЮ '!F319</f>
        <v>42.545749999999998</v>
      </c>
      <c r="J43" s="4096">
        <f>'12-18л. МЕНЮ '!F376</f>
        <v>51.289019999999994</v>
      </c>
      <c r="K43" s="4105">
        <f>'12-18л. МЕНЮ '!F436</f>
        <v>60.752479999999991</v>
      </c>
      <c r="L43" s="4105">
        <f>'12-18л. МЕНЮ '!F487</f>
        <v>56.318999999999988</v>
      </c>
      <c r="M43" s="4105">
        <f>'12-18л. МЕНЮ '!F543</f>
        <v>58.117499999999993</v>
      </c>
      <c r="N43" s="4105">
        <f>'12-18л. МЕНЮ '!F599</f>
        <v>56.439499999999995</v>
      </c>
      <c r="O43" s="4095">
        <f>'12-18л. МЕНЮ '!F652</f>
        <v>48.664110000000001</v>
      </c>
      <c r="P43" s="4106">
        <f>'12-18л. МЕНЮ '!F709</f>
        <v>59.066410000000005</v>
      </c>
      <c r="Q43" s="4097">
        <f t="shared" si="0"/>
        <v>662.39925000000005</v>
      </c>
      <c r="R43" s="3978">
        <v>-3.0190000000000001E-5</v>
      </c>
      <c r="S43" s="4469">
        <v>662.4</v>
      </c>
      <c r="T43" s="4113">
        <v>92</v>
      </c>
      <c r="U43" s="4114"/>
      <c r="V43" s="4457"/>
      <c r="W43" s="4458"/>
      <c r="X43" s="357"/>
      <c r="Y43" s="3144"/>
      <c r="Z43" s="3144"/>
      <c r="AA43" s="632"/>
      <c r="AB43" s="126"/>
      <c r="AC43" s="3144"/>
      <c r="AD43" s="614"/>
      <c r="AE43" s="106"/>
      <c r="AF43" s="615"/>
      <c r="AH43" s="106"/>
      <c r="AI43" s="106"/>
      <c r="AJ43" s="106"/>
    </row>
    <row r="44" spans="2:36" ht="10.5" customHeight="1">
      <c r="B44" s="4090">
        <v>34</v>
      </c>
      <c r="C44" s="4091" t="s">
        <v>54</v>
      </c>
      <c r="D44" s="1460">
        <v>229.8</v>
      </c>
      <c r="E44" s="4107">
        <f>'12-18л. МЕНЮ '!G96</f>
        <v>216.63754299999999</v>
      </c>
      <c r="F44" s="4105">
        <f>'12-18л. МЕНЮ '!G153</f>
        <v>250.19508000000002</v>
      </c>
      <c r="G44" s="4105">
        <f>'12-18л. МЕНЮ '!G209</f>
        <v>224.35007999999999</v>
      </c>
      <c r="H44" s="4105">
        <f>'12-18л. МЕНЮ '!G265</f>
        <v>211.57889</v>
      </c>
      <c r="I44" s="4105">
        <f>'12-18л. МЕНЮ '!G319</f>
        <v>236.18520000000001</v>
      </c>
      <c r="J44" s="4096">
        <f>'12-18л. МЕНЮ '!G376</f>
        <v>250.822115</v>
      </c>
      <c r="K44" s="4105">
        <f>'12-18л. МЕНЮ '!G436</f>
        <v>209.16617999999997</v>
      </c>
      <c r="L44" s="4105">
        <f>'12-18л. МЕНЮ '!G487</f>
        <v>229.47180000000003</v>
      </c>
      <c r="M44" s="4105">
        <f>'12-18л. МЕНЮ '!G543</f>
        <v>246.96589999999998</v>
      </c>
      <c r="N44" s="4105">
        <f>'12-18л. МЕНЮ '!G599</f>
        <v>233.51030000000003</v>
      </c>
      <c r="O44" s="4095">
        <f>'12-18л. МЕНЮ '!G652</f>
        <v>239.86491999999998</v>
      </c>
      <c r="P44" s="4106">
        <f>'12-18л. МЕНЮ '!G709</f>
        <v>208.85208700000004</v>
      </c>
      <c r="Q44" s="4097">
        <f t="shared" si="0"/>
        <v>2757.6000950000002</v>
      </c>
      <c r="R44" s="3978">
        <v>8.5199999999999997E-6</v>
      </c>
      <c r="S44" s="4469">
        <v>2757.6</v>
      </c>
      <c r="T44" s="4113">
        <v>383</v>
      </c>
      <c r="U44" s="4114"/>
      <c r="V44" s="4457"/>
      <c r="W44" s="4458"/>
      <c r="X44" s="357"/>
      <c r="Y44" s="3144"/>
      <c r="Z44" s="3144"/>
      <c r="AA44" s="632"/>
      <c r="AB44" s="126"/>
      <c r="AC44" s="3144"/>
      <c r="AD44" s="614"/>
      <c r="AE44" s="106"/>
      <c r="AF44" s="615"/>
      <c r="AH44" s="106"/>
      <c r="AI44" s="106"/>
      <c r="AJ44" s="106"/>
    </row>
    <row r="45" spans="2:36" ht="12.75" customHeight="1" thickBot="1">
      <c r="B45" s="4092">
        <v>35</v>
      </c>
      <c r="C45" s="4093" t="s">
        <v>55</v>
      </c>
      <c r="D45" s="1461">
        <v>1632</v>
      </c>
      <c r="E45" s="4108">
        <f>'12-18л. МЕНЮ '!H96</f>
        <v>1601.2185999999999</v>
      </c>
      <c r="F45" s="4109">
        <f>'12-18л. МЕНЮ '!H153</f>
        <v>1703.7775999999999</v>
      </c>
      <c r="G45" s="4109">
        <f>'12-18л. МЕНЮ '!H209</f>
        <v>1599.1936000000001</v>
      </c>
      <c r="H45" s="4109">
        <f>'12-18л. МЕНЮ '!H265</f>
        <v>1640.4285</v>
      </c>
      <c r="I45" s="4109">
        <f>'12-18л. МЕНЮ '!H319</f>
        <v>1602.0863999999999</v>
      </c>
      <c r="J45" s="4115">
        <f>'12-18л. МЕНЮ '!H376</f>
        <v>1659.4327000000001</v>
      </c>
      <c r="K45" s="4109">
        <f>'12-18л. МЕНЮ '!H436</f>
        <v>1594.33853</v>
      </c>
      <c r="L45" s="4111">
        <f>'12-18л. МЕНЮ '!H487</f>
        <v>1656.3925999999999</v>
      </c>
      <c r="M45" s="4109">
        <f>'12-18л. МЕНЮ '!H543</f>
        <v>1658.5500000000002</v>
      </c>
      <c r="N45" s="4109">
        <f>'12-18л. МЕНЮ '!H599</f>
        <v>1648.8690000000001</v>
      </c>
      <c r="O45" s="4100">
        <f>'12-18л. МЕНЮ '!H652</f>
        <v>1629.1430699999999</v>
      </c>
      <c r="P45" s="4116">
        <f>'12-18л. МЕНЮ '!H709</f>
        <v>1590.5696700000001</v>
      </c>
      <c r="Q45" s="4460">
        <f t="shared" si="0"/>
        <v>19584.00027</v>
      </c>
      <c r="R45" s="4443">
        <v>1.3799999999999999E-6</v>
      </c>
      <c r="S45" s="4470">
        <v>19584</v>
      </c>
      <c r="T45" s="4102">
        <v>2720</v>
      </c>
      <c r="U45" s="4114"/>
      <c r="V45" s="4457"/>
      <c r="W45" s="4458"/>
      <c r="X45" s="357"/>
      <c r="Y45" s="3144"/>
      <c r="Z45" s="3144"/>
      <c r="AA45" s="632"/>
      <c r="AB45" s="126"/>
      <c r="AC45" s="3144"/>
      <c r="AD45" s="614"/>
      <c r="AE45" s="106"/>
      <c r="AF45" s="615"/>
      <c r="AH45" s="106"/>
      <c r="AI45" s="106"/>
      <c r="AJ45" s="106"/>
    </row>
    <row r="46" spans="2:36">
      <c r="V46" s="3144"/>
      <c r="W46" s="3144"/>
      <c r="X46" s="3144"/>
      <c r="Y46" s="3144"/>
      <c r="Z46" s="3144"/>
      <c r="AA46" s="3144"/>
      <c r="AB46" s="3144"/>
      <c r="AC46" s="3144"/>
      <c r="AD46" s="3144"/>
    </row>
    <row r="47" spans="2:36">
      <c r="V47" s="343"/>
    </row>
    <row r="48" spans="2:36" ht="13.5" customHeight="1"/>
    <row r="49" spans="2:18" ht="12.75" customHeight="1"/>
    <row r="50" spans="2:18" ht="12.75" customHeight="1"/>
    <row r="51" spans="2:18" ht="11.25" customHeight="1"/>
    <row r="52" spans="2:18" ht="11.25" customHeight="1"/>
    <row r="53" spans="2:18"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2:18">
      <c r="B54" s="11"/>
      <c r="C54" s="11"/>
      <c r="D54" s="1634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2:18">
      <c r="B55" s="11"/>
      <c r="C55" s="11"/>
      <c r="D55" s="1634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2:18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2:18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2:18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2:18"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2:18">
      <c r="B60" t="s">
        <v>185</v>
      </c>
    </row>
    <row r="61" spans="2:18">
      <c r="B61" t="s">
        <v>186</v>
      </c>
      <c r="D61" s="262"/>
      <c r="E61" s="262"/>
      <c r="F61" s="262"/>
      <c r="G61" s="262"/>
      <c r="H61" s="262"/>
      <c r="I61" s="262"/>
      <c r="J61" s="262"/>
      <c r="K61" s="262"/>
      <c r="L61" s="262"/>
      <c r="M61" s="262"/>
      <c r="N61" s="262"/>
      <c r="O61" s="262"/>
      <c r="P61" s="262"/>
      <c r="Q61" s="262"/>
      <c r="R61" s="262"/>
    </row>
    <row r="62" spans="2:18">
      <c r="B62" t="s">
        <v>187</v>
      </c>
      <c r="O62" s="262"/>
      <c r="P62" s="262"/>
    </row>
    <row r="63" spans="2:18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62"/>
      <c r="R63" s="262"/>
    </row>
    <row r="64" spans="2:18">
      <c r="B64" s="1" t="s">
        <v>188</v>
      </c>
    </row>
    <row r="65" spans="2:18">
      <c r="B65" t="s">
        <v>189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2:18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62"/>
      <c r="R66" s="262"/>
    </row>
    <row r="68" spans="2:18" ht="13.5" customHeight="1"/>
    <row r="70" spans="2:18" ht="13.5" customHeight="1"/>
    <row r="71" spans="2:18" ht="12" customHeight="1"/>
    <row r="73" spans="2:18" ht="12.75" customHeight="1"/>
    <row r="75" spans="2:18" ht="12.75" customHeight="1"/>
    <row r="77" spans="2:18" ht="12.75" customHeight="1"/>
    <row r="79" spans="2:18" ht="12.75" customHeight="1"/>
    <row r="80" spans="2:18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spans="2:33" ht="12.75" customHeight="1"/>
    <row r="114" spans="2:33" ht="13.5" customHeight="1"/>
    <row r="115" spans="2:33" ht="14.25" customHeight="1"/>
    <row r="117" spans="2:33" ht="14.25" customHeight="1"/>
    <row r="119" spans="2:33" ht="11.25" customHeight="1"/>
    <row r="122" spans="2:33" hidden="1"/>
    <row r="127" spans="2:33" ht="11.25" customHeight="1"/>
    <row r="128" spans="2:33" ht="12.75" customHeight="1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</row>
    <row r="129" spans="2:33" ht="11.25" customHeight="1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</row>
    <row r="130" spans="2:33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</row>
    <row r="131" spans="2:33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</row>
    <row r="132" spans="2:33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</row>
    <row r="133" spans="2:33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  <c r="AC133" s="106"/>
      <c r="AD133" s="106"/>
      <c r="AE133" s="106"/>
      <c r="AF133" s="106"/>
      <c r="AG133" s="106"/>
    </row>
    <row r="134" spans="2:33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  <c r="AC134" s="106"/>
      <c r="AD134" s="106"/>
      <c r="AE134" s="106"/>
      <c r="AF134" s="106"/>
      <c r="AG134" s="106"/>
    </row>
    <row r="135" spans="2:33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  <c r="AC135" s="106"/>
      <c r="AD135" s="106"/>
      <c r="AE135" s="106"/>
      <c r="AF135" s="106"/>
      <c r="AG135" s="106"/>
    </row>
    <row r="136" spans="2:33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  <c r="AC136" s="106"/>
      <c r="AD136" s="106"/>
      <c r="AE136" s="106"/>
      <c r="AF136" s="106"/>
      <c r="AG136" s="106"/>
    </row>
    <row r="137" spans="2:33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  <c r="AC137" s="106"/>
      <c r="AD137" s="106"/>
      <c r="AE137" s="106"/>
      <c r="AF137" s="106"/>
      <c r="AG137" s="106"/>
    </row>
    <row r="138" spans="2:33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  <c r="AC138" s="106"/>
      <c r="AD138" s="106"/>
      <c r="AE138" s="106"/>
      <c r="AF138" s="106"/>
      <c r="AG138" s="106"/>
    </row>
    <row r="139" spans="2:33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  <c r="AC139" s="106"/>
      <c r="AD139" s="106"/>
      <c r="AE139" s="106"/>
      <c r="AF139" s="106"/>
      <c r="AG139" s="106"/>
    </row>
    <row r="140" spans="2:33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  <c r="AC140" s="106"/>
      <c r="AD140" s="106"/>
      <c r="AE140" s="106"/>
      <c r="AF140" s="106"/>
      <c r="AG140" s="106"/>
    </row>
    <row r="141" spans="2:33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  <c r="AC141" s="106"/>
      <c r="AD141" s="106"/>
      <c r="AE141" s="106"/>
      <c r="AF141" s="106"/>
      <c r="AG141" s="106"/>
    </row>
    <row r="142" spans="2:33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  <c r="AC142" s="106"/>
      <c r="AD142" s="106"/>
      <c r="AE142" s="106"/>
      <c r="AF142" s="106"/>
      <c r="AG142" s="106"/>
    </row>
    <row r="143" spans="2:33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  <c r="AC143" s="106"/>
      <c r="AD143" s="106"/>
      <c r="AE143" s="106"/>
      <c r="AF143" s="106"/>
      <c r="AG143" s="106"/>
    </row>
    <row r="144" spans="2:33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  <c r="AC144" s="106"/>
      <c r="AD144" s="106"/>
      <c r="AE144" s="106"/>
      <c r="AF144" s="106"/>
      <c r="AG144" s="106"/>
    </row>
    <row r="145" spans="2:33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  <c r="AC145" s="106"/>
      <c r="AD145" s="106"/>
      <c r="AE145" s="106"/>
      <c r="AF145" s="106"/>
      <c r="AG145" s="106"/>
    </row>
    <row r="146" spans="2:33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  <c r="AC146" s="106"/>
      <c r="AD146" s="106"/>
      <c r="AE146" s="106"/>
      <c r="AF146" s="106"/>
      <c r="AG146" s="106"/>
    </row>
    <row r="147" spans="2:33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  <c r="AC147" s="106"/>
      <c r="AD147" s="106"/>
      <c r="AE147" s="106"/>
      <c r="AF147" s="106"/>
      <c r="AG147" s="106"/>
    </row>
    <row r="148" spans="2:33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  <c r="AC148" s="106"/>
      <c r="AD148" s="106"/>
      <c r="AE148" s="106"/>
      <c r="AF148" s="106"/>
      <c r="AG148" s="106"/>
    </row>
    <row r="149" spans="2:33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  <c r="AC149" s="106"/>
      <c r="AD149" s="106"/>
      <c r="AE149" s="106"/>
      <c r="AF149" s="106"/>
      <c r="AG149" s="106"/>
    </row>
    <row r="150" spans="2:33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  <c r="AC150" s="106"/>
      <c r="AD150" s="106"/>
      <c r="AE150" s="106"/>
      <c r="AF150" s="106"/>
      <c r="AG150" s="106"/>
    </row>
    <row r="151" spans="2:33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  <c r="AC151" s="106"/>
      <c r="AD151" s="106"/>
      <c r="AE151" s="106"/>
      <c r="AF151" s="106"/>
      <c r="AG151" s="106"/>
    </row>
    <row r="152" spans="2:33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  <c r="AC152" s="106"/>
      <c r="AD152" s="106"/>
      <c r="AE152" s="106"/>
      <c r="AF152" s="106"/>
      <c r="AG152" s="106"/>
    </row>
    <row r="153" spans="2:33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  <c r="AC153" s="106"/>
      <c r="AD153" s="106"/>
      <c r="AE153" s="106"/>
      <c r="AF153" s="106"/>
      <c r="AG153" s="106"/>
    </row>
    <row r="154" spans="2:33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  <c r="AC154" s="106"/>
      <c r="AD154" s="106"/>
      <c r="AE154" s="106"/>
      <c r="AF154" s="106"/>
      <c r="AG154" s="106"/>
    </row>
    <row r="155" spans="2:33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  <c r="AC155" s="106"/>
      <c r="AD155" s="106"/>
      <c r="AE155" s="106"/>
      <c r="AF155" s="106"/>
      <c r="AG155" s="106"/>
    </row>
    <row r="156" spans="2:33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  <c r="AC156" s="106"/>
      <c r="AD156" s="106"/>
      <c r="AE156" s="106"/>
      <c r="AF156" s="106"/>
      <c r="AG156" s="106"/>
    </row>
    <row r="157" spans="2:33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  <c r="AC157" s="106"/>
      <c r="AD157" s="106"/>
      <c r="AE157" s="106"/>
      <c r="AF157" s="106"/>
      <c r="AG157" s="106"/>
    </row>
    <row r="158" spans="2:33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  <c r="AC158" s="106"/>
      <c r="AD158" s="106"/>
      <c r="AE158" s="106"/>
      <c r="AF158" s="106"/>
      <c r="AG158" s="106"/>
    </row>
    <row r="159" spans="2:33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  <c r="AC159" s="106"/>
      <c r="AD159" s="106"/>
      <c r="AE159" s="106"/>
      <c r="AF159" s="106"/>
      <c r="AG159" s="106"/>
    </row>
    <row r="160" spans="2:33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  <c r="AC160" s="106"/>
      <c r="AD160" s="106"/>
      <c r="AE160" s="106"/>
      <c r="AF160" s="106"/>
      <c r="AG160" s="106"/>
    </row>
    <row r="161" spans="2:33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  <c r="AC161" s="106"/>
      <c r="AD161" s="106"/>
      <c r="AE161" s="106"/>
      <c r="AF161" s="106"/>
      <c r="AG161" s="106"/>
    </row>
    <row r="162" spans="2:33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  <c r="AC162" s="106"/>
      <c r="AD162" s="106"/>
      <c r="AE162" s="106"/>
      <c r="AF162" s="106"/>
      <c r="AG162" s="106"/>
    </row>
    <row r="163" spans="2:33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  <c r="AC163" s="106"/>
      <c r="AD163" s="106"/>
      <c r="AE163" s="106"/>
      <c r="AF163" s="106"/>
      <c r="AG163" s="106"/>
    </row>
    <row r="164" spans="2:33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  <c r="AC164" s="106"/>
      <c r="AD164" s="106"/>
      <c r="AE164" s="106"/>
      <c r="AF164" s="106"/>
      <c r="AG164" s="106"/>
    </row>
    <row r="165" spans="2:33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  <c r="AC165" s="106"/>
      <c r="AD165" s="106"/>
      <c r="AE165" s="106"/>
      <c r="AF165" s="106"/>
      <c r="AG165" s="106"/>
    </row>
    <row r="166" spans="2:33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  <c r="AC166" s="106"/>
      <c r="AD166" s="106"/>
      <c r="AE166" s="106"/>
      <c r="AF166" s="106"/>
      <c r="AG166" s="106"/>
    </row>
    <row r="167" spans="2:33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  <c r="AC167" s="106"/>
      <c r="AD167" s="106"/>
      <c r="AE167" s="106"/>
      <c r="AF167" s="106"/>
      <c r="AG167" s="106"/>
    </row>
    <row r="168" spans="2:33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  <c r="AC168" s="106"/>
      <c r="AD168" s="106"/>
      <c r="AE168" s="106"/>
      <c r="AF168" s="106"/>
      <c r="AG168" s="106"/>
    </row>
    <row r="169" spans="2:33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  <c r="AC169" s="106"/>
      <c r="AD169" s="106"/>
      <c r="AE169" s="106"/>
      <c r="AF169" s="106"/>
      <c r="AG169" s="106"/>
    </row>
    <row r="170" spans="2:33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  <c r="AC170" s="106"/>
      <c r="AD170" s="106"/>
      <c r="AE170" s="106"/>
      <c r="AF170" s="106"/>
      <c r="AG170" s="106"/>
    </row>
    <row r="171" spans="2:33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  <c r="AC171" s="106"/>
      <c r="AD171" s="106"/>
      <c r="AE171" s="106"/>
      <c r="AF171" s="106"/>
      <c r="AG171" s="106"/>
    </row>
    <row r="172" spans="2:33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</row>
    <row r="173" spans="2:33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</row>
    <row r="174" spans="2:33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</row>
    <row r="175" spans="2:33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</row>
    <row r="176" spans="2:33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  <c r="AC176" s="106"/>
      <c r="AD176" s="106"/>
      <c r="AE176" s="106"/>
      <c r="AF176" s="106"/>
      <c r="AG176" s="106"/>
    </row>
    <row r="177" spans="2:33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  <c r="AC177" s="106"/>
      <c r="AD177" s="106"/>
      <c r="AE177" s="106"/>
      <c r="AF177" s="106"/>
      <c r="AG177" s="106"/>
    </row>
    <row r="178" spans="2:33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  <c r="AC178" s="106"/>
      <c r="AD178" s="106"/>
      <c r="AE178" s="106"/>
      <c r="AF178" s="106"/>
      <c r="AG178" s="106"/>
    </row>
    <row r="179" spans="2:33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  <c r="AC179" s="106"/>
      <c r="AD179" s="106"/>
      <c r="AE179" s="106"/>
      <c r="AF179" s="106"/>
      <c r="AG179" s="106"/>
    </row>
    <row r="180" spans="2:33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  <c r="AC180" s="106"/>
      <c r="AD180" s="106"/>
      <c r="AE180" s="106"/>
      <c r="AF180" s="106"/>
      <c r="AG180" s="106"/>
    </row>
    <row r="181" spans="2:33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  <c r="AC181" s="106"/>
      <c r="AD181" s="106"/>
      <c r="AE181" s="106"/>
      <c r="AF181" s="106"/>
      <c r="AG181" s="106"/>
    </row>
    <row r="182" spans="2:33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  <c r="AC182" s="106"/>
      <c r="AD182" s="106"/>
      <c r="AE182" s="106"/>
      <c r="AF182" s="106"/>
      <c r="AG182" s="106"/>
    </row>
    <row r="183" spans="2:33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  <c r="AC183" s="106"/>
      <c r="AD183" s="106"/>
      <c r="AE183" s="106"/>
      <c r="AF183" s="106"/>
      <c r="AG183" s="106"/>
    </row>
    <row r="184" spans="2:33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  <c r="AC184" s="106"/>
      <c r="AD184" s="106"/>
      <c r="AE184" s="106"/>
      <c r="AF184" s="106"/>
      <c r="AG184" s="106"/>
    </row>
    <row r="185" spans="2:33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  <c r="AC185" s="106"/>
      <c r="AD185" s="106"/>
      <c r="AE185" s="106"/>
      <c r="AF185" s="106"/>
      <c r="AG185" s="106"/>
    </row>
    <row r="186" spans="2:33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  <c r="AC186" s="106"/>
      <c r="AD186" s="106"/>
      <c r="AE186" s="106"/>
      <c r="AF186" s="106"/>
      <c r="AG186" s="106"/>
    </row>
    <row r="187" spans="2:33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  <c r="AC187" s="106"/>
      <c r="AD187" s="106"/>
      <c r="AE187" s="106"/>
      <c r="AF187" s="106"/>
      <c r="AG187" s="106"/>
    </row>
    <row r="188" spans="2:33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  <c r="AC188" s="106"/>
      <c r="AD188" s="106"/>
      <c r="AE188" s="106"/>
      <c r="AF188" s="106"/>
      <c r="AG188" s="106"/>
    </row>
    <row r="189" spans="2:33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  <c r="AC189" s="106"/>
      <c r="AD189" s="106"/>
      <c r="AE189" s="106"/>
      <c r="AF189" s="106"/>
      <c r="AG189" s="106"/>
    </row>
    <row r="190" spans="2:33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  <c r="AC190" s="106"/>
      <c r="AD190" s="106"/>
      <c r="AE190" s="106"/>
      <c r="AF190" s="106"/>
      <c r="AG190" s="106"/>
    </row>
    <row r="191" spans="2:33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  <c r="AC191" s="106"/>
      <c r="AD191" s="106"/>
      <c r="AE191" s="106"/>
      <c r="AF191" s="106"/>
      <c r="AG191" s="106"/>
    </row>
    <row r="192" spans="2:33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  <c r="AC192" s="106"/>
      <c r="AD192" s="106"/>
      <c r="AE192" s="106"/>
      <c r="AF192" s="106"/>
      <c r="AG192" s="106"/>
    </row>
    <row r="193" spans="2:33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  <c r="AC193" s="106"/>
      <c r="AD193" s="106"/>
      <c r="AE193" s="106"/>
      <c r="AF193" s="106"/>
      <c r="AG193" s="106"/>
    </row>
    <row r="194" spans="2:33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  <c r="AC194" s="106"/>
      <c r="AD194" s="106"/>
      <c r="AE194" s="106"/>
      <c r="AF194" s="106"/>
      <c r="AG194" s="106"/>
    </row>
    <row r="195" spans="2:33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  <c r="AC195" s="106"/>
      <c r="AD195" s="106"/>
      <c r="AE195" s="106"/>
      <c r="AF195" s="106"/>
      <c r="AG195" s="106"/>
    </row>
    <row r="196" spans="2:33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  <c r="AC196" s="106"/>
      <c r="AD196" s="106"/>
      <c r="AE196" s="106"/>
      <c r="AF196" s="106"/>
      <c r="AG196" s="106"/>
    </row>
    <row r="197" spans="2:33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  <c r="AC197" s="106"/>
      <c r="AD197" s="106"/>
      <c r="AE197" s="106"/>
      <c r="AF197" s="106"/>
      <c r="AG197" s="106"/>
    </row>
    <row r="198" spans="2:33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  <c r="AC198" s="106"/>
      <c r="AD198" s="106"/>
      <c r="AE198" s="106"/>
      <c r="AF198" s="106"/>
      <c r="AG198" s="106"/>
    </row>
    <row r="199" spans="2:33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  <c r="AC199" s="106"/>
      <c r="AD199" s="106"/>
      <c r="AE199" s="106"/>
      <c r="AF199" s="106"/>
      <c r="AG199" s="106"/>
    </row>
    <row r="200" spans="2:33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  <c r="AC200" s="106"/>
      <c r="AD200" s="106"/>
      <c r="AE200" s="106"/>
      <c r="AF200" s="106"/>
      <c r="AG200" s="106"/>
    </row>
    <row r="201" spans="2:33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  <c r="AC201" s="106"/>
      <c r="AD201" s="106"/>
      <c r="AE201" s="106"/>
      <c r="AF201" s="106"/>
      <c r="AG201" s="106"/>
    </row>
    <row r="202" spans="2:33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  <c r="AC202" s="106"/>
      <c r="AD202" s="106"/>
      <c r="AE202" s="106"/>
      <c r="AF202" s="106"/>
      <c r="AG202" s="106"/>
    </row>
    <row r="203" spans="2:33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  <c r="AC203" s="106"/>
      <c r="AD203" s="106"/>
      <c r="AE203" s="106"/>
      <c r="AF203" s="106"/>
      <c r="AG203" s="106"/>
    </row>
    <row r="204" spans="2:33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  <c r="AC204" s="106"/>
      <c r="AD204" s="106"/>
      <c r="AE204" s="106"/>
      <c r="AF204" s="106"/>
      <c r="AG204" s="106"/>
    </row>
    <row r="205" spans="2:33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  <c r="AC205" s="106"/>
      <c r="AD205" s="106"/>
      <c r="AE205" s="106"/>
      <c r="AF205" s="106"/>
      <c r="AG205" s="106"/>
    </row>
    <row r="206" spans="2:33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  <c r="AC206" s="106"/>
      <c r="AD206" s="106"/>
      <c r="AE206" s="106"/>
      <c r="AF206" s="106"/>
      <c r="AG206" s="106"/>
    </row>
    <row r="207" spans="2:33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  <c r="AC207" s="106"/>
      <c r="AD207" s="106"/>
      <c r="AE207" s="106"/>
      <c r="AF207" s="106"/>
      <c r="AG207" s="106"/>
    </row>
    <row r="208" spans="2:33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  <c r="AC208" s="106"/>
      <c r="AD208" s="106"/>
      <c r="AE208" s="106"/>
      <c r="AF208" s="106"/>
      <c r="AG208" s="106"/>
    </row>
    <row r="209" spans="2:33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  <c r="AC209" s="106"/>
      <c r="AD209" s="106"/>
      <c r="AE209" s="106"/>
      <c r="AF209" s="106"/>
      <c r="AG209" s="106"/>
    </row>
    <row r="210" spans="2:33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  <c r="AC210" s="106"/>
      <c r="AD210" s="106"/>
      <c r="AE210" s="106"/>
      <c r="AF210" s="106"/>
      <c r="AG210" s="106"/>
    </row>
    <row r="211" spans="2:33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  <c r="AC211" s="106"/>
      <c r="AD211" s="106"/>
      <c r="AE211" s="106"/>
      <c r="AF211" s="106"/>
      <c r="AG211" s="106"/>
    </row>
    <row r="212" spans="2:33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  <c r="AC212" s="106"/>
      <c r="AD212" s="106"/>
      <c r="AE212" s="106"/>
      <c r="AF212" s="106"/>
      <c r="AG212" s="106"/>
    </row>
    <row r="213" spans="2:33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  <c r="AC213" s="106"/>
      <c r="AD213" s="106"/>
      <c r="AE213" s="106"/>
      <c r="AF213" s="106"/>
      <c r="AG213" s="106"/>
    </row>
    <row r="214" spans="2:33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  <c r="AC214" s="106"/>
      <c r="AD214" s="106"/>
      <c r="AE214" s="106"/>
      <c r="AF214" s="106"/>
      <c r="AG214" s="106"/>
    </row>
    <row r="215" spans="2:33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</row>
    <row r="216" spans="2:3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7181F-4865-4B5A-9583-9D93E0EF0BEC}">
  <dimension ref="B1:AN515"/>
  <sheetViews>
    <sheetView zoomScaleNormal="100" workbookViewId="0">
      <pane xSplit="1" topLeftCell="B1" activePane="topRight" state="frozen"/>
      <selection pane="topRight" activeCell="R43" sqref="R43"/>
    </sheetView>
  </sheetViews>
  <sheetFormatPr defaultRowHeight="15"/>
  <cols>
    <col min="1" max="1" width="0.85546875" customWidth="1"/>
    <col min="2" max="2" width="3.5703125" customWidth="1"/>
    <col min="3" max="3" width="32.140625" customWidth="1"/>
    <col min="4" max="4" width="8.140625" customWidth="1"/>
    <col min="5" max="5" width="6" customWidth="1"/>
    <col min="6" max="6" width="5.85546875" customWidth="1"/>
    <col min="7" max="7" width="6.42578125" customWidth="1"/>
    <col min="8" max="8" width="6.140625" customWidth="1"/>
    <col min="9" max="10" width="6.28515625" customWidth="1"/>
    <col min="11" max="11" width="5.85546875" customWidth="1"/>
    <col min="12" max="12" width="6.42578125" customWidth="1"/>
    <col min="13" max="13" width="5.85546875" customWidth="1"/>
    <col min="14" max="14" width="6.42578125" customWidth="1"/>
    <col min="15" max="15" width="5.85546875" customWidth="1"/>
    <col min="16" max="16" width="6.42578125" customWidth="1"/>
    <col min="17" max="17" width="6.85546875" customWidth="1"/>
    <col min="18" max="20" width="6.42578125" customWidth="1"/>
    <col min="21" max="21" width="1.42578125" customWidth="1"/>
    <col min="23" max="23" width="7.7109375" customWidth="1"/>
    <col min="24" max="24" width="6.85546875" customWidth="1"/>
    <col min="25" max="25" width="8.140625" customWidth="1"/>
    <col min="26" max="26" width="7.28515625" customWidth="1"/>
    <col min="28" max="28" width="15.5703125" customWidth="1"/>
    <col min="29" max="30" width="7.7109375" customWidth="1"/>
    <col min="31" max="31" width="9.28515625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383</v>
      </c>
      <c r="E2" s="99" t="s">
        <v>16</v>
      </c>
      <c r="M2" t="s">
        <v>209</v>
      </c>
      <c r="T2" s="3132"/>
      <c r="U2" s="11"/>
      <c r="V2" s="106"/>
      <c r="W2" s="196"/>
      <c r="X2" s="106"/>
      <c r="AH2" s="106"/>
      <c r="AI2" s="106"/>
      <c r="AJ2" s="106"/>
    </row>
    <row r="3" spans="2:36" ht="13.5" customHeight="1">
      <c r="B3" s="84"/>
      <c r="C3" s="457"/>
      <c r="D3" s="172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106"/>
      <c r="Z3" s="357"/>
      <c r="AA3" s="106"/>
      <c r="AB3" s="106"/>
      <c r="AC3" s="106"/>
      <c r="AD3" s="106"/>
      <c r="AE3" s="106"/>
      <c r="AG3" s="106"/>
      <c r="AI3" s="106"/>
      <c r="AJ3" s="106"/>
    </row>
    <row r="4" spans="2:36" ht="13.5" customHeight="1">
      <c r="B4" s="65"/>
      <c r="C4" s="458"/>
      <c r="D4" s="459" t="s">
        <v>170</v>
      </c>
      <c r="E4" s="3974" t="s">
        <v>210</v>
      </c>
      <c r="F4" s="20"/>
      <c r="G4" s="20"/>
      <c r="H4" s="20"/>
      <c r="I4" s="20"/>
      <c r="J4" s="20"/>
      <c r="K4" s="3132"/>
      <c r="L4" s="20" t="s">
        <v>183</v>
      </c>
      <c r="M4" s="19"/>
      <c r="N4" s="19"/>
      <c r="O4" s="3132"/>
      <c r="P4" s="3137"/>
      <c r="Q4" s="459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357"/>
      <c r="AA4" s="106"/>
      <c r="AB4" s="106"/>
      <c r="AC4" s="106"/>
      <c r="AD4" s="106"/>
      <c r="AE4" s="106"/>
      <c r="AG4" s="106"/>
      <c r="AI4" s="106"/>
      <c r="AJ4" s="106"/>
    </row>
    <row r="5" spans="2:36" ht="12.75" customHeight="1" thickBot="1">
      <c r="B5" s="65"/>
      <c r="C5" s="460" t="s">
        <v>21</v>
      </c>
      <c r="D5" s="459" t="s">
        <v>18</v>
      </c>
      <c r="E5" s="63" t="s">
        <v>1053</v>
      </c>
      <c r="F5" s="37"/>
      <c r="G5" s="77"/>
      <c r="H5" s="37"/>
      <c r="I5" s="3971" t="s">
        <v>730</v>
      </c>
      <c r="J5" s="3972"/>
      <c r="K5" s="37"/>
      <c r="L5" s="3093" t="s">
        <v>731</v>
      </c>
      <c r="M5" s="59"/>
      <c r="N5" s="59"/>
      <c r="O5" s="37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106"/>
      <c r="Z5" s="357"/>
      <c r="AA5" s="106"/>
      <c r="AB5" s="106"/>
      <c r="AC5" s="106"/>
      <c r="AD5" s="106"/>
      <c r="AE5" s="608"/>
      <c r="AG5" s="106"/>
      <c r="AI5" s="106"/>
      <c r="AJ5" s="106"/>
    </row>
    <row r="6" spans="2:36">
      <c r="B6" s="65" t="s">
        <v>171</v>
      </c>
      <c r="C6" s="458"/>
      <c r="D6" s="459" t="s">
        <v>35</v>
      </c>
      <c r="E6" s="648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106"/>
      <c r="Z6" s="357"/>
      <c r="AA6" s="106"/>
      <c r="AB6" s="106"/>
      <c r="AC6" s="329"/>
      <c r="AD6" s="106"/>
      <c r="AE6" s="608"/>
      <c r="AI6" s="106"/>
      <c r="AJ6" s="106"/>
    </row>
    <row r="7" spans="2:36" ht="12" customHeight="1">
      <c r="B7" s="65"/>
      <c r="C7" s="460" t="s">
        <v>172</v>
      </c>
      <c r="D7" s="459" t="s">
        <v>173</v>
      </c>
      <c r="E7" s="446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357"/>
      <c r="AA7" s="106"/>
      <c r="AB7" s="106"/>
      <c r="AC7" s="329"/>
      <c r="AD7" s="106"/>
      <c r="AE7" s="609"/>
      <c r="AI7" s="106"/>
      <c r="AJ7" s="106"/>
    </row>
    <row r="8" spans="2:36" ht="14.25" customHeight="1" thickBot="1">
      <c r="B8" s="65"/>
      <c r="C8" s="458"/>
      <c r="D8" s="1458">
        <v>0.45</v>
      </c>
      <c r="E8" s="59"/>
      <c r="F8" s="60"/>
      <c r="G8" s="59"/>
      <c r="H8" s="60"/>
      <c r="I8" s="91"/>
      <c r="J8" s="60"/>
      <c r="K8" s="60"/>
      <c r="L8" s="59"/>
      <c r="M8" s="60"/>
      <c r="N8" s="91"/>
      <c r="O8" s="3968"/>
      <c r="P8" s="3968"/>
      <c r="Q8" s="355"/>
      <c r="R8" s="355" t="s">
        <v>165</v>
      </c>
      <c r="S8" s="355" t="s">
        <v>264</v>
      </c>
      <c r="T8" s="1467">
        <v>1</v>
      </c>
      <c r="V8" s="98"/>
      <c r="W8" s="98"/>
      <c r="X8" s="202"/>
      <c r="Y8" s="126"/>
      <c r="Z8" s="357"/>
      <c r="AA8" s="269"/>
      <c r="AB8" s="357"/>
      <c r="AC8" s="610"/>
      <c r="AD8" s="106"/>
      <c r="AE8" s="609"/>
      <c r="AI8" s="106"/>
      <c r="AJ8" s="106"/>
    </row>
    <row r="9" spans="2:36">
      <c r="B9" s="462">
        <v>1</v>
      </c>
      <c r="C9" s="463" t="s">
        <v>174</v>
      </c>
      <c r="D9" s="1459">
        <v>54</v>
      </c>
      <c r="E9" s="1520">
        <f>'12-18л. РАСКЛАДКА'!Y12</f>
        <v>70</v>
      </c>
      <c r="F9" s="1521">
        <f>'12-18л. РАСКЛАДКА'!Y70</f>
        <v>70</v>
      </c>
      <c r="G9" s="1521">
        <f>'12-18л. РАСКЛАДКА'!Y129</f>
        <v>40</v>
      </c>
      <c r="H9" s="1521">
        <f>'12-18л. РАСКЛАДКА'!Y185</f>
        <v>40</v>
      </c>
      <c r="I9" s="1521">
        <f>'12-18л. РАСКЛАДКА'!Y242</f>
        <v>40</v>
      </c>
      <c r="J9" s="1521">
        <f>'12-18л. РАСКЛАДКА'!Y297</f>
        <v>78</v>
      </c>
      <c r="K9" s="1521">
        <f>'12-18л. РАСКЛАДКА'!Y355</f>
        <v>50</v>
      </c>
      <c r="L9" s="1521">
        <f>'12-18л. РАСКЛАДКА'!Y411</f>
        <v>40</v>
      </c>
      <c r="M9" s="1521">
        <f>'12-18л. РАСКЛАДКА'!Y464</f>
        <v>80</v>
      </c>
      <c r="N9" s="1521">
        <f>'12-18л. РАСКЛАДКА'!Y518</f>
        <v>60</v>
      </c>
      <c r="O9" s="4019">
        <f>'12-18л. РАСКЛАДКА'!Y571</f>
        <v>40</v>
      </c>
      <c r="P9" s="4067">
        <f>'12-18л. РАСКЛАДКА'!Y624</f>
        <v>40</v>
      </c>
      <c r="Q9" s="4445">
        <f>E9+F9+G9+H9+I9+J9+K9+L9+M9+N9+O9+P9</f>
        <v>648</v>
      </c>
      <c r="R9" s="2032">
        <v>0</v>
      </c>
      <c r="S9" s="4461">
        <v>648</v>
      </c>
      <c r="T9" s="3278">
        <v>120</v>
      </c>
      <c r="V9" s="3634"/>
      <c r="W9" s="126"/>
      <c r="X9" s="357"/>
      <c r="Y9" s="491"/>
      <c r="Z9" s="3144"/>
      <c r="AA9" s="613"/>
      <c r="AB9" s="126"/>
      <c r="AC9" s="614"/>
      <c r="AD9" s="106"/>
      <c r="AE9" s="615"/>
      <c r="AI9" s="106"/>
      <c r="AJ9" s="106"/>
    </row>
    <row r="10" spans="2:36">
      <c r="B10" s="436">
        <v>2</v>
      </c>
      <c r="C10" s="231" t="s">
        <v>38</v>
      </c>
      <c r="D10" s="1460">
        <v>90</v>
      </c>
      <c r="E10" s="1522">
        <f>'12-18л. РАСКЛАДКА'!Y13</f>
        <v>90.8</v>
      </c>
      <c r="F10" s="1422">
        <f>'12-18л. РАСКЛАДКА'!Y71</f>
        <v>70</v>
      </c>
      <c r="G10" s="1422">
        <f>'12-18л. РАСКЛАДКА'!Y130</f>
        <v>100</v>
      </c>
      <c r="H10" s="1422">
        <f>'12-18л. РАСКЛАДКА'!Y186</f>
        <v>97</v>
      </c>
      <c r="I10" s="1422">
        <f>'12-18л. РАСКЛАДКА'!Y243</f>
        <v>70</v>
      </c>
      <c r="J10" s="4024">
        <f>'12-18л. РАСКЛАДКА'!Y298</f>
        <v>54.3</v>
      </c>
      <c r="K10" s="1422">
        <f>'12-18л. РАСКЛАДКА'!Y356</f>
        <v>101.7</v>
      </c>
      <c r="L10" s="1422">
        <f>'12-18л. РАСКЛАДКА'!Y412</f>
        <v>70</v>
      </c>
      <c r="M10" s="1422">
        <f>'12-18л. РАСКЛАДКА'!Y465</f>
        <v>70</v>
      </c>
      <c r="N10" s="1422">
        <f>'12-18л. РАСКЛАДКА'!Y519</f>
        <v>49.2</v>
      </c>
      <c r="O10" s="831">
        <f>'12-18л. РАСКЛАДКА'!Y572</f>
        <v>121</v>
      </c>
      <c r="P10" s="4068">
        <f>'12-18л. РАСКЛАДКА'!Y625</f>
        <v>115.3</v>
      </c>
      <c r="Q10" s="4039">
        <f t="shared" ref="Q10:Q45" si="0">E10+F10+G10+H10+I10+J10+K10+L10+M10+N10+O10+P10</f>
        <v>1009.3000000000001</v>
      </c>
      <c r="R10" s="1252">
        <v>-6.5462999999999996</v>
      </c>
      <c r="S10" s="4462">
        <v>1080</v>
      </c>
      <c r="T10" s="3279">
        <v>200</v>
      </c>
      <c r="V10" s="3634"/>
      <c r="W10" s="126"/>
      <c r="X10" s="357"/>
      <c r="Y10" s="3144"/>
      <c r="Z10" s="3144"/>
      <c r="AA10" s="613"/>
      <c r="AB10" s="126"/>
      <c r="AC10" s="614"/>
      <c r="AD10" s="106"/>
      <c r="AE10" s="615"/>
      <c r="AI10" s="106"/>
      <c r="AJ10" s="106"/>
    </row>
    <row r="11" spans="2:36">
      <c r="B11" s="436">
        <v>3</v>
      </c>
      <c r="C11" s="231" t="s">
        <v>39</v>
      </c>
      <c r="D11" s="1460">
        <v>9</v>
      </c>
      <c r="E11" s="1522">
        <f>'12-18л. РАСКЛАДКА'!Y14</f>
        <v>2.4</v>
      </c>
      <c r="F11" s="1422">
        <f>'12-18л. РАСКЛАДКА'!Y72</f>
        <v>2.9000000000000004</v>
      </c>
      <c r="G11" s="1422">
        <f>'12-18л. РАСКЛАДКА'!Y131</f>
        <v>7</v>
      </c>
      <c r="H11" s="1422">
        <f>'12-18л. РАСКЛАДКА'!Y187</f>
        <v>0</v>
      </c>
      <c r="I11" s="1422">
        <f>'12-18л. РАСКЛАДКА'!Y244</f>
        <v>6.75</v>
      </c>
      <c r="J11" s="4024">
        <f>'12-18л. РАСКЛАДКА'!Y299</f>
        <v>1.9000000000000001</v>
      </c>
      <c r="K11" s="1422">
        <f>'12-18л. РАСКЛАДКА'!Y357</f>
        <v>7.5</v>
      </c>
      <c r="L11" s="1422">
        <f>'12-18л. РАСКЛАДКА'!Y413</f>
        <v>15.6</v>
      </c>
      <c r="M11" s="1422">
        <f>'12-18л. РАСКЛАДКА'!Y466</f>
        <v>0</v>
      </c>
      <c r="N11" s="1422">
        <f>'12-18л. РАСКЛАДКА'!Y520</f>
        <v>39.75</v>
      </c>
      <c r="O11" s="831">
        <f>'12-18л. РАСКЛАДКА'!Y573</f>
        <v>10.200000000000001</v>
      </c>
      <c r="P11" s="4068">
        <f>'12-18л. РАСКЛАДКА'!Y626</f>
        <v>14</v>
      </c>
      <c r="Q11" s="4446">
        <f t="shared" si="0"/>
        <v>108</v>
      </c>
      <c r="R11" s="1252">
        <v>0</v>
      </c>
      <c r="S11" s="4462">
        <v>108</v>
      </c>
      <c r="T11" s="3279">
        <v>20</v>
      </c>
      <c r="V11" s="3634"/>
      <c r="W11" s="126"/>
      <c r="X11" s="357"/>
      <c r="Y11" s="3144"/>
      <c r="Z11" s="3144"/>
      <c r="AA11" s="613"/>
      <c r="AB11" s="126"/>
      <c r="AC11" s="614"/>
      <c r="AD11" s="106"/>
      <c r="AE11" s="618"/>
      <c r="AI11" s="106"/>
      <c r="AJ11" s="106"/>
    </row>
    <row r="12" spans="2:36">
      <c r="B12" s="436">
        <v>4</v>
      </c>
      <c r="C12" s="231" t="s">
        <v>40</v>
      </c>
      <c r="D12" s="1460">
        <v>22.5</v>
      </c>
      <c r="E12" s="4043">
        <f>'12-18л. РАСКЛАДКА'!Y15</f>
        <v>0</v>
      </c>
      <c r="F12" s="4044">
        <f>'12-18л. РАСКЛАДКА'!Y73</f>
        <v>16.707999999999998</v>
      </c>
      <c r="G12" s="4044">
        <f>'12-18л. РАСКЛАДКА'!Y132</f>
        <v>33</v>
      </c>
      <c r="H12" s="4044">
        <f>'12-18л. РАСКЛАДКА'!Y188</f>
        <v>43.65</v>
      </c>
      <c r="I12" s="4044">
        <f>'12-18л. РАСКЛАДКА'!Y245</f>
        <v>7.2</v>
      </c>
      <c r="J12" s="4045">
        <f>'12-18л. РАСКЛАДКА'!Y300</f>
        <v>44.5</v>
      </c>
      <c r="K12" s="4044">
        <f>'12-18л. РАСКЛАДКА'!Y358</f>
        <v>38.762</v>
      </c>
      <c r="L12" s="4044">
        <f>'12-18л. РАСКЛАДКА'!Y414</f>
        <v>0</v>
      </c>
      <c r="M12" s="4044">
        <f>'12-18л. РАСКЛАДКА'!Y467</f>
        <v>30.5</v>
      </c>
      <c r="N12" s="4044">
        <f>'12-18л. РАСКЛАДКА'!Y521</f>
        <v>43.75</v>
      </c>
      <c r="O12" s="4046">
        <f>'12-18л. РАСКЛАДКА'!Y574</f>
        <v>11.93</v>
      </c>
      <c r="P12" s="4047">
        <f>'12-18л. РАСКЛАДКА'!Y627</f>
        <v>0</v>
      </c>
      <c r="Q12" s="4446">
        <f t="shared" si="0"/>
        <v>270</v>
      </c>
      <c r="R12" s="1252">
        <v>0</v>
      </c>
      <c r="S12" s="4462">
        <v>270</v>
      </c>
      <c r="T12" s="3279">
        <v>50</v>
      </c>
      <c r="V12" s="3634"/>
      <c r="W12" s="126"/>
      <c r="X12" s="357"/>
      <c r="Y12" s="3144"/>
      <c r="Z12" s="3144"/>
      <c r="AA12" s="613"/>
      <c r="AB12" s="126"/>
      <c r="AC12" s="614"/>
      <c r="AD12" s="106"/>
      <c r="AE12" s="615"/>
      <c r="AG12" s="106"/>
      <c r="AI12" s="106"/>
      <c r="AJ12" s="106"/>
    </row>
    <row r="13" spans="2:36" ht="12.75" customHeight="1">
      <c r="B13" s="436">
        <v>5</v>
      </c>
      <c r="C13" s="231" t="s">
        <v>41</v>
      </c>
      <c r="D13" s="1460">
        <v>9</v>
      </c>
      <c r="E13" s="1522">
        <f>'12-18л. РАСКЛАДКА'!Y16</f>
        <v>0</v>
      </c>
      <c r="F13" s="1422">
        <f>'12-18л. РАСКЛАДКА'!Y74</f>
        <v>0</v>
      </c>
      <c r="G13" s="1422">
        <f>'12-18л. РАСКЛАДКА'!Y133</f>
        <v>0</v>
      </c>
      <c r="H13" s="1422">
        <f>'12-18л. РАСКЛАДКА'!Y189</f>
        <v>0</v>
      </c>
      <c r="I13" s="1422">
        <f>'12-18л. РАСКЛАДКА'!Y246</f>
        <v>15</v>
      </c>
      <c r="J13" s="4024">
        <f>'12-18л. РАСКЛАДКА'!Y301</f>
        <v>0</v>
      </c>
      <c r="K13" s="1422">
        <f>'12-18л. РАСКЛАДКА'!Y359</f>
        <v>0</v>
      </c>
      <c r="L13" s="1422">
        <f>'12-18л. РАСКЛАДКА'!Y415</f>
        <v>55</v>
      </c>
      <c r="M13" s="1422">
        <f>'12-18л. РАСКЛАДКА'!Y468</f>
        <v>0</v>
      </c>
      <c r="N13" s="1422">
        <f>'12-18л. РАСКЛАДКА'!Y522</f>
        <v>24</v>
      </c>
      <c r="O13" s="831">
        <f>'12-18л. РАСКЛАДКА'!Y575</f>
        <v>0</v>
      </c>
      <c r="P13" s="4068">
        <f>'12-18л. РАСКЛАДКА'!Y628</f>
        <v>14</v>
      </c>
      <c r="Q13" s="4446">
        <f t="shared" si="0"/>
        <v>108</v>
      </c>
      <c r="R13" s="1252">
        <v>0</v>
      </c>
      <c r="S13" s="4462">
        <v>108</v>
      </c>
      <c r="T13" s="3279">
        <v>20</v>
      </c>
      <c r="V13" s="3634"/>
      <c r="W13" s="126"/>
      <c r="X13" s="357"/>
      <c r="Y13" s="3144"/>
      <c r="Z13" s="3144"/>
      <c r="AA13" s="613"/>
      <c r="AB13" s="126"/>
      <c r="AC13" s="614"/>
      <c r="AD13" s="106"/>
      <c r="AE13" s="620"/>
      <c r="AG13" s="106"/>
      <c r="AI13" s="106"/>
      <c r="AJ13" s="106"/>
    </row>
    <row r="14" spans="2:36" ht="12.75" customHeight="1">
      <c r="B14" s="1416">
        <v>6</v>
      </c>
      <c r="C14" s="1545" t="s">
        <v>42</v>
      </c>
      <c r="D14" s="1468">
        <v>84.15</v>
      </c>
      <c r="E14" s="1523">
        <f>'12-18л. РАСКЛАДКА'!Y17</f>
        <v>0</v>
      </c>
      <c r="F14" s="1423">
        <f>'12-18л. РАСКЛАДКА'!Y75</f>
        <v>60</v>
      </c>
      <c r="G14" s="1423">
        <f>'12-18л. РАСКЛАДКА'!Y134</f>
        <v>203.9</v>
      </c>
      <c r="H14" s="1423">
        <f>'12-18л. РАСКЛАДКА'!Y190</f>
        <v>170.6</v>
      </c>
      <c r="I14" s="1423">
        <f>'12-18л. РАСКЛАДКА'!Y247</f>
        <v>10</v>
      </c>
      <c r="J14" s="4028">
        <f>'12-18л. РАСКЛАДКА'!Y302</f>
        <v>25</v>
      </c>
      <c r="K14" s="1423">
        <f>'12-18л. РАСКЛАДКА'!Y360</f>
        <v>16</v>
      </c>
      <c r="L14" s="1423">
        <f>'12-18л. РАСКЛАДКА'!Y416</f>
        <v>118</v>
      </c>
      <c r="M14" s="1423">
        <f>'12-18л. РАСКЛАДКА'!Y469</f>
        <v>170</v>
      </c>
      <c r="N14" s="1423">
        <f>'12-18л. РАСКЛАДКА'!Y523</f>
        <v>34.4</v>
      </c>
      <c r="O14" s="1424">
        <f>'12-18л. РАСКЛАДКА'!Y576</f>
        <v>96</v>
      </c>
      <c r="P14" s="4069">
        <f>'12-18л. РАСКЛАДКА'!Y629</f>
        <v>105.9</v>
      </c>
      <c r="Q14" s="4040">
        <f t="shared" si="0"/>
        <v>1009.8</v>
      </c>
      <c r="R14" s="2033">
        <v>0</v>
      </c>
      <c r="S14" s="4140">
        <v>1009.8</v>
      </c>
      <c r="T14" s="3280">
        <v>187</v>
      </c>
      <c r="V14" s="3634"/>
      <c r="W14" s="126"/>
      <c r="X14" s="357"/>
      <c r="Y14" s="3144"/>
      <c r="Z14" s="3144"/>
      <c r="AA14" s="613"/>
      <c r="AB14" s="126"/>
      <c r="AC14" s="614"/>
      <c r="AD14" s="106"/>
      <c r="AE14" s="620"/>
      <c r="AG14" s="106"/>
      <c r="AI14" s="106"/>
      <c r="AJ14" s="106"/>
    </row>
    <row r="15" spans="2:36" ht="13.5" customHeight="1">
      <c r="B15" s="1416">
        <v>7</v>
      </c>
      <c r="C15" s="1192" t="s">
        <v>377</v>
      </c>
      <c r="D15" s="4429">
        <v>129.6</v>
      </c>
      <c r="E15" s="4053">
        <f>'12-18л. РАСКЛАДКА'!Y18</f>
        <v>160</v>
      </c>
      <c r="F15" s="4054">
        <f>'12-18л. РАСКЛАДКА'!Y76</f>
        <v>341.28100000000006</v>
      </c>
      <c r="G15" s="4055">
        <f>'12-18л. РАСКЛАДКА'!Y135</f>
        <v>136.5</v>
      </c>
      <c r="H15" s="4054">
        <f>'12-18л. РАСКЛАДКА'!Y191</f>
        <v>178.47499999999999</v>
      </c>
      <c r="I15" s="4056">
        <f>'12-18л. РАСКЛАДКА'!Y248</f>
        <v>143.256</v>
      </c>
      <c r="J15" s="4050">
        <f>'12-18л. РАСКЛАДКА'!Y303</f>
        <v>295.96199999999999</v>
      </c>
      <c r="K15" s="4054">
        <f>'12-18л. РАСКЛАДКА'!Y361</f>
        <v>205.89999999999998</v>
      </c>
      <c r="L15" s="4055">
        <f>'12-18л. РАСКЛАДКА'!Y417</f>
        <v>142.44499999999999</v>
      </c>
      <c r="M15" s="4054">
        <f>'12-18л. РАСКЛАДКА'!Y470</f>
        <v>160.75</v>
      </c>
      <c r="N15" s="4055">
        <f>'12-18л. РАСКЛАДКА'!Y524</f>
        <v>222.64</v>
      </c>
      <c r="O15" s="4056">
        <f>'12-18л. РАСКЛАДКА'!Y577</f>
        <v>278.95999999999998</v>
      </c>
      <c r="P15" s="4052">
        <f>'12-18л. РАСКЛАДКА'!Y630</f>
        <v>254.01999999999998</v>
      </c>
      <c r="Q15" s="4029">
        <f t="shared" si="0"/>
        <v>2520.1890000000003</v>
      </c>
      <c r="R15" s="4472">
        <v>62.049190000000003</v>
      </c>
      <c r="S15" s="4473">
        <v>1555.2</v>
      </c>
      <c r="T15" s="1530">
        <f>T17-T16</f>
        <v>288</v>
      </c>
      <c r="V15" s="3634"/>
      <c r="W15" s="468"/>
      <c r="X15" s="357"/>
      <c r="Y15" s="1640"/>
      <c r="Z15" s="1640"/>
      <c r="AA15" s="1641"/>
      <c r="AB15" s="1642"/>
      <c r="AC15" s="1643"/>
      <c r="AD15" s="1640"/>
      <c r="AE15" s="1651"/>
      <c r="AG15" s="106"/>
      <c r="AI15" s="106"/>
      <c r="AJ15" s="106"/>
    </row>
    <row r="16" spans="2:36" ht="11.25" customHeight="1">
      <c r="B16" s="1516"/>
      <c r="C16" s="1550" t="s">
        <v>378</v>
      </c>
      <c r="D16" s="4430">
        <v>14.4</v>
      </c>
      <c r="E16" s="4057">
        <f>'12-18л. РАСКЛАДКА'!Y19</f>
        <v>0</v>
      </c>
      <c r="F16" s="4058">
        <f>'12-18л. РАСКЛАДКА'!Y77</f>
        <v>0</v>
      </c>
      <c r="G16" s="4059">
        <f>'12-18л. РАСКЛАДКА'!Y136</f>
        <v>80</v>
      </c>
      <c r="H16" s="4058">
        <f>'12-18л. РАСКЛАДКА'!Y192</f>
        <v>0</v>
      </c>
      <c r="I16" s="4060">
        <f>'12-18л. РАСКЛАДКА'!Y249</f>
        <v>0</v>
      </c>
      <c r="J16" s="4049">
        <f>'12-18л. РАСКЛАДКА'!Y304</f>
        <v>2</v>
      </c>
      <c r="K16" s="4058">
        <f>'12-18л. РАСКЛАДКА'!Y362</f>
        <v>0</v>
      </c>
      <c r="L16" s="4059">
        <f>'12-18л. РАСКЛАДКА'!Y418</f>
        <v>23.4</v>
      </c>
      <c r="M16" s="4058">
        <f>'12-18л. РАСКЛАДКА'!Y471</f>
        <v>0</v>
      </c>
      <c r="N16" s="4059">
        <f>'12-18л. РАСКЛАДКА'!Y525</f>
        <v>0</v>
      </c>
      <c r="O16" s="4060">
        <f>'12-18л. РАСКЛАДКА'!Y578</f>
        <v>26.708000000000002</v>
      </c>
      <c r="P16" s="4061">
        <f>'12-18л. РАСКЛАДКА'!Y631</f>
        <v>2.8</v>
      </c>
      <c r="Q16" s="4030">
        <f t="shared" si="0"/>
        <v>134.90800000000002</v>
      </c>
      <c r="R16" s="4474">
        <v>-21.928241</v>
      </c>
      <c r="S16" s="4475">
        <v>172.8</v>
      </c>
      <c r="T16" s="1534">
        <f>(T17/100)*10</f>
        <v>32</v>
      </c>
      <c r="V16" s="3634"/>
      <c r="W16" s="475"/>
      <c r="X16" s="357"/>
      <c r="Y16" s="1640"/>
      <c r="Z16" s="1640"/>
      <c r="AA16" s="1641"/>
      <c r="AB16" s="1642"/>
      <c r="AC16" s="1643"/>
      <c r="AD16" s="1640"/>
      <c r="AE16" s="1651"/>
      <c r="AG16" s="106"/>
      <c r="AI16" s="106"/>
      <c r="AJ16" s="106"/>
    </row>
    <row r="17" spans="2:36" ht="12.75" customHeight="1">
      <c r="B17" s="1417"/>
      <c r="C17" s="1547" t="s">
        <v>392</v>
      </c>
      <c r="D17" s="1466">
        <v>144</v>
      </c>
      <c r="E17" s="2761">
        <f>'12-18л. РАСКЛАДКА'!Y20</f>
        <v>160</v>
      </c>
      <c r="F17" s="2758">
        <f>'12-18л. РАСКЛАДКА'!Y78</f>
        <v>341.28100000000006</v>
      </c>
      <c r="G17" s="4064">
        <f>'12-18л. РАСКЛАДКА'!Y137</f>
        <v>216.5</v>
      </c>
      <c r="H17" s="4130">
        <f>'12-18л. РАСКЛАДКА'!Y193</f>
        <v>178.47499999999999</v>
      </c>
      <c r="I17" s="4065">
        <f>'12-18л. РАСКЛАДКА'!Y250</f>
        <v>143.256</v>
      </c>
      <c r="J17" s="4044">
        <f>'12-18л. РАСКЛАДКА'!Y305</f>
        <v>297.96199999999999</v>
      </c>
      <c r="K17" s="2758">
        <f>'12-18л. РАСКЛАДКА'!Y363</f>
        <v>205.89999999999998</v>
      </c>
      <c r="L17" s="4064">
        <f>'12-18л. РАСКЛАДКА'!Y419</f>
        <v>165.845</v>
      </c>
      <c r="M17" s="2758">
        <f>'12-18л. РАСКЛАДКА'!Y472</f>
        <v>160.75</v>
      </c>
      <c r="N17" s="4064">
        <f>'12-18л. РАСКЛАДКА'!Y526</f>
        <v>222.64</v>
      </c>
      <c r="O17" s="4131">
        <f>'12-18л. РАСКЛАДКА'!Y579</f>
        <v>305.66800000000001</v>
      </c>
      <c r="P17" s="4066">
        <f>'12-18л. РАСКЛАДКА'!Y632</f>
        <v>256.82</v>
      </c>
      <c r="Q17" s="4031">
        <f t="shared" si="0"/>
        <v>2655.0970000000007</v>
      </c>
      <c r="R17" s="1426">
        <v>53.651446999999997</v>
      </c>
      <c r="S17" s="4463">
        <v>1728</v>
      </c>
      <c r="T17" s="1456">
        <v>320</v>
      </c>
      <c r="V17" s="3634"/>
      <c r="W17" s="4438"/>
      <c r="X17" s="357"/>
      <c r="Y17" s="3144"/>
      <c r="Z17" s="3144"/>
      <c r="AA17" s="613"/>
      <c r="AB17" s="126"/>
      <c r="AC17" s="614"/>
      <c r="AD17" s="106"/>
      <c r="AE17" s="620"/>
      <c r="AG17" s="106"/>
      <c r="AI17" s="106"/>
      <c r="AJ17" s="106"/>
    </row>
    <row r="18" spans="2:36" ht="14.25" customHeight="1">
      <c r="B18" s="1417">
        <v>8</v>
      </c>
      <c r="C18" s="1549" t="s">
        <v>175</v>
      </c>
      <c r="D18" s="1466">
        <v>83.25</v>
      </c>
      <c r="E18" s="1522">
        <f>'12-18л. РАСКЛАДКА'!Y21</f>
        <v>0</v>
      </c>
      <c r="F18" s="1422">
        <f>'12-18л. РАСКЛАДКА'!Y79</f>
        <v>107</v>
      </c>
      <c r="G18" s="1422">
        <f>'12-18л. РАСКЛАДКА'!Y138</f>
        <v>0</v>
      </c>
      <c r="H18" s="1422">
        <f>'12-18л. РАСКЛАДКА'!Y194</f>
        <v>100</v>
      </c>
      <c r="I18" s="1422">
        <f>'12-18л. РАСКЛАДКА'!Y251</f>
        <v>202.5</v>
      </c>
      <c r="J18" s="1422">
        <f>'12-18л. РАСКЛАДКА'!Y306</f>
        <v>129.5</v>
      </c>
      <c r="K18" s="1422">
        <f>'12-18л. РАСКЛАДКА'!Y364</f>
        <v>100</v>
      </c>
      <c r="L18" s="1422">
        <f>'12-18л. РАСКЛАДКА'!Y420</f>
        <v>100</v>
      </c>
      <c r="M18" s="1422">
        <f>'12-18л. РАСКЛАДКА'!Y473</f>
        <v>0</v>
      </c>
      <c r="N18" s="1422">
        <f>'12-18л. РАСКЛАДКА'!Y527</f>
        <v>100</v>
      </c>
      <c r="O18" s="831">
        <f>'12-18л. РАСКЛАДКА'!Y580</f>
        <v>100</v>
      </c>
      <c r="P18" s="4073">
        <f>'12-18л. РАСКЛАДКА'!Y633</f>
        <v>60</v>
      </c>
      <c r="Q18" s="4447">
        <f t="shared" si="0"/>
        <v>999</v>
      </c>
      <c r="R18" s="1426">
        <v>0</v>
      </c>
      <c r="S18" s="4463">
        <v>999</v>
      </c>
      <c r="T18" s="1456">
        <v>185</v>
      </c>
      <c r="V18" s="3634"/>
      <c r="W18" s="126"/>
      <c r="X18" s="357"/>
      <c r="Y18" s="3144"/>
      <c r="Z18" s="3144"/>
      <c r="AA18" s="613"/>
      <c r="AB18" s="126"/>
      <c r="AC18" s="614"/>
      <c r="AD18" s="106"/>
      <c r="AE18" s="620"/>
      <c r="AG18" s="106"/>
      <c r="AI18" s="106"/>
      <c r="AJ18" s="106"/>
    </row>
    <row r="19" spans="2:36" ht="12.75" customHeight="1">
      <c r="B19" s="436">
        <v>9</v>
      </c>
      <c r="C19" s="231" t="s">
        <v>90</v>
      </c>
      <c r="D19" s="1460">
        <v>9</v>
      </c>
      <c r="E19" s="1522">
        <f>'12-18л. РАСКЛАДКА'!Y22</f>
        <v>0</v>
      </c>
      <c r="F19" s="1422">
        <f>'12-18л. РАСКЛАДКА'!Y80</f>
        <v>0</v>
      </c>
      <c r="G19" s="1422">
        <f>'12-18л. РАСКЛАДКА'!Y139</f>
        <v>25</v>
      </c>
      <c r="H19" s="1422">
        <f>'12-18л. РАСКЛАДКА'!Y195</f>
        <v>0</v>
      </c>
      <c r="I19" s="1422">
        <f>'12-18л. РАСКЛАДКА'!Y252</f>
        <v>9.5</v>
      </c>
      <c r="J19" s="4024">
        <f>'12-18л. РАСКЛАДКА'!Y307</f>
        <v>14</v>
      </c>
      <c r="K19" s="1422">
        <f>'12-18л. РАСКЛАДКА'!Y365</f>
        <v>0</v>
      </c>
      <c r="L19" s="1422">
        <f>'12-18л. РАСКЛАДКА'!Y421</f>
        <v>0</v>
      </c>
      <c r="M19" s="1422">
        <f>'12-18л. РАСКЛАДКА'!Y474</f>
        <v>0</v>
      </c>
      <c r="N19" s="1422">
        <f>'12-18л. РАСКЛАДКА'!Y528</f>
        <v>35.5</v>
      </c>
      <c r="O19" s="831">
        <f>'12-18л. РАСКЛАДКА'!Y581</f>
        <v>20</v>
      </c>
      <c r="P19" s="4068">
        <f>'12-18л. РАСКЛАДКА'!Y634</f>
        <v>4</v>
      </c>
      <c r="Q19" s="4446">
        <f t="shared" si="0"/>
        <v>108</v>
      </c>
      <c r="R19" s="1252">
        <v>0</v>
      </c>
      <c r="S19" s="4462">
        <v>108</v>
      </c>
      <c r="T19" s="3279">
        <v>20</v>
      </c>
      <c r="V19" s="3634"/>
      <c r="W19" s="126"/>
      <c r="X19" s="357"/>
      <c r="Y19" s="3144"/>
      <c r="Z19" s="3144"/>
      <c r="AA19" s="613"/>
      <c r="AB19" s="126"/>
      <c r="AC19" s="614"/>
      <c r="AD19" s="106"/>
      <c r="AE19" s="620"/>
      <c r="AG19" s="106"/>
      <c r="AI19" s="106"/>
      <c r="AJ19" s="106"/>
    </row>
    <row r="20" spans="2:36">
      <c r="B20" s="436">
        <v>10</v>
      </c>
      <c r="C20" s="1146" t="s">
        <v>326</v>
      </c>
      <c r="D20" s="1460">
        <v>90</v>
      </c>
      <c r="E20" s="1522">
        <f>'12-18л. РАСКЛАДКА'!Y23</f>
        <v>200</v>
      </c>
      <c r="F20" s="1422">
        <f>'12-18л. РАСКЛАДКА'!Y81</f>
        <v>200</v>
      </c>
      <c r="G20" s="1422">
        <f>'12-18л. РАСКЛАДКА'!Y140</f>
        <v>0</v>
      </c>
      <c r="H20" s="1422">
        <f>'12-18л. РАСКЛАДКА'!Y196</f>
        <v>0</v>
      </c>
      <c r="I20" s="1422">
        <f>'12-18л. РАСКЛАДКА'!Y253</f>
        <v>0</v>
      </c>
      <c r="J20" s="4024">
        <f>'12-18л. РАСКЛАДКА'!Y308</f>
        <v>200</v>
      </c>
      <c r="K20" s="1422">
        <f>'12-18л. РАСКЛАДКА'!Y366</f>
        <v>200</v>
      </c>
      <c r="L20" s="1422">
        <f>'12-18л. РАСКЛАДКА'!Y422</f>
        <v>0</v>
      </c>
      <c r="M20" s="1422">
        <f>'12-18л. РАСКЛАДКА'!Y475</f>
        <v>200</v>
      </c>
      <c r="N20" s="1422">
        <f>'12-18л. РАСКЛАДКА'!Y529</f>
        <v>0</v>
      </c>
      <c r="O20" s="831">
        <f>'12-18л. РАСКЛАДКА'!Y582</f>
        <v>40</v>
      </c>
      <c r="P20" s="4068">
        <f>'12-18л. РАСКЛАДКА'!Y635</f>
        <v>40</v>
      </c>
      <c r="Q20" s="4446">
        <f t="shared" si="0"/>
        <v>1080</v>
      </c>
      <c r="R20" s="1252">
        <v>0</v>
      </c>
      <c r="S20" s="4462">
        <v>1080</v>
      </c>
      <c r="T20" s="3279">
        <v>200</v>
      </c>
      <c r="V20" s="3634"/>
      <c r="W20" s="4438"/>
      <c r="X20" s="357"/>
      <c r="Y20" s="3144"/>
      <c r="Z20" s="3144"/>
      <c r="AA20" s="613"/>
      <c r="AB20" s="126"/>
      <c r="AC20" s="614"/>
      <c r="AD20" s="106"/>
      <c r="AE20" s="620"/>
      <c r="AG20" s="106"/>
      <c r="AI20" s="106"/>
      <c r="AJ20" s="106"/>
    </row>
    <row r="21" spans="2:36">
      <c r="B21" s="436">
        <v>11</v>
      </c>
      <c r="C21" s="231" t="s">
        <v>96</v>
      </c>
      <c r="D21" s="1460">
        <v>35.1</v>
      </c>
      <c r="E21" s="4043">
        <f>'12-18л. РАСКЛАДКА'!Y24</f>
        <v>0</v>
      </c>
      <c r="F21" s="4044">
        <f>'12-18л. РАСКЛАДКА'!Y82</f>
        <v>98.182000000000002</v>
      </c>
      <c r="G21" s="4044">
        <f>'12-18л. РАСКЛАДКА'!Y141</f>
        <v>0</v>
      </c>
      <c r="H21" s="4044">
        <f>'12-18л. РАСКЛАДКА'!Y197</f>
        <v>40</v>
      </c>
      <c r="I21" s="4044">
        <f>'12-18л. РАСКЛАДКА'!Y254</f>
        <v>0</v>
      </c>
      <c r="J21" s="4045">
        <f>'12-18л. РАСКЛАДКА'!Y309</f>
        <v>15.6</v>
      </c>
      <c r="K21" s="4044">
        <f>'12-18л. РАСКЛАДКА'!Y367</f>
        <v>35</v>
      </c>
      <c r="L21" s="4044">
        <f>'12-18л. РАСКЛАДКА'!Y423</f>
        <v>25.818000000000001</v>
      </c>
      <c r="M21" s="4044">
        <f>'12-18л. РАСКЛАДКА'!Y476</f>
        <v>74</v>
      </c>
      <c r="N21" s="4044">
        <f>'12-18л. РАСКЛАДКА'!Y530</f>
        <v>43.56</v>
      </c>
      <c r="O21" s="4046">
        <f>'12-18л. РАСКЛАДКА'!Y583</f>
        <v>34.44</v>
      </c>
      <c r="P21" s="4047">
        <f>'12-18л. РАСКЛАДКА'!Y636</f>
        <v>54.6</v>
      </c>
      <c r="Q21" s="4039">
        <f t="shared" si="0"/>
        <v>421.20000000000005</v>
      </c>
      <c r="R21" s="1252">
        <v>0</v>
      </c>
      <c r="S21" s="4139">
        <v>421.2</v>
      </c>
      <c r="T21" s="3279">
        <v>78</v>
      </c>
      <c r="V21" s="3634"/>
      <c r="W21" s="126"/>
      <c r="X21" s="357"/>
      <c r="Y21" s="3144"/>
      <c r="Z21" s="3144"/>
      <c r="AA21" s="613"/>
      <c r="AB21" s="126"/>
      <c r="AC21" s="614"/>
      <c r="AD21" s="106"/>
      <c r="AE21" s="620"/>
      <c r="AG21" s="106"/>
      <c r="AI21" s="106"/>
      <c r="AJ21" s="106"/>
    </row>
    <row r="22" spans="2:36">
      <c r="B22" s="436">
        <v>12</v>
      </c>
      <c r="C22" s="231" t="s">
        <v>97</v>
      </c>
      <c r="D22" s="1460">
        <v>23.85</v>
      </c>
      <c r="E22" s="4043">
        <f>'12-18л. РАСКЛАДКА'!Y25</f>
        <v>53</v>
      </c>
      <c r="F22" s="4044">
        <f>'12-18л. РАСКЛАДКА'!Y83</f>
        <v>0</v>
      </c>
      <c r="G22" s="4044">
        <f>'12-18л. РАСКЛАДКА'!Y142</f>
        <v>0</v>
      </c>
      <c r="H22" s="4044">
        <f>'12-18л. РАСКЛАДКА'!Y198</f>
        <v>38</v>
      </c>
      <c r="I22" s="4044">
        <f>'12-18л. РАСКЛАДКА'!Y255</f>
        <v>25.95</v>
      </c>
      <c r="J22" s="4045">
        <f>'12-18л. РАСКЛАДКА'!Y310</f>
        <v>34.9</v>
      </c>
      <c r="K22" s="4044">
        <f>'12-18л. РАСКЛАДКА'!Y368</f>
        <v>0</v>
      </c>
      <c r="L22" s="4044">
        <f>'12-18л. РАСКЛАДКА'!Y424</f>
        <v>13.55</v>
      </c>
      <c r="M22" s="4044">
        <f>'12-18л. РАСКЛАДКА'!Y477</f>
        <v>0</v>
      </c>
      <c r="N22" s="4044">
        <f>'12-18л. РАСКЛАДКА'!Y531</f>
        <v>108</v>
      </c>
      <c r="O22" s="4046">
        <f>'12-18л. РАСКЛАДКА'!Y584</f>
        <v>0</v>
      </c>
      <c r="P22" s="4047">
        <f>'12-18л. РАСКЛАДКА'!Y637</f>
        <v>12.8</v>
      </c>
      <c r="Q22" s="4039">
        <f t="shared" si="0"/>
        <v>286.2</v>
      </c>
      <c r="R22" s="1252">
        <v>0</v>
      </c>
      <c r="S22" s="4139">
        <v>286.2</v>
      </c>
      <c r="T22" s="3279">
        <v>53</v>
      </c>
      <c r="V22" s="3634"/>
      <c r="W22" s="126"/>
      <c r="X22" s="357"/>
      <c r="Y22" s="3144"/>
      <c r="Z22" s="3144"/>
      <c r="AA22" s="613"/>
      <c r="AB22" s="126"/>
      <c r="AC22" s="614"/>
      <c r="AD22" s="106"/>
      <c r="AE22" s="620"/>
      <c r="AG22" s="106"/>
      <c r="AI22" s="106"/>
      <c r="AJ22" s="106"/>
    </row>
    <row r="23" spans="2:36" ht="12.75" customHeight="1">
      <c r="B23" s="436">
        <v>13</v>
      </c>
      <c r="C23" s="231" t="s">
        <v>43</v>
      </c>
      <c r="D23" s="1460">
        <v>34.65</v>
      </c>
      <c r="E23" s="4043">
        <f>'12-18л. РАСКЛАДКА'!Y26</f>
        <v>0</v>
      </c>
      <c r="F23" s="4044">
        <f>'12-18л. РАСКЛАДКА'!Y84</f>
        <v>0</v>
      </c>
      <c r="G23" s="4044">
        <f>'12-18л. РАСКЛАДКА'!Y143</f>
        <v>142</v>
      </c>
      <c r="H23" s="4044">
        <f>'12-18л. РАСКЛАДКА'!Y199</f>
        <v>0</v>
      </c>
      <c r="I23" s="4044">
        <f>'12-18л. РАСКЛАДКА'!Y256</f>
        <v>92.4</v>
      </c>
      <c r="J23" s="4045">
        <f>'12-18л. РАСКЛАДКА'!Y311</f>
        <v>53.9</v>
      </c>
      <c r="K23" s="4044">
        <f>'12-18л. РАСКЛАДКА'!Y369</f>
        <v>0</v>
      </c>
      <c r="L23" s="4044">
        <f>'12-18л. РАСКЛАДКА'!Y425</f>
        <v>0</v>
      </c>
      <c r="M23" s="4044">
        <f>'12-18л. РАСКЛАДКА'!Y478</f>
        <v>42.22</v>
      </c>
      <c r="N23" s="4044">
        <f>'12-18л. РАСКЛАДКА'!Y532</f>
        <v>0</v>
      </c>
      <c r="O23" s="4046">
        <f>'12-18л. РАСКЛАДКА'!Y585</f>
        <v>85.28</v>
      </c>
      <c r="P23" s="4047">
        <f>'12-18л. РАСКЛАДКА'!Y638</f>
        <v>0</v>
      </c>
      <c r="Q23" s="4039">
        <f>E23+F23+G23+H23+I23+J23+K23+L23+M23+N23+O23+P23</f>
        <v>415.79999999999995</v>
      </c>
      <c r="R23" s="1252">
        <v>0</v>
      </c>
      <c r="S23" s="4139">
        <v>415.8</v>
      </c>
      <c r="T23" s="3279">
        <v>77</v>
      </c>
      <c r="V23" s="3634"/>
      <c r="W23" s="126"/>
      <c r="X23" s="357"/>
      <c r="Y23" s="3144"/>
      <c r="Z23" s="3144"/>
      <c r="AA23" s="613"/>
      <c r="AB23" s="126"/>
      <c r="AC23" s="614"/>
      <c r="AD23" s="106"/>
      <c r="AE23" s="620"/>
      <c r="AG23" s="106"/>
      <c r="AI23" s="106"/>
      <c r="AJ23" s="106"/>
    </row>
    <row r="24" spans="2:36" ht="12" customHeight="1">
      <c r="B24" s="436">
        <v>14</v>
      </c>
      <c r="C24" s="231" t="s">
        <v>98</v>
      </c>
      <c r="D24" s="1460">
        <v>18</v>
      </c>
      <c r="E24" s="4043">
        <f>'12-18л. РАСКЛАДКА'!Y27</f>
        <v>0</v>
      </c>
      <c r="F24" s="4044">
        <f>'12-18л. РАСКЛАДКА'!Y85</f>
        <v>48</v>
      </c>
      <c r="G24" s="4044">
        <f>'12-18л. РАСКЛАДКА'!Y144</f>
        <v>0</v>
      </c>
      <c r="H24" s="4044">
        <f>'12-18л. РАСКЛАДКА'!Y200</f>
        <v>0</v>
      </c>
      <c r="I24" s="4044">
        <f>'12-18л. РАСКЛАДКА'!Y257</f>
        <v>0</v>
      </c>
      <c r="J24" s="4045">
        <f>'12-18л. РАСКЛАДКА'!Y312</f>
        <v>0</v>
      </c>
      <c r="K24" s="4044">
        <f>'12-18л. РАСКЛАДКА'!Y370</f>
        <v>0</v>
      </c>
      <c r="L24" s="4044">
        <f>'12-18л. РАСКЛАДКА'!Y426</f>
        <v>140</v>
      </c>
      <c r="M24" s="4044">
        <f>'12-18л. РАСКЛАДКА'!Y479</f>
        <v>0</v>
      </c>
      <c r="N24" s="4044">
        <f>'12-18л. РАСКЛАДКА'!Y533</f>
        <v>0</v>
      </c>
      <c r="O24" s="4046">
        <f>'12-18л. РАСКЛАДКА'!Y586</f>
        <v>0</v>
      </c>
      <c r="P24" s="4047">
        <f>'12-18л. РАСКЛАДКА'!Y639</f>
        <v>28</v>
      </c>
      <c r="Q24" s="4446">
        <f t="shared" si="0"/>
        <v>216</v>
      </c>
      <c r="R24" s="1252">
        <v>0</v>
      </c>
      <c r="S24" s="4462">
        <v>216</v>
      </c>
      <c r="T24" s="3279">
        <v>40</v>
      </c>
      <c r="V24" s="3634"/>
      <c r="W24" s="126"/>
      <c r="X24" s="357"/>
      <c r="Y24" s="3144"/>
      <c r="Z24" s="3144"/>
      <c r="AA24" s="613"/>
      <c r="AB24" s="126"/>
      <c r="AC24" s="614"/>
      <c r="AD24" s="106"/>
      <c r="AE24" s="620"/>
      <c r="AG24" s="106"/>
      <c r="AI24" s="106"/>
      <c r="AJ24" s="106"/>
    </row>
    <row r="25" spans="2:36" ht="12" customHeight="1">
      <c r="B25" s="436">
        <v>15</v>
      </c>
      <c r="C25" s="231" t="s">
        <v>176</v>
      </c>
      <c r="D25" s="1460">
        <v>157.5</v>
      </c>
      <c r="E25" s="1522">
        <f>'12-18л. РАСКЛАДКА'!Y28</f>
        <v>342.08</v>
      </c>
      <c r="F25" s="1422">
        <f>'12-18л. РАСКЛАДКА'!Y86</f>
        <v>15</v>
      </c>
      <c r="G25" s="1422">
        <f>'12-18л. РАСКЛАДКА'!Y145</f>
        <v>39.5</v>
      </c>
      <c r="H25" s="1422">
        <f>'12-18л. РАСКЛАДКА'!Y201</f>
        <v>220</v>
      </c>
      <c r="I25" s="1422">
        <f>'12-18л. РАСКЛАДКА'!Y258</f>
        <v>200</v>
      </c>
      <c r="J25" s="4024">
        <f>'12-18л. РАСКЛАДКА'!Y313</f>
        <v>73</v>
      </c>
      <c r="K25" s="1422">
        <f>'12-18л. РАСКЛАДКА'!Y371</f>
        <v>10</v>
      </c>
      <c r="L25" s="1422">
        <f>'12-18л. РАСКЛАДКА'!Y427</f>
        <v>217.72</v>
      </c>
      <c r="M25" s="1422">
        <f>'12-18л. РАСКЛАДКА'!Y480</f>
        <v>217.6</v>
      </c>
      <c r="N25" s="1422">
        <f>'12-18л. РАСКЛАДКА'!Y534</f>
        <v>267.7</v>
      </c>
      <c r="O25" s="831">
        <f>'12-18л. РАСКЛАДКА'!Y587</f>
        <v>25.9</v>
      </c>
      <c r="P25" s="4068">
        <f>'12-18л. РАСКЛАДКА'!Y640</f>
        <v>261.5</v>
      </c>
      <c r="Q25" s="4446">
        <f t="shared" si="0"/>
        <v>1890</v>
      </c>
      <c r="R25" s="1252">
        <v>0</v>
      </c>
      <c r="S25" s="4462">
        <v>1890</v>
      </c>
      <c r="T25" s="3279">
        <v>350</v>
      </c>
      <c r="V25" s="3634"/>
      <c r="W25" s="126"/>
      <c r="X25" s="357"/>
      <c r="Y25" s="3144"/>
      <c r="Z25" s="3144"/>
      <c r="AA25" s="613"/>
      <c r="AB25" s="126"/>
      <c r="AC25" s="614"/>
      <c r="AD25" s="106"/>
      <c r="AE25" s="1650"/>
      <c r="AG25" s="106"/>
      <c r="AI25" s="106"/>
      <c r="AJ25" s="106"/>
    </row>
    <row r="26" spans="2:36" ht="14.25" customHeight="1">
      <c r="B26" s="436">
        <v>16</v>
      </c>
      <c r="C26" s="231" t="s">
        <v>177</v>
      </c>
      <c r="D26" s="1460">
        <v>81</v>
      </c>
      <c r="E26" s="1522">
        <f>'12-18л. РАСКЛАДКА'!Y29</f>
        <v>0</v>
      </c>
      <c r="F26" s="1422">
        <f>'12-18л. РАСКЛАДКА'!Y87</f>
        <v>0</v>
      </c>
      <c r="G26" s="1422">
        <f>'12-18л. РАСКЛАДКА'!Y146</f>
        <v>200</v>
      </c>
      <c r="H26" s="1422">
        <f>'12-18л. РАСКЛАДКА'!Y202</f>
        <v>200</v>
      </c>
      <c r="I26" s="1422">
        <f>'12-18л. РАСКЛАДКА'!Y259</f>
        <v>0</v>
      </c>
      <c r="J26" s="4024">
        <f>'12-18л. РАСКЛАДКА'!Y314</f>
        <v>0</v>
      </c>
      <c r="K26" s="1422">
        <f>'12-18л. РАСКЛАДКА'!Y372</f>
        <v>0</v>
      </c>
      <c r="L26" s="1422">
        <f>'12-18л. РАСКЛАДКА'!Y428</f>
        <v>200</v>
      </c>
      <c r="M26" s="1422">
        <f>'12-18л. РАСКЛАДКА'!Y481</f>
        <v>0</v>
      </c>
      <c r="N26" s="1422">
        <f>'12-18л. РАСКЛАДКА'!Y535</f>
        <v>0</v>
      </c>
      <c r="O26" s="831">
        <f>'12-18л. РАСКЛАДКА'!Y588</f>
        <v>0</v>
      </c>
      <c r="P26" s="4068">
        <f>'12-18л. РАСКЛАДКА'!Y641</f>
        <v>205.2</v>
      </c>
      <c r="Q26" s="4039">
        <f t="shared" si="0"/>
        <v>805.2</v>
      </c>
      <c r="R26" s="1252">
        <v>-17.160494</v>
      </c>
      <c r="S26" s="4462">
        <v>972</v>
      </c>
      <c r="T26" s="3279">
        <v>180</v>
      </c>
      <c r="V26" s="3634"/>
      <c r="W26" s="126"/>
      <c r="X26" s="357"/>
      <c r="Y26" s="3144"/>
      <c r="Z26" s="3144"/>
      <c r="AA26" s="613"/>
      <c r="AB26" s="126"/>
      <c r="AC26" s="614"/>
      <c r="AD26" s="106"/>
      <c r="AE26" s="628"/>
      <c r="AG26" s="106"/>
      <c r="AI26" s="106"/>
      <c r="AJ26" s="106"/>
    </row>
    <row r="27" spans="2:36" ht="13.5" customHeight="1">
      <c r="B27" s="436">
        <v>17</v>
      </c>
      <c r="C27" s="231" t="s">
        <v>178</v>
      </c>
      <c r="D27" s="1460">
        <v>27</v>
      </c>
      <c r="E27" s="1522">
        <f>'12-18л. РАСКЛАДКА'!Y30</f>
        <v>0</v>
      </c>
      <c r="F27" s="1422">
        <f>'12-18л. РАСКЛАДКА'!Y88</f>
        <v>0</v>
      </c>
      <c r="G27" s="1422">
        <f>'12-18л. РАСКЛАДКА'!Y147</f>
        <v>25.8</v>
      </c>
      <c r="H27" s="1422">
        <f>'12-18л. РАСКЛАДКА'!Y203</f>
        <v>0</v>
      </c>
      <c r="I27" s="1422">
        <f>'12-18л. РАСКЛАДКА'!Y260</f>
        <v>210</v>
      </c>
      <c r="J27" s="4024">
        <f>'12-18л. РАСКЛАДКА'!Y315</f>
        <v>0</v>
      </c>
      <c r="K27" s="1422">
        <f>'12-18л. РАСКЛАДКА'!Y373</f>
        <v>0</v>
      </c>
      <c r="L27" s="1422">
        <f>'12-18л. РАСКЛАДКА'!Y429</f>
        <v>46.2</v>
      </c>
      <c r="M27" s="1422">
        <f>'12-18л. РАСКЛАДКА'!Y482</f>
        <v>0</v>
      </c>
      <c r="N27" s="1422">
        <f>'12-18л. РАСКЛАДКА'!Y536</f>
        <v>0</v>
      </c>
      <c r="O27" s="831">
        <f>'12-18л. РАСКЛАДКА'!Y589</f>
        <v>0</v>
      </c>
      <c r="P27" s="4068">
        <f>'12-18л. РАСКЛАДКА'!Y642</f>
        <v>42</v>
      </c>
      <c r="Q27" s="4446">
        <f t="shared" si="0"/>
        <v>324</v>
      </c>
      <c r="R27" s="1252">
        <v>0</v>
      </c>
      <c r="S27" s="4462">
        <v>324</v>
      </c>
      <c r="T27" s="3279">
        <v>60</v>
      </c>
      <c r="V27" s="3634"/>
      <c r="W27" s="126"/>
      <c r="X27" s="357"/>
      <c r="Y27" s="3144"/>
      <c r="Z27" s="3144"/>
      <c r="AA27" s="613"/>
      <c r="AB27" s="126"/>
      <c r="AC27" s="614"/>
      <c r="AD27" s="106"/>
      <c r="AE27" s="628"/>
      <c r="AG27" s="106"/>
      <c r="AI27" s="106"/>
      <c r="AJ27" s="106"/>
    </row>
    <row r="28" spans="2:36" ht="13.5" customHeight="1">
      <c r="B28" s="436">
        <v>18</v>
      </c>
      <c r="C28" s="231" t="s">
        <v>44</v>
      </c>
      <c r="D28" s="1460">
        <v>6.75</v>
      </c>
      <c r="E28" s="1522">
        <f>'12-18л. РАСКЛАДКА'!Y31</f>
        <v>55.5</v>
      </c>
      <c r="F28" s="1422">
        <f>'12-18л. РАСКЛАДКА'!Y89</f>
        <v>0</v>
      </c>
      <c r="G28" s="1422">
        <f>'12-18л. РАСКЛАДКА'!Y148</f>
        <v>0</v>
      </c>
      <c r="H28" s="1422">
        <f>'12-18л. РАСКЛАДКА'!Y204</f>
        <v>0</v>
      </c>
      <c r="I28" s="1422">
        <f>'12-18л. РАСКЛАДКА'!Y261</f>
        <v>0</v>
      </c>
      <c r="J28" s="4024">
        <f>'12-18л. РАСКЛАДКА'!Y316</f>
        <v>10.5</v>
      </c>
      <c r="K28" s="1422">
        <f>'12-18л. РАСКЛАДКА'!Y374</f>
        <v>15</v>
      </c>
      <c r="L28" s="1422">
        <f>'12-18л. РАСКЛАДКА'!Y430</f>
        <v>0</v>
      </c>
      <c r="M28" s="1422">
        <f>'12-18л. РАСКЛАДКА'!Y483</f>
        <v>0</v>
      </c>
      <c r="N28" s="1422">
        <f>'12-18л. РАСКЛАДКА'!Y537</f>
        <v>0</v>
      </c>
      <c r="O28" s="831">
        <f>'12-18л. РАСКЛАДКА'!Y590</f>
        <v>0</v>
      </c>
      <c r="P28" s="4068">
        <f>'12-18л. РАСКЛАДКА'!Y643</f>
        <v>0</v>
      </c>
      <c r="Q28" s="4446">
        <f t="shared" si="0"/>
        <v>81</v>
      </c>
      <c r="R28" s="1252">
        <v>0</v>
      </c>
      <c r="S28" s="4462">
        <v>81</v>
      </c>
      <c r="T28" s="3279">
        <v>15</v>
      </c>
      <c r="V28" s="3634"/>
      <c r="W28" s="126"/>
      <c r="X28" s="357"/>
      <c r="Y28" s="3144"/>
      <c r="Z28" s="3144"/>
      <c r="AA28" s="613"/>
      <c r="AB28" s="126"/>
      <c r="AC28" s="614"/>
      <c r="AD28" s="106"/>
      <c r="AE28" s="628"/>
      <c r="AG28" s="106"/>
      <c r="AI28" s="106"/>
      <c r="AJ28" s="106"/>
    </row>
    <row r="29" spans="2:36" ht="12" customHeight="1">
      <c r="B29" s="436">
        <v>19</v>
      </c>
      <c r="C29" s="231" t="s">
        <v>179</v>
      </c>
      <c r="D29" s="1460">
        <v>4.5</v>
      </c>
      <c r="E29" s="1522">
        <f>'12-18л. РАСКЛАДКА'!Y32</f>
        <v>6</v>
      </c>
      <c r="F29" s="1422">
        <f>'12-18л. РАСКЛАДКА'!Y90</f>
        <v>0</v>
      </c>
      <c r="G29" s="1422">
        <f>'12-18л. РАСКЛАДКА'!Y149</f>
        <v>0</v>
      </c>
      <c r="H29" s="1422">
        <f>'12-18л. РАСКЛАДКА'!Y205</f>
        <v>5</v>
      </c>
      <c r="I29" s="1422">
        <f>'12-18л. РАСКЛАДКА'!Y262</f>
        <v>4.5999999999999996</v>
      </c>
      <c r="J29" s="4024">
        <f>'12-18л. РАСКЛАДКА'!Y317</f>
        <v>11.5</v>
      </c>
      <c r="K29" s="1422">
        <f>'12-18л. РАСКЛАДКА'!Y375</f>
        <v>6</v>
      </c>
      <c r="L29" s="1422">
        <f>'12-18л. РАСКЛАДКА'!Y431</f>
        <v>7.5</v>
      </c>
      <c r="M29" s="1422">
        <f>'12-18л. РАСКЛАДКА'!Y484</f>
        <v>0</v>
      </c>
      <c r="N29" s="1422">
        <f>'12-18л. РАСКЛАДКА'!Y538</f>
        <v>8.4</v>
      </c>
      <c r="O29" s="831">
        <f>'12-18л. РАСКЛАДКА'!Y591</f>
        <v>5</v>
      </c>
      <c r="P29" s="4068">
        <f>'12-18л. РАСКЛАДКА'!Y644</f>
        <v>0</v>
      </c>
      <c r="Q29" s="4446">
        <f t="shared" si="0"/>
        <v>54</v>
      </c>
      <c r="R29" s="1252">
        <v>0</v>
      </c>
      <c r="S29" s="4462">
        <v>54</v>
      </c>
      <c r="T29" s="3279">
        <v>10</v>
      </c>
      <c r="V29" s="3634"/>
      <c r="W29" s="126"/>
      <c r="X29" s="357"/>
      <c r="Y29" s="3144"/>
      <c r="Z29" s="3144"/>
      <c r="AA29" s="613"/>
      <c r="AB29" s="126"/>
      <c r="AC29" s="614"/>
      <c r="AD29" s="106"/>
      <c r="AE29" s="1649"/>
      <c r="AG29" s="106"/>
      <c r="AI29" s="106"/>
      <c r="AJ29" s="106"/>
    </row>
    <row r="30" spans="2:36" ht="13.5" customHeight="1">
      <c r="B30" s="436">
        <v>20</v>
      </c>
      <c r="C30" s="231" t="s">
        <v>45</v>
      </c>
      <c r="D30" s="1460">
        <v>15.75</v>
      </c>
      <c r="E30" s="1522">
        <f>'12-18л. РАСКЛАДКА'!Y33</f>
        <v>21.099999999999998</v>
      </c>
      <c r="F30" s="1422">
        <f>'12-18л. РАСКЛАДКА'!Y91</f>
        <v>7.7700000000000005</v>
      </c>
      <c r="G30" s="1422">
        <f>'12-18л. РАСКЛАДКА'!Y150</f>
        <v>20</v>
      </c>
      <c r="H30" s="1422">
        <f>'12-18л. РАСКЛАДКА'!Y206</f>
        <v>14.8</v>
      </c>
      <c r="I30" s="1422">
        <f>'12-18л. РАСКЛАДКА'!Y263</f>
        <v>9.6</v>
      </c>
      <c r="J30" s="4024">
        <f>'12-18л. РАСКЛАДКА'!Y318</f>
        <v>21.5</v>
      </c>
      <c r="K30" s="1422">
        <f>'12-18л. РАСКЛАДКА'!Y376</f>
        <v>15.5</v>
      </c>
      <c r="L30" s="1422">
        <f>'12-18л. РАСКЛАДКА'!Y432</f>
        <v>24.169999999999998</v>
      </c>
      <c r="M30" s="1422">
        <f>'12-18л. РАСКЛАДКА'!Y485</f>
        <v>17.7</v>
      </c>
      <c r="N30" s="1422">
        <f>'12-18л. РАСКЛАДКА'!Y539</f>
        <v>13.3</v>
      </c>
      <c r="O30" s="831">
        <f>'12-18л. РАСКЛАДКА'!Y592</f>
        <v>12.46</v>
      </c>
      <c r="P30" s="4068">
        <f>'12-18л. РАСКЛАДКА'!Y645</f>
        <v>11.1</v>
      </c>
      <c r="Q30" s="4446">
        <f t="shared" si="0"/>
        <v>189</v>
      </c>
      <c r="R30" s="1252">
        <v>0</v>
      </c>
      <c r="S30" s="4462">
        <v>189</v>
      </c>
      <c r="T30" s="3279">
        <v>35</v>
      </c>
      <c r="V30" s="3634"/>
      <c r="W30" s="126"/>
      <c r="X30" s="357"/>
      <c r="Y30" s="3144"/>
      <c r="Z30" s="3144"/>
      <c r="AA30" s="613"/>
      <c r="AB30" s="126"/>
      <c r="AC30" s="614"/>
      <c r="AD30" s="106"/>
      <c r="AE30" s="628"/>
      <c r="AG30" s="106"/>
      <c r="AI30" s="106"/>
      <c r="AJ30" s="106"/>
    </row>
    <row r="31" spans="2:36" ht="13.5" customHeight="1">
      <c r="B31" s="436">
        <v>21</v>
      </c>
      <c r="C31" s="231" t="s">
        <v>46</v>
      </c>
      <c r="D31" s="1460">
        <v>8.1</v>
      </c>
      <c r="E31" s="1522">
        <f>'12-18л. РАСКЛАДКА'!Y34</f>
        <v>2.8</v>
      </c>
      <c r="F31" s="1422">
        <f>'12-18л. РАСКЛАДКА'!Y92</f>
        <v>9.4499999999999993</v>
      </c>
      <c r="G31" s="1422">
        <f>'12-18л. РАСКЛАДКА'!Y151</f>
        <v>7.3</v>
      </c>
      <c r="H31" s="1422">
        <f>'12-18л. РАСКЛАДКА'!Y207</f>
        <v>6.71</v>
      </c>
      <c r="I31" s="1422">
        <f>'12-18л. РАСКЛАДКА'!Y264</f>
        <v>10.1</v>
      </c>
      <c r="J31" s="4024">
        <f>'12-18л. РАСКЛАДКА'!Y319</f>
        <v>7.75</v>
      </c>
      <c r="K31" s="1422">
        <f>'12-18л. РАСКЛАДКА'!Y377</f>
        <v>11.8</v>
      </c>
      <c r="L31" s="1422">
        <f>'12-18л. РАСКЛАДКА'!Y433</f>
        <v>6.62</v>
      </c>
      <c r="M31" s="1422">
        <f>'12-18л. РАСКЛАДКА'!Y486</f>
        <v>5</v>
      </c>
      <c r="N31" s="1422">
        <f>'12-18л. РАСКЛАДКА'!Y540</f>
        <v>6.3</v>
      </c>
      <c r="O31" s="831">
        <f>'12-18л. РАСКЛАДКА'!Y593</f>
        <v>16.02</v>
      </c>
      <c r="P31" s="4068">
        <f>'12-18л. РАСКЛАДКА'!Y646</f>
        <v>7.35</v>
      </c>
      <c r="Q31" s="4039">
        <f t="shared" si="0"/>
        <v>97.199999999999989</v>
      </c>
      <c r="R31" s="1252">
        <v>0</v>
      </c>
      <c r="S31" s="4139">
        <v>97.2</v>
      </c>
      <c r="T31" s="3279">
        <v>18</v>
      </c>
      <c r="V31" s="3634"/>
      <c r="W31" s="126"/>
      <c r="X31" s="357"/>
      <c r="Y31" s="3144"/>
      <c r="Z31" s="3144"/>
      <c r="AA31" s="613"/>
      <c r="AB31" s="126"/>
      <c r="AC31" s="614"/>
      <c r="AD31" s="106"/>
      <c r="AE31" s="628"/>
      <c r="AG31" s="106"/>
      <c r="AI31" s="106"/>
      <c r="AJ31" s="106"/>
    </row>
    <row r="32" spans="2:36" ht="12" customHeight="1">
      <c r="B32" s="436">
        <v>22</v>
      </c>
      <c r="C32" s="231" t="s">
        <v>180</v>
      </c>
      <c r="D32" s="1460">
        <v>18</v>
      </c>
      <c r="E32" s="1522">
        <f>'12-18л. РАСКЛАДКА'!Y35</f>
        <v>120.52</v>
      </c>
      <c r="F32" s="1422">
        <f>'12-18л. РАСКЛАДКА'!Y93</f>
        <v>1.88</v>
      </c>
      <c r="G32" s="1422">
        <f>'12-18л. РАСКЛАДКА'!Y152</f>
        <v>5</v>
      </c>
      <c r="H32" s="1422">
        <f>'12-18л. РАСКЛАДКА'!Y208</f>
        <v>2</v>
      </c>
      <c r="I32" s="1422">
        <f>'12-18л. РАСКЛАДКА'!Y265</f>
        <v>23.98</v>
      </c>
      <c r="J32" s="4024">
        <f>'12-18л. РАСКЛАДКА'!Y320</f>
        <v>5.9</v>
      </c>
      <c r="K32" s="1422">
        <f>'12-18л. РАСКЛАДКА'!Y378</f>
        <v>0</v>
      </c>
      <c r="L32" s="1422">
        <f>'12-18л. РАСКЛАДКА'!Y434</f>
        <v>14.6</v>
      </c>
      <c r="M32" s="1422">
        <f>'12-18л. РАСКЛАДКА'!Y487</f>
        <v>2</v>
      </c>
      <c r="N32" s="1422">
        <f>'12-18л. РАСКЛАДКА'!Y541</f>
        <v>5.52</v>
      </c>
      <c r="O32" s="831">
        <f>'12-18л. РАСКЛАДКА'!Y594</f>
        <v>4.5</v>
      </c>
      <c r="P32" s="4068">
        <f>'12-18л. РАСКЛАДКА'!Y647</f>
        <v>30.1</v>
      </c>
      <c r="Q32" s="4446">
        <f t="shared" si="0"/>
        <v>215.99999999999997</v>
      </c>
      <c r="R32" s="1252">
        <v>0</v>
      </c>
      <c r="S32" s="4462">
        <v>216</v>
      </c>
      <c r="T32" s="3279">
        <v>40</v>
      </c>
      <c r="V32" s="3634"/>
      <c r="W32" s="126"/>
      <c r="X32" s="357"/>
      <c r="Y32" s="3144"/>
      <c r="Z32" s="3144"/>
      <c r="AA32" s="613"/>
      <c r="AB32" s="126"/>
      <c r="AC32" s="614"/>
      <c r="AD32" s="106"/>
      <c r="AE32" s="628"/>
      <c r="AG32" s="106"/>
      <c r="AI32" s="106"/>
      <c r="AJ32" s="106"/>
    </row>
    <row r="33" spans="2:36" ht="13.5" customHeight="1">
      <c r="B33" s="436">
        <v>23</v>
      </c>
      <c r="C33" s="231" t="s">
        <v>47</v>
      </c>
      <c r="D33" s="1460">
        <v>15.75</v>
      </c>
      <c r="E33" s="1522">
        <f>'12-18л. РАСКЛАДКА'!Y36</f>
        <v>22.5</v>
      </c>
      <c r="F33" s="1422">
        <f>'12-18л. РАСКЛАДКА'!Y94</f>
        <v>5.0199999999999996</v>
      </c>
      <c r="G33" s="1422">
        <f>'12-18л. РАСКЛАДКА'!Y153</f>
        <v>12</v>
      </c>
      <c r="H33" s="1422">
        <f>'12-18л. РАСКЛАДКА'!Y209</f>
        <v>0</v>
      </c>
      <c r="I33" s="1422">
        <f>'12-18л. РАСКЛАДКА'!Y266</f>
        <v>27.700000000000003</v>
      </c>
      <c r="J33" s="4024">
        <f>'12-18л. РАСКЛАДКА'!Y321</f>
        <v>10</v>
      </c>
      <c r="K33" s="1422">
        <f>'12-18л. РАСКЛАДКА'!Y379</f>
        <v>11.5</v>
      </c>
      <c r="L33" s="1422">
        <f>'12-18л. РАСКЛАДКА'!Y435</f>
        <v>20</v>
      </c>
      <c r="M33" s="1422">
        <f>'12-18л. РАСКЛАДКА'!Y488</f>
        <v>8.3999999999999986</v>
      </c>
      <c r="N33" s="1422">
        <f>'12-18л. РАСКЛАДКА'!Y542</f>
        <v>18.619999999999997</v>
      </c>
      <c r="O33" s="831">
        <f>'12-18л. РАСКЛАДКА'!Y595</f>
        <v>34.36</v>
      </c>
      <c r="P33" s="4068">
        <f>'12-18л. РАСКЛАДКА'!Y648</f>
        <v>18.899999999999999</v>
      </c>
      <c r="Q33" s="4446">
        <f t="shared" si="0"/>
        <v>189.00000000000003</v>
      </c>
      <c r="R33" s="1252">
        <v>0</v>
      </c>
      <c r="S33" s="4462">
        <v>189</v>
      </c>
      <c r="T33" s="3279">
        <v>35</v>
      </c>
      <c r="V33" s="3634"/>
      <c r="W33" s="126"/>
      <c r="X33" s="357"/>
      <c r="Y33" s="3144"/>
      <c r="Z33" s="3144"/>
      <c r="AA33" s="613"/>
      <c r="AB33" s="126"/>
      <c r="AC33" s="614"/>
      <c r="AD33" s="106"/>
      <c r="AE33" s="628"/>
      <c r="AG33" s="106"/>
      <c r="AI33" s="106"/>
      <c r="AJ33" s="106"/>
    </row>
    <row r="34" spans="2:36" ht="12.75" customHeight="1">
      <c r="B34" s="436">
        <v>24</v>
      </c>
      <c r="C34" s="231" t="s">
        <v>48</v>
      </c>
      <c r="D34" s="1460">
        <v>6.75</v>
      </c>
      <c r="E34" s="1522">
        <f>'12-18л. РАСКЛАДКА'!Y37</f>
        <v>0</v>
      </c>
      <c r="F34" s="1422">
        <f>'12-18л. РАСКЛАДКА'!Y95</f>
        <v>30</v>
      </c>
      <c r="G34" s="1422">
        <f>'12-18л. РАСКЛАДКА'!Y154</f>
        <v>0</v>
      </c>
      <c r="H34" s="1422">
        <f>'12-18л. РАСКЛАДКА'!Y210</f>
        <v>33</v>
      </c>
      <c r="I34" s="1422">
        <f>'12-18л. РАСКЛАДКА'!Y267</f>
        <v>0</v>
      </c>
      <c r="J34" s="4024">
        <f>'12-18л. РАСКЛАДКА'!Y322</f>
        <v>0</v>
      </c>
      <c r="K34" s="1422">
        <f>'12-18л. РАСКЛАДКА'!Y380</f>
        <v>18</v>
      </c>
      <c r="L34" s="1422">
        <f>'12-18л. РАСКЛАДКА'!Y436</f>
        <v>0</v>
      </c>
      <c r="M34" s="1422">
        <f>'12-18л. РАСКЛАДКА'!Y489</f>
        <v>0</v>
      </c>
      <c r="N34" s="1422">
        <f>'12-18л. РАСКЛАДКА'!Y543</f>
        <v>0</v>
      </c>
      <c r="O34" s="831">
        <f>'12-18л. РАСКЛАДКА'!Y596</f>
        <v>0</v>
      </c>
      <c r="P34" s="4068">
        <f>'12-18л. РАСКЛАДКА'!Y649</f>
        <v>0</v>
      </c>
      <c r="Q34" s="4446">
        <f t="shared" si="0"/>
        <v>81</v>
      </c>
      <c r="R34" s="1252">
        <v>0</v>
      </c>
      <c r="S34" s="4462">
        <v>81</v>
      </c>
      <c r="T34" s="3279">
        <v>15</v>
      </c>
      <c r="V34" s="3634"/>
      <c r="W34" s="126"/>
      <c r="X34" s="357"/>
      <c r="Y34" s="3144"/>
      <c r="Z34" s="3144"/>
      <c r="AA34" s="613"/>
      <c r="AB34" s="126"/>
      <c r="AC34" s="614"/>
      <c r="AD34" s="106"/>
      <c r="AE34" s="628"/>
      <c r="AG34" s="106"/>
      <c r="AI34" s="106"/>
      <c r="AJ34" s="106"/>
    </row>
    <row r="35" spans="2:36" ht="12" customHeight="1">
      <c r="B35" s="436">
        <v>25</v>
      </c>
      <c r="C35" s="231" t="s">
        <v>49</v>
      </c>
      <c r="D35" s="1460">
        <v>0.9</v>
      </c>
      <c r="E35" s="1522">
        <f>'12-18л. РАСКЛАДКА'!Y38</f>
        <v>0</v>
      </c>
      <c r="F35" s="1422">
        <f>'12-18л. РАСКЛАДКА'!Y96</f>
        <v>0</v>
      </c>
      <c r="G35" s="1422">
        <f>'12-18л. РАСКЛАДКА'!Y155</f>
        <v>0</v>
      </c>
      <c r="H35" s="1422">
        <f>'12-18л. РАСКЛАДКА'!Y211</f>
        <v>0</v>
      </c>
      <c r="I35" s="1422">
        <f>'12-18л. РАСКЛАДКА'!Y268</f>
        <v>0</v>
      </c>
      <c r="J35" s="4024">
        <f>'12-18л. РАСКЛАДКА'!Y323</f>
        <v>2</v>
      </c>
      <c r="K35" s="1422">
        <f>'12-18л. РАСКЛАДКА'!Y381</f>
        <v>2</v>
      </c>
      <c r="L35" s="1422">
        <f>'12-18л. РАСКЛАДКА'!Y437</f>
        <v>0</v>
      </c>
      <c r="M35" s="1422">
        <f>'12-18л. РАСКЛАДКА'!Y490</f>
        <v>0</v>
      </c>
      <c r="N35" s="1422">
        <f>'12-18л. РАСКЛАДКА'!Y544</f>
        <v>0</v>
      </c>
      <c r="O35" s="831">
        <f>'12-18л. РАСКЛАДКА'!Y597</f>
        <v>2</v>
      </c>
      <c r="P35" s="4068">
        <f>'12-18л. РАСКЛАДКА'!Y650</f>
        <v>0</v>
      </c>
      <c r="Q35" s="4446">
        <f t="shared" si="0"/>
        <v>6</v>
      </c>
      <c r="R35" s="1252">
        <v>-44.444443999999997</v>
      </c>
      <c r="S35" s="4139">
        <v>10.8</v>
      </c>
      <c r="T35" s="3279">
        <v>2</v>
      </c>
      <c r="V35" s="3634"/>
      <c r="W35" s="126"/>
      <c r="X35" s="357"/>
      <c r="Y35" s="3144"/>
      <c r="Z35" s="3144"/>
      <c r="AA35" s="613"/>
      <c r="AB35" s="126"/>
      <c r="AC35" s="614"/>
      <c r="AD35" s="106"/>
      <c r="AE35" s="628"/>
      <c r="AG35" s="106"/>
      <c r="AI35" s="106"/>
      <c r="AJ35" s="106"/>
    </row>
    <row r="36" spans="2:36" ht="12" customHeight="1">
      <c r="B36" s="436">
        <v>26</v>
      </c>
      <c r="C36" s="231" t="s">
        <v>181</v>
      </c>
      <c r="D36" s="1460">
        <v>0.54</v>
      </c>
      <c r="E36" s="1522">
        <f>'12-18л. РАСКЛАДКА'!Y39</f>
        <v>0</v>
      </c>
      <c r="F36" s="1422">
        <f>'12-18л. РАСКЛАДКА'!Y97</f>
        <v>0</v>
      </c>
      <c r="G36" s="1422">
        <f>'12-18л. РАСКЛАДКА'!Y156</f>
        <v>0</v>
      </c>
      <c r="H36" s="1422">
        <f>'12-18л. РАСКЛАДКА'!Y212</f>
        <v>0</v>
      </c>
      <c r="I36" s="1422">
        <f>'12-18л. РАСКЛАДКА'!Y269</f>
        <v>4.2</v>
      </c>
      <c r="J36" s="4024">
        <f>'12-18л. РАСКЛАДКА'!Y324</f>
        <v>0</v>
      </c>
      <c r="K36" s="1422">
        <f>'12-18л. РАСКЛАДКА'!Y382</f>
        <v>0</v>
      </c>
      <c r="L36" s="1422">
        <f>'12-18л. РАСКЛАДКА'!Y438</f>
        <v>0</v>
      </c>
      <c r="M36" s="1422">
        <f>'12-18л. РАСКЛАДКА'!Y491</f>
        <v>1.44</v>
      </c>
      <c r="N36" s="1422">
        <f>'12-18л. РАСКЛАДКА'!Y545</f>
        <v>0</v>
      </c>
      <c r="O36" s="831">
        <f>'12-18л. РАСКЛАДКА'!Y598</f>
        <v>0</v>
      </c>
      <c r="P36" s="4068">
        <f>'12-18л. РАСКЛАДКА'!Y651</f>
        <v>0.84</v>
      </c>
      <c r="Q36" s="4039">
        <f t="shared" si="0"/>
        <v>6.48</v>
      </c>
      <c r="R36" s="1252">
        <v>0</v>
      </c>
      <c r="S36" s="4138">
        <v>6.48</v>
      </c>
      <c r="T36" s="3279">
        <v>1.2</v>
      </c>
      <c r="V36" s="3634"/>
      <c r="W36" s="126"/>
      <c r="X36" s="357"/>
      <c r="Y36" s="3144"/>
      <c r="Z36" s="3144"/>
      <c r="AA36" s="613"/>
      <c r="AB36" s="126"/>
      <c r="AC36" s="614"/>
      <c r="AD36" s="106"/>
      <c r="AE36" s="628"/>
      <c r="AG36" s="106"/>
      <c r="AI36" s="106"/>
      <c r="AJ36" s="106"/>
    </row>
    <row r="37" spans="2:36" ht="12" customHeight="1">
      <c r="B37" s="436">
        <v>27</v>
      </c>
      <c r="C37" s="231" t="s">
        <v>99</v>
      </c>
      <c r="D37" s="1460">
        <v>0.9</v>
      </c>
      <c r="E37" s="1522">
        <f>'12-18л. РАСКЛАДКА'!Y40</f>
        <v>4.2</v>
      </c>
      <c r="F37" s="1422">
        <f>'12-18л. РАСКЛАДКА'!Y98</f>
        <v>0</v>
      </c>
      <c r="G37" s="1422">
        <f>'12-18л. РАСКЛАДКА'!Y157</f>
        <v>0</v>
      </c>
      <c r="H37" s="1422">
        <f>'12-18л. РАСКЛАДКА'!Y213</f>
        <v>0</v>
      </c>
      <c r="I37" s="1422">
        <f>'12-18л. РАСКЛАДКА'!Y270</f>
        <v>0</v>
      </c>
      <c r="J37" s="4024">
        <f>'12-18л. РАСКЛАДКА'!Y325</f>
        <v>0</v>
      </c>
      <c r="K37" s="1422">
        <f>'12-18л. РАСКЛАДКА'!Y383</f>
        <v>0</v>
      </c>
      <c r="L37" s="1422">
        <f>'12-18л. РАСКЛАДКА'!Y439</f>
        <v>4.2</v>
      </c>
      <c r="M37" s="1422">
        <f>'12-18л. РАСКЛАДКА'!Y492</f>
        <v>2.4</v>
      </c>
      <c r="N37" s="1422">
        <f>'12-18л. РАСКЛАДКА'!Y546</f>
        <v>0</v>
      </c>
      <c r="O37" s="831">
        <f>'12-18л. РАСКЛАДКА'!Y599</f>
        <v>0</v>
      </c>
      <c r="P37" s="4068">
        <f>'12-18л. РАСКЛАДКА'!Y652</f>
        <v>0</v>
      </c>
      <c r="Q37" s="4039">
        <f t="shared" si="0"/>
        <v>10.8</v>
      </c>
      <c r="R37" s="1252">
        <v>0</v>
      </c>
      <c r="S37" s="4139">
        <v>10.8</v>
      </c>
      <c r="T37" s="3279">
        <v>2</v>
      </c>
      <c r="V37" s="3634"/>
      <c r="W37" s="126"/>
      <c r="X37" s="357"/>
      <c r="Y37" s="3144"/>
      <c r="Z37" s="3144"/>
      <c r="AA37" s="613"/>
      <c r="AB37" s="126"/>
      <c r="AC37" s="614"/>
      <c r="AD37" s="106"/>
      <c r="AE37" s="628"/>
      <c r="AG37" s="106"/>
      <c r="AI37" s="106"/>
      <c r="AJ37" s="106"/>
    </row>
    <row r="38" spans="2:36" ht="12.75" customHeight="1">
      <c r="B38" s="436">
        <v>28</v>
      </c>
      <c r="C38" s="231" t="s">
        <v>50</v>
      </c>
      <c r="D38" s="1460">
        <v>0.13500000000000001</v>
      </c>
      <c r="E38" s="1522">
        <f>'12-18л. РАСКЛАДКА'!Y41</f>
        <v>0</v>
      </c>
      <c r="F38" s="1422">
        <f>'12-18л. РАСКЛАДКА'!Y99</f>
        <v>0</v>
      </c>
      <c r="G38" s="1422">
        <f>'12-18л. РАСКЛАДКА'!Y158</f>
        <v>0</v>
      </c>
      <c r="H38" s="1422">
        <f>'12-18л. РАСКЛАДКА'!Y214</f>
        <v>0</v>
      </c>
      <c r="I38" s="1422">
        <f>'12-18л. РАСКЛАДКА'!Y271</f>
        <v>0</v>
      </c>
      <c r="J38" s="4024">
        <f>'12-18л. РАСКЛАДКА'!Y326</f>
        <v>0</v>
      </c>
      <c r="K38" s="1422">
        <f>'12-18л. РАСКЛАДКА'!Y384</f>
        <v>0</v>
      </c>
      <c r="L38" s="1422">
        <f>'12-18л. РАСКЛАДКА'!Y440</f>
        <v>0</v>
      </c>
      <c r="M38" s="1422">
        <f>'12-18л. РАСКЛАДКА'!Y493</f>
        <v>0</v>
      </c>
      <c r="N38" s="1422">
        <f>'12-18л. РАСКЛАДКА'!Y547</f>
        <v>1.35</v>
      </c>
      <c r="O38" s="831">
        <f>'12-18л. РАСКЛАДКА'!Y600</f>
        <v>0</v>
      </c>
      <c r="P38" s="4068">
        <f>'12-18л. РАСКЛАДКА'!Y653</f>
        <v>0.27</v>
      </c>
      <c r="Q38" s="4134">
        <f t="shared" si="0"/>
        <v>1.62</v>
      </c>
      <c r="R38" s="1252">
        <v>0</v>
      </c>
      <c r="S38" s="4138">
        <v>1.62</v>
      </c>
      <c r="T38" s="3279">
        <v>0.3</v>
      </c>
      <c r="V38" s="3634"/>
      <c r="W38" s="126"/>
      <c r="X38" s="357"/>
      <c r="Y38" s="3144"/>
      <c r="Z38" s="3144"/>
      <c r="AA38" s="613"/>
      <c r="AB38" s="126"/>
      <c r="AC38" s="614"/>
      <c r="AD38" s="106"/>
      <c r="AE38" s="1649"/>
      <c r="AG38" s="106"/>
      <c r="AI38" s="106"/>
      <c r="AJ38" s="106"/>
    </row>
    <row r="39" spans="2:36" ht="12.75" customHeight="1">
      <c r="B39" s="436">
        <v>29</v>
      </c>
      <c r="C39" s="464" t="s">
        <v>182</v>
      </c>
      <c r="D39" s="1460">
        <v>2.25</v>
      </c>
      <c r="E39" s="1522">
        <f>'12-18л. РАСКЛАДКА'!Y42</f>
        <v>1.98</v>
      </c>
      <c r="F39" s="1422">
        <f>'12-18л. РАСКЛАДКА'!Y100</f>
        <v>2.81</v>
      </c>
      <c r="G39" s="1422">
        <f>'12-18л. РАСКЛАДКА'!Y159</f>
        <v>2.35</v>
      </c>
      <c r="H39" s="1422">
        <f>'12-18л. РАСКЛАДКА'!Y215</f>
        <v>2.04</v>
      </c>
      <c r="I39" s="1422">
        <f>'12-18л. РАСКЛАДКА'!Y272</f>
        <v>2.69</v>
      </c>
      <c r="J39" s="4024">
        <f>'12-18л. РАСКЛАДКА'!Y327</f>
        <v>2.25</v>
      </c>
      <c r="K39" s="1422">
        <f>'12-18л. РАСКЛАДКА'!Y385</f>
        <v>1.9499999999999997</v>
      </c>
      <c r="L39" s="1422">
        <f>'12-18л. РАСКЛАДКА'!Y441</f>
        <v>1.9799999999999998</v>
      </c>
      <c r="M39" s="1422">
        <f>'12-18л. РАСКЛАДКА'!Y494</f>
        <v>2.0099999999999998</v>
      </c>
      <c r="N39" s="1422">
        <f>'12-18л. РАСКЛАДКА'!Y548</f>
        <v>2.89</v>
      </c>
      <c r="O39" s="831">
        <f>'12-18л. РАСКЛАДКА'!Y601</f>
        <v>2.19</v>
      </c>
      <c r="P39" s="4068">
        <f>'12-18л. РАСКЛАДКА'!Y654</f>
        <v>1.86</v>
      </c>
      <c r="Q39" s="4446">
        <f t="shared" si="0"/>
        <v>27.000000000000004</v>
      </c>
      <c r="R39" s="1252">
        <v>0</v>
      </c>
      <c r="S39" s="4462">
        <v>27</v>
      </c>
      <c r="T39" s="3279">
        <v>5</v>
      </c>
      <c r="V39" s="3634"/>
      <c r="W39" s="3141"/>
      <c r="X39" s="357"/>
      <c r="Y39" s="3144"/>
      <c r="Z39" s="3144"/>
      <c r="AA39" s="613"/>
      <c r="AB39" s="126"/>
      <c r="AC39" s="614"/>
      <c r="AD39" s="106"/>
      <c r="AE39" s="628"/>
      <c r="AG39" s="106"/>
      <c r="AI39" s="106"/>
      <c r="AJ39" s="106"/>
    </row>
    <row r="40" spans="2:36" ht="13.5" customHeight="1">
      <c r="B40" s="436">
        <v>30</v>
      </c>
      <c r="C40" s="231" t="s">
        <v>100</v>
      </c>
      <c r="D40" s="1460">
        <v>1.8</v>
      </c>
      <c r="E40" s="4043">
        <f>'12-18л. РАСКЛАДКА'!Y43</f>
        <v>0</v>
      </c>
      <c r="F40" s="4044">
        <f>'12-18л. РАСКЛАДКА'!Y101</f>
        <v>4</v>
      </c>
      <c r="G40" s="4044">
        <f>'12-18л. РАСКЛАДКА'!Y160</f>
        <v>0</v>
      </c>
      <c r="H40" s="4044">
        <f>'12-18л. РАСКЛАДКА'!Y216</f>
        <v>0</v>
      </c>
      <c r="I40" s="4044">
        <f>'12-18л. РАСКЛАДКА'!Y273</f>
        <v>0</v>
      </c>
      <c r="J40" s="4045">
        <f>'12-18л. РАСКЛАДКА'!Y328</f>
        <v>0</v>
      </c>
      <c r="K40" s="4044">
        <f>'12-18л. РАСКЛАДКА'!Y386</f>
        <v>0</v>
      </c>
      <c r="L40" s="4044">
        <f>'12-18л. РАСКЛАДКА'!Y442</f>
        <v>0</v>
      </c>
      <c r="M40" s="4044">
        <f>'12-18л. РАСКЛАДКА'!Y495</f>
        <v>0</v>
      </c>
      <c r="N40" s="4044">
        <f>'12-18л. РАСКЛАДКА'!Y549</f>
        <v>4</v>
      </c>
      <c r="O40" s="4046">
        <f>'12-18л. РАСКЛАДКА'!Y602</f>
        <v>10</v>
      </c>
      <c r="P40" s="4047">
        <f>'12-18л. РАСКЛАДКА'!Y655</f>
        <v>3.5999999999999996</v>
      </c>
      <c r="Q40" s="4039">
        <f t="shared" si="0"/>
        <v>21.6</v>
      </c>
      <c r="R40" s="1252">
        <v>0</v>
      </c>
      <c r="S40" s="4139">
        <v>21.6</v>
      </c>
      <c r="T40" s="3279">
        <v>4</v>
      </c>
      <c r="V40" s="3634"/>
      <c r="W40" s="126"/>
      <c r="X40" s="357"/>
      <c r="Y40" s="3144"/>
      <c r="Z40" s="3144"/>
      <c r="AA40" s="613"/>
      <c r="AB40" s="126"/>
      <c r="AC40" s="614"/>
      <c r="AD40" s="106"/>
      <c r="AE40" s="628"/>
      <c r="AG40" s="106"/>
      <c r="AI40" s="106"/>
      <c r="AJ40" s="106"/>
    </row>
    <row r="41" spans="2:36" ht="12" customHeight="1">
      <c r="B41" s="436">
        <v>31</v>
      </c>
      <c r="C41" s="231" t="s">
        <v>101</v>
      </c>
      <c r="D41" s="1460">
        <v>0.9</v>
      </c>
      <c r="E41" s="1555">
        <f>'12-18л. РАСКЛАДКА'!Y44</f>
        <v>0.58499999999999996</v>
      </c>
      <c r="F41" s="637">
        <f>'12-18л. РАСКЛАДКА'!Y102</f>
        <v>0.32669999999999999</v>
      </c>
      <c r="G41" s="637">
        <f>'12-18л. РАСКЛАДКА'!Y161</f>
        <v>0.01</v>
      </c>
      <c r="H41" s="637">
        <f>'12-18л. РАСКЛАДКА'!Y217</f>
        <v>0.51</v>
      </c>
      <c r="I41" s="637">
        <f>'12-18л. РАСКЛАДКА'!Y274</f>
        <v>0.61</v>
      </c>
      <c r="J41" s="4023">
        <f>'12-18л. РАСКЛАДКА'!Y329</f>
        <v>0.89090000000000003</v>
      </c>
      <c r="K41" s="637">
        <f>'12-18л. РАСКЛАДКА'!Y387</f>
        <v>1.5863999999999998</v>
      </c>
      <c r="L41" s="637">
        <f>'12-18л. РАСКЛАДКА'!Y443</f>
        <v>1</v>
      </c>
      <c r="M41" s="637">
        <f>'12-18л. РАСКЛАДКА'!Y496</f>
        <v>0.86539999999999995</v>
      </c>
      <c r="N41" s="637">
        <f>'12-18л. РАСКЛАДКА'!Y550</f>
        <v>8.5199999999999998E-2</v>
      </c>
      <c r="O41" s="817">
        <f>'12-18л. РАСКЛАДКА'!Y603</f>
        <v>3.4145000000000003</v>
      </c>
      <c r="P41" s="4022">
        <f>'12-18л. РАСКЛАДКА'!Y656</f>
        <v>0.91590000000000005</v>
      </c>
      <c r="Q41" s="4039">
        <f t="shared" si="0"/>
        <v>10.8</v>
      </c>
      <c r="R41" s="1252">
        <v>0</v>
      </c>
      <c r="S41" s="4139">
        <v>10.8</v>
      </c>
      <c r="T41" s="3279">
        <v>2</v>
      </c>
      <c r="V41" s="3634"/>
      <c r="W41" s="126"/>
      <c r="X41" s="357"/>
      <c r="Y41" s="3144"/>
      <c r="Z41" s="3144"/>
      <c r="AA41" s="613"/>
      <c r="AB41" s="126"/>
      <c r="AC41" s="614"/>
      <c r="AD41" s="106"/>
      <c r="AE41" s="1652"/>
      <c r="AG41" s="106"/>
      <c r="AI41" s="106"/>
      <c r="AJ41" s="106"/>
    </row>
    <row r="42" spans="2:36" ht="12" customHeight="1">
      <c r="B42" s="4090">
        <v>32</v>
      </c>
      <c r="C42" s="4091" t="s">
        <v>52</v>
      </c>
      <c r="D42" s="4088">
        <v>40.5</v>
      </c>
      <c r="E42" s="4104">
        <f>'12-18л. МЕНЮ '!E100</f>
        <v>41.04419</v>
      </c>
      <c r="F42" s="4105">
        <f>'12-18л. МЕНЮ '!E157</f>
        <v>32.863199999999992</v>
      </c>
      <c r="G42" s="4105">
        <f>'12-18л. МЕНЮ '!E213</f>
        <v>47.528600000000004</v>
      </c>
      <c r="H42" s="4105">
        <f>'12-18л. МЕНЮ '!E269</f>
        <v>42.287100000000002</v>
      </c>
      <c r="I42" s="4105">
        <f>'12-18л. МЕНЮ '!E323</f>
        <v>59.847099999999998</v>
      </c>
      <c r="J42" s="4094">
        <f>'12-18л. МЕНЮ '!E380</f>
        <v>40.8979</v>
      </c>
      <c r="K42" s="4105">
        <f>'12-18л. МЕНЮ '!E440</f>
        <v>26.737760000000002</v>
      </c>
      <c r="L42" s="4105">
        <f>'12-18л. МЕНЮ '!E491</f>
        <v>51.587400000000002</v>
      </c>
      <c r="M42" s="4105">
        <f>'12-18л. МЕНЮ '!E547</f>
        <v>36.315199999999997</v>
      </c>
      <c r="N42" s="4105">
        <f>'12-18л. МЕНЮ '!E603</f>
        <v>37.861099999999993</v>
      </c>
      <c r="O42" s="4095">
        <f>'12-18л. МЕНЮ '!E656</f>
        <v>30.005099999999999</v>
      </c>
      <c r="P42" s="4106">
        <f>'12-18л. МЕНЮ '!E713</f>
        <v>39.02525</v>
      </c>
      <c r="Q42" s="4459">
        <f>E42+F42+G42+H42+I42+J42+K42+L42+M42+N42+O42+P42</f>
        <v>485.99990000000003</v>
      </c>
      <c r="R42" s="4098">
        <v>4.1E-5</v>
      </c>
      <c r="S42" s="4478">
        <v>486</v>
      </c>
      <c r="T42" s="4099">
        <v>90</v>
      </c>
      <c r="U42" s="4476"/>
      <c r="V42" s="3634"/>
      <c r="W42" s="126"/>
      <c r="X42" s="357"/>
      <c r="Y42" s="3144"/>
      <c r="Z42" s="3144"/>
      <c r="AA42" s="613"/>
      <c r="AB42" s="126"/>
      <c r="AC42" s="614"/>
      <c r="AD42" s="106"/>
      <c r="AE42" s="628"/>
      <c r="AG42" s="106"/>
      <c r="AI42" s="106"/>
      <c r="AJ42" s="106"/>
    </row>
    <row r="43" spans="2:36" ht="10.5" customHeight="1">
      <c r="B43" s="4090">
        <v>33</v>
      </c>
      <c r="C43" s="4091" t="s">
        <v>53</v>
      </c>
      <c r="D43" s="4088">
        <v>41.4</v>
      </c>
      <c r="E43" s="4104">
        <f>'12-18л. МЕНЮ '!F100</f>
        <v>51.867099999999994</v>
      </c>
      <c r="F43" s="4105">
        <f>'12-18л. МЕНЮ '!F157</f>
        <v>38.0045</v>
      </c>
      <c r="G43" s="4105">
        <f>'12-18л. МЕНЮ '!F213</f>
        <v>37.774500000000003</v>
      </c>
      <c r="H43" s="4105">
        <f>'12-18л. МЕНЮ '!F269</f>
        <v>49.039109999999994</v>
      </c>
      <c r="I43" s="4105">
        <f>'12-18л. МЕНЮ '!F323</f>
        <v>34.134479999999996</v>
      </c>
      <c r="J43" s="4094">
        <f>'12-18л. МЕНЮ '!F380</f>
        <v>34.498649999999998</v>
      </c>
      <c r="K43" s="4105">
        <f>'12-18л. МЕНЮ '!F440</f>
        <v>38.949479999999994</v>
      </c>
      <c r="L43" s="4105">
        <f>'12-18л. МЕНЮ '!F491</f>
        <v>53.541499999999985</v>
      </c>
      <c r="M43" s="4105">
        <f>'12-18л. МЕНЮ '!F547</f>
        <v>44.554299999999998</v>
      </c>
      <c r="N43" s="4105">
        <f>'12-18л. МЕНЮ '!F603</f>
        <v>41.54298</v>
      </c>
      <c r="O43" s="4095">
        <f>'12-18л. МЕНЮ '!F656</f>
        <v>30.960050000000003</v>
      </c>
      <c r="P43" s="4106">
        <f>'12-18л. МЕНЮ '!F713</f>
        <v>41.932567000000006</v>
      </c>
      <c r="Q43" s="4097">
        <f t="shared" si="0"/>
        <v>496.799217</v>
      </c>
      <c r="R43" s="4098">
        <v>-4.6999999999999997E-5</v>
      </c>
      <c r="S43" s="4477">
        <v>496.8</v>
      </c>
      <c r="T43" s="4099">
        <v>92</v>
      </c>
      <c r="U43" s="4476"/>
      <c r="V43" s="3634"/>
      <c r="W43" s="126"/>
      <c r="X43" s="357"/>
      <c r="Y43" s="3144"/>
      <c r="Z43" s="3144"/>
      <c r="AA43" s="613"/>
      <c r="AB43" s="126"/>
      <c r="AC43" s="614"/>
      <c r="AD43" s="106"/>
      <c r="AE43" s="615"/>
      <c r="AG43" s="106"/>
      <c r="AI43" s="106"/>
      <c r="AJ43" s="106"/>
    </row>
    <row r="44" spans="2:36" ht="9.75" customHeight="1">
      <c r="B44" s="4090">
        <v>34</v>
      </c>
      <c r="C44" s="4091" t="s">
        <v>54</v>
      </c>
      <c r="D44" s="4088">
        <v>172.35</v>
      </c>
      <c r="E44" s="4107">
        <f>'12-18л. МЕНЮ '!G100</f>
        <v>146.07814299999998</v>
      </c>
      <c r="F44" s="4105">
        <f>'12-18л. МЕНЮ '!G157</f>
        <v>191.79097999999999</v>
      </c>
      <c r="G44" s="4105">
        <f>'12-18л. МЕНЮ '!G213</f>
        <v>165.35964000000001</v>
      </c>
      <c r="H44" s="4105">
        <f>'12-18л. МЕНЮ '!G269</f>
        <v>166.89439999999999</v>
      </c>
      <c r="I44" s="4105">
        <f>'12-18л. МЕНЮ '!G323</f>
        <v>152.85541999999998</v>
      </c>
      <c r="J44" s="4094">
        <f>'12-18л. МЕНЮ '!G380</f>
        <v>194.96125999999998</v>
      </c>
      <c r="K44" s="4105">
        <f>'12-18л. МЕНЮ '!G440</f>
        <v>175.96817999999996</v>
      </c>
      <c r="L44" s="4105">
        <f>'12-18л. МЕНЮ '!G491</f>
        <v>169.31553000000002</v>
      </c>
      <c r="M44" s="4105">
        <f>'12-18л. МЕНЮ '!G547</f>
        <v>182.05389999999997</v>
      </c>
      <c r="N44" s="4105">
        <f>'12-18л. МЕНЮ '!G603</f>
        <v>176.5025</v>
      </c>
      <c r="O44" s="4095">
        <f>'12-18л. МЕНЮ '!G656</f>
        <v>191.33472</v>
      </c>
      <c r="P44" s="4106">
        <f>'12-18л. МЕНЮ '!G713</f>
        <v>155.085442</v>
      </c>
      <c r="Q44" s="4097">
        <f t="shared" si="0"/>
        <v>2068.2001150000001</v>
      </c>
      <c r="R44" s="4098">
        <v>1.2E-5</v>
      </c>
      <c r="S44" s="4477">
        <v>2068.1999999999998</v>
      </c>
      <c r="T44" s="4099">
        <v>383</v>
      </c>
      <c r="U44" s="4476"/>
      <c r="V44" s="3634"/>
      <c r="W44" s="126"/>
      <c r="X44" s="357"/>
      <c r="Y44" s="3144"/>
      <c r="Z44" s="3144"/>
      <c r="AA44" s="613"/>
      <c r="AB44" s="126"/>
      <c r="AC44" s="614"/>
      <c r="AD44" s="106"/>
      <c r="AE44" s="615"/>
      <c r="AG44" s="106"/>
      <c r="AI44" s="106"/>
      <c r="AJ44" s="106"/>
    </row>
    <row r="45" spans="2:36" ht="12" customHeight="1" thickBot="1">
      <c r="B45" s="4092">
        <v>35</v>
      </c>
      <c r="C45" s="4093" t="s">
        <v>55</v>
      </c>
      <c r="D45" s="4089">
        <v>1224</v>
      </c>
      <c r="E45" s="4108">
        <f>'12-18л. МЕНЮ '!H100</f>
        <v>1214.6379999999999</v>
      </c>
      <c r="F45" s="4109">
        <f>'12-18л. МЕНЮ '!H157</f>
        <v>1242.4780000000001</v>
      </c>
      <c r="G45" s="4109">
        <f>'12-18л. МЕНЮ '!H213</f>
        <v>1194.9402</v>
      </c>
      <c r="H45" s="4109">
        <f>'12-18л. МЕНЮ '!H269</f>
        <v>1279.9726000000001</v>
      </c>
      <c r="I45" s="4109">
        <f>'12-18л. МЕНЮ '!H323</f>
        <v>1194.3440999999998</v>
      </c>
      <c r="J45" s="4110">
        <f>'12-18л. МЕНЮ '!H380</f>
        <v>1238.6577000000002</v>
      </c>
      <c r="K45" s="4109">
        <f>'12-18л. МЕНЮ '!H440</f>
        <v>1157.377</v>
      </c>
      <c r="L45" s="4109">
        <f>'12-18л. МЕНЮ '!H491</f>
        <v>1333.096</v>
      </c>
      <c r="M45" s="4109">
        <f>'12-18л. МЕНЮ '!H547</f>
        <v>1280.7108000000001</v>
      </c>
      <c r="N45" s="4109">
        <f>'12-18л. МЕНЮ '!H603</f>
        <v>1222.932</v>
      </c>
      <c r="O45" s="4100">
        <f>'12-18л. МЕНЮ '!H656</f>
        <v>1168.0748699999999</v>
      </c>
      <c r="P45" s="4112">
        <f>'12-18л. МЕНЮ '!H713</f>
        <v>1160.7789400000001</v>
      </c>
      <c r="Q45" s="4103">
        <f t="shared" si="0"/>
        <v>14688.000210000002</v>
      </c>
      <c r="R45" s="4101">
        <v>9.9999999999999995E-7</v>
      </c>
      <c r="S45" s="4479">
        <v>14688</v>
      </c>
      <c r="T45" s="4102">
        <v>2720</v>
      </c>
      <c r="U45" s="4476"/>
      <c r="V45" s="3634"/>
      <c r="W45" s="19"/>
      <c r="X45" s="357"/>
      <c r="Y45" s="106"/>
      <c r="Z45" s="106"/>
      <c r="AA45" s="632"/>
      <c r="AB45" s="126"/>
      <c r="AC45" s="614"/>
      <c r="AD45" s="106"/>
      <c r="AE45" s="615"/>
      <c r="AG45" s="106"/>
      <c r="AI45" s="106"/>
      <c r="AJ45" s="106"/>
    </row>
    <row r="48" spans="2:36" ht="13.5" customHeight="1"/>
    <row r="49" spans="2:40" ht="12.75" customHeight="1"/>
    <row r="50" spans="2:40" ht="12.75" customHeight="1"/>
    <row r="51" spans="2:40" ht="11.25" customHeight="1"/>
    <row r="52" spans="2:40" ht="11.25" customHeight="1"/>
    <row r="54" spans="2:40">
      <c r="B54" t="s">
        <v>185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40">
      <c r="B55" t="s">
        <v>186</v>
      </c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</row>
    <row r="56" spans="2:40">
      <c r="B56" t="s">
        <v>187</v>
      </c>
      <c r="O56" s="262"/>
      <c r="P56" s="262"/>
      <c r="AM56">
        <v>36.799999999999997</v>
      </c>
      <c r="AN56">
        <f>AN62/AM62*AM56</f>
        <v>5.1520000000000001</v>
      </c>
    </row>
    <row r="57" spans="2:40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2"/>
      <c r="R57" s="262"/>
      <c r="AM57">
        <v>100</v>
      </c>
      <c r="AN57">
        <v>14</v>
      </c>
    </row>
    <row r="58" spans="2:40">
      <c r="B58" s="1" t="s">
        <v>188</v>
      </c>
      <c r="AM58">
        <v>100</v>
      </c>
      <c r="AN58">
        <v>14</v>
      </c>
    </row>
    <row r="59" spans="2:40">
      <c r="B59" t="s">
        <v>189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AM59">
        <v>100</v>
      </c>
      <c r="AN59">
        <v>14</v>
      </c>
    </row>
    <row r="60" spans="2:40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2"/>
      <c r="R60" s="262"/>
      <c r="AM60">
        <v>100</v>
      </c>
      <c r="AN60">
        <v>14</v>
      </c>
    </row>
    <row r="61" spans="2:40">
      <c r="AM61">
        <v>100</v>
      </c>
      <c r="AN61">
        <v>14</v>
      </c>
    </row>
    <row r="62" spans="2:40">
      <c r="AM62">
        <v>100</v>
      </c>
      <c r="AN62">
        <v>14</v>
      </c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2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</row>
    <row r="88" spans="2:29">
      <c r="B88" s="198"/>
      <c r="C88" s="106"/>
      <c r="D88" s="198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</row>
    <row r="89" spans="2:29">
      <c r="B89" s="106"/>
      <c r="C89" s="126"/>
      <c r="D89" s="357"/>
      <c r="E89" s="202"/>
      <c r="F89" s="202"/>
      <c r="G89" s="202"/>
      <c r="H89" s="202"/>
      <c r="I89" s="202"/>
      <c r="J89" s="202"/>
      <c r="K89" s="202"/>
      <c r="L89" s="202"/>
      <c r="M89" s="126"/>
      <c r="N89" s="126"/>
      <c r="O89" s="98"/>
      <c r="P89" s="98"/>
      <c r="Q89" s="126"/>
      <c r="R89" s="357"/>
      <c r="S89" s="106"/>
      <c r="T89" s="357"/>
      <c r="U89" s="126"/>
      <c r="V89" s="106"/>
      <c r="W89" s="106"/>
      <c r="X89" s="106"/>
      <c r="Y89" s="106"/>
      <c r="Z89" s="106"/>
      <c r="AA89" s="106"/>
      <c r="AB89" s="106"/>
      <c r="AC89" s="106"/>
    </row>
    <row r="90" spans="2:29">
      <c r="B90" s="106"/>
      <c r="C90" s="126"/>
      <c r="D90" s="98"/>
      <c r="E90" s="202"/>
      <c r="F90" s="202"/>
      <c r="G90" s="202"/>
      <c r="H90" s="202"/>
      <c r="I90" s="202"/>
      <c r="J90" s="202"/>
      <c r="K90" s="202"/>
      <c r="L90" s="202"/>
      <c r="M90" s="126"/>
      <c r="N90" s="126"/>
      <c r="O90" s="98"/>
      <c r="P90" s="98"/>
      <c r="Q90" s="126"/>
      <c r="R90" s="357"/>
      <c r="S90" s="106"/>
      <c r="T90" s="357"/>
      <c r="U90" s="126"/>
      <c r="V90" s="106"/>
      <c r="W90" s="106"/>
      <c r="X90" s="106"/>
      <c r="Y90" s="106"/>
      <c r="Z90" s="106"/>
      <c r="AA90" s="106"/>
      <c r="AB90" s="106"/>
      <c r="AC90" s="106"/>
    </row>
    <row r="91" spans="2:29">
      <c r="B91" s="106"/>
      <c r="C91" s="357"/>
      <c r="D91" s="357"/>
      <c r="E91" s="202"/>
      <c r="F91" s="202"/>
      <c r="G91" s="202"/>
      <c r="H91" s="202"/>
      <c r="I91" s="106"/>
      <c r="J91" s="106"/>
      <c r="K91" s="202"/>
      <c r="L91" s="104"/>
      <c r="M91" s="126"/>
      <c r="N91" s="126"/>
      <c r="O91" s="98"/>
      <c r="P91" s="98"/>
      <c r="Q91" s="357"/>
      <c r="R91" s="357"/>
      <c r="S91" s="106"/>
      <c r="T91" s="357"/>
      <c r="U91" s="126"/>
      <c r="V91" s="106"/>
      <c r="W91" s="106"/>
      <c r="X91" s="106"/>
      <c r="Y91" s="106"/>
      <c r="Z91" s="106"/>
      <c r="AA91" s="106"/>
      <c r="AB91" s="608"/>
      <c r="AC91" s="106"/>
    </row>
    <row r="92" spans="2:29">
      <c r="B92" s="106"/>
      <c r="C92" s="126"/>
      <c r="D92" s="126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98"/>
      <c r="P92" s="98"/>
      <c r="Q92" s="357"/>
      <c r="R92" s="357"/>
      <c r="S92" s="106"/>
      <c r="T92" s="357"/>
      <c r="U92" s="126"/>
      <c r="V92" s="106"/>
      <c r="W92" s="106"/>
      <c r="X92" s="106"/>
      <c r="Y92" s="106"/>
      <c r="Z92" s="329"/>
      <c r="AA92" s="106"/>
      <c r="AB92" s="608"/>
      <c r="AC92" s="106"/>
    </row>
    <row r="93" spans="2:29">
      <c r="B93" s="106"/>
      <c r="C93" s="357"/>
      <c r="D93" s="106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98"/>
      <c r="P93" s="98"/>
      <c r="Q93" s="126"/>
      <c r="R93" s="357"/>
      <c r="S93" s="106"/>
      <c r="T93" s="357"/>
      <c r="U93" s="126"/>
      <c r="V93" s="106"/>
      <c r="W93" s="106"/>
      <c r="X93" s="106"/>
      <c r="Y93" s="106"/>
      <c r="Z93" s="329"/>
      <c r="AA93" s="106"/>
      <c r="AB93" s="609"/>
      <c r="AC93" s="106"/>
    </row>
    <row r="94" spans="2:29">
      <c r="B94" s="106"/>
      <c r="C94" s="126"/>
      <c r="D94" s="202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2"/>
      <c r="R94" s="357"/>
      <c r="S94" s="126"/>
      <c r="T94" s="357"/>
      <c r="U94" s="126"/>
      <c r="V94" s="106"/>
      <c r="W94" s="269"/>
      <c r="X94" s="357"/>
      <c r="Y94" s="159"/>
      <c r="Z94" s="610"/>
      <c r="AA94" s="106"/>
      <c r="AB94" s="609"/>
      <c r="AC94" s="106"/>
    </row>
    <row r="95" spans="2:29">
      <c r="B95" s="159"/>
      <c r="C95" s="126"/>
      <c r="D95" s="611"/>
      <c r="E95" s="627"/>
      <c r="F95" s="612"/>
      <c r="G95" s="612"/>
      <c r="H95" s="612"/>
      <c r="I95" s="612"/>
      <c r="J95" s="612"/>
      <c r="K95" s="612"/>
      <c r="L95" s="612"/>
      <c r="M95" s="612"/>
      <c r="N95" s="612"/>
      <c r="O95" s="611"/>
      <c r="P95" s="357"/>
      <c r="Q95" s="357"/>
      <c r="R95" s="106"/>
      <c r="S95" s="491"/>
      <c r="T95" s="106"/>
      <c r="U95" s="106"/>
      <c r="V95" s="106"/>
      <c r="W95" s="613"/>
      <c r="X95" s="126"/>
      <c r="Y95" s="121"/>
      <c r="Z95" s="614"/>
      <c r="AA95" s="106"/>
      <c r="AB95" s="615"/>
      <c r="AC95" s="106"/>
    </row>
    <row r="96" spans="2:29">
      <c r="B96" s="159"/>
      <c r="C96" s="126"/>
      <c r="D96" s="611"/>
      <c r="E96" s="627"/>
      <c r="F96" s="612"/>
      <c r="G96" s="612"/>
      <c r="H96" s="612"/>
      <c r="I96" s="612"/>
      <c r="J96" s="612"/>
      <c r="K96" s="612"/>
      <c r="L96" s="612"/>
      <c r="M96" s="612"/>
      <c r="N96" s="612"/>
      <c r="O96" s="616"/>
      <c r="P96" s="617"/>
      <c r="Q96" s="357"/>
      <c r="R96" s="106"/>
      <c r="S96" s="106"/>
      <c r="T96" s="106"/>
      <c r="U96" s="106"/>
      <c r="V96" s="106"/>
      <c r="W96" s="613"/>
      <c r="X96" s="126"/>
      <c r="Y96" s="121"/>
      <c r="Z96" s="614"/>
      <c r="AA96" s="106"/>
      <c r="AB96" s="615"/>
      <c r="AC96" s="106"/>
    </row>
    <row r="97" spans="2:29">
      <c r="B97" s="159"/>
      <c r="C97" s="126"/>
      <c r="D97" s="611"/>
      <c r="E97" s="627"/>
      <c r="F97" s="612"/>
      <c r="G97" s="612"/>
      <c r="H97" s="627"/>
      <c r="I97" s="612"/>
      <c r="J97" s="612"/>
      <c r="K97" s="627"/>
      <c r="L97" s="612"/>
      <c r="M97" s="612"/>
      <c r="N97" s="612"/>
      <c r="O97" s="611"/>
      <c r="P97" s="617"/>
      <c r="Q97" s="357"/>
      <c r="R97" s="106"/>
      <c r="S97" s="106"/>
      <c r="T97" s="106"/>
      <c r="U97" s="106"/>
      <c r="V97" s="106"/>
      <c r="W97" s="613"/>
      <c r="X97" s="126"/>
      <c r="Y97" s="121"/>
      <c r="Z97" s="614"/>
      <c r="AA97" s="106"/>
      <c r="AB97" s="618"/>
      <c r="AC97" s="106"/>
    </row>
    <row r="98" spans="2:29">
      <c r="B98" s="159"/>
      <c r="C98" s="126"/>
      <c r="D98" s="611"/>
      <c r="E98" s="627"/>
      <c r="F98" s="612"/>
      <c r="G98" s="612"/>
      <c r="H98" s="612"/>
      <c r="I98" s="612"/>
      <c r="J98" s="612"/>
      <c r="K98" s="612"/>
      <c r="L98" s="612"/>
      <c r="M98" s="612"/>
      <c r="N98" s="627"/>
      <c r="O98" s="619"/>
      <c r="P98" s="617"/>
      <c r="Q98" s="357"/>
      <c r="R98" s="106"/>
      <c r="S98" s="106"/>
      <c r="T98" s="106"/>
      <c r="U98" s="106"/>
      <c r="V98" s="106"/>
      <c r="W98" s="613"/>
      <c r="X98" s="126"/>
      <c r="Y98" s="121"/>
      <c r="Z98" s="614"/>
      <c r="AA98" s="106"/>
      <c r="AB98" s="615"/>
      <c r="AC98" s="106"/>
    </row>
    <row r="99" spans="2:29">
      <c r="B99" s="159"/>
      <c r="C99" s="126"/>
      <c r="D99" s="611"/>
      <c r="E99" s="627"/>
      <c r="F99" s="612"/>
      <c r="G99" s="612"/>
      <c r="H99" s="612"/>
      <c r="I99" s="612"/>
      <c r="J99" s="612"/>
      <c r="K99" s="612"/>
      <c r="L99" s="612"/>
      <c r="M99" s="612"/>
      <c r="N99" s="612"/>
      <c r="O99" s="611"/>
      <c r="P99" s="617"/>
      <c r="Q99" s="357"/>
      <c r="R99" s="106"/>
      <c r="S99" s="106"/>
      <c r="T99" s="106"/>
      <c r="U99" s="106"/>
      <c r="V99" s="106"/>
      <c r="W99" s="613"/>
      <c r="X99" s="126"/>
      <c r="Y99" s="121"/>
      <c r="Z99" s="614"/>
      <c r="AA99" s="106"/>
      <c r="AB99" s="620"/>
      <c r="AC99" s="106"/>
    </row>
    <row r="100" spans="2:29">
      <c r="B100" s="159"/>
      <c r="C100" s="126"/>
      <c r="D100" s="611"/>
      <c r="E100" s="627"/>
      <c r="F100" s="612"/>
      <c r="G100" s="612"/>
      <c r="H100" s="612"/>
      <c r="I100" s="612"/>
      <c r="J100" s="612"/>
      <c r="K100" s="612"/>
      <c r="L100" s="612"/>
      <c r="M100" s="612"/>
      <c r="N100" s="612"/>
      <c r="O100" s="611"/>
      <c r="P100" s="617"/>
      <c r="Q100" s="357"/>
      <c r="R100" s="106"/>
      <c r="S100" s="106"/>
      <c r="T100" s="106"/>
      <c r="U100" s="106"/>
      <c r="V100" s="106"/>
      <c r="W100" s="613"/>
      <c r="X100" s="126"/>
      <c r="Y100" s="121"/>
      <c r="Z100" s="614"/>
      <c r="AA100" s="106"/>
      <c r="AB100" s="618"/>
      <c r="AC100" s="106"/>
    </row>
    <row r="101" spans="2:29">
      <c r="B101" s="159"/>
      <c r="C101" s="126"/>
      <c r="D101" s="611"/>
      <c r="E101" s="627"/>
      <c r="F101" s="612"/>
      <c r="G101" s="98"/>
      <c r="H101" s="622"/>
      <c r="I101" s="627"/>
      <c r="J101" s="612"/>
      <c r="K101" s="612"/>
      <c r="L101" s="612"/>
      <c r="M101" s="612"/>
      <c r="N101" s="612"/>
      <c r="O101" s="621"/>
      <c r="P101" s="617"/>
      <c r="Q101" s="357"/>
      <c r="R101" s="106"/>
      <c r="S101" s="106"/>
      <c r="T101" s="106"/>
      <c r="U101" s="106"/>
      <c r="V101" s="106"/>
      <c r="W101" s="613"/>
      <c r="X101" s="126"/>
      <c r="Y101" s="121"/>
      <c r="Z101" s="614"/>
      <c r="AA101" s="106"/>
      <c r="AB101" s="620"/>
      <c r="AC101" s="106"/>
    </row>
    <row r="102" spans="2:29">
      <c r="B102" s="159"/>
      <c r="C102" s="126"/>
      <c r="D102" s="611"/>
      <c r="E102" s="627"/>
      <c r="F102" s="612"/>
      <c r="G102" s="612"/>
      <c r="H102" s="612"/>
      <c r="I102" s="612"/>
      <c r="J102" s="612"/>
      <c r="K102" s="612"/>
      <c r="L102" s="612"/>
      <c r="M102" s="612"/>
      <c r="N102" s="612"/>
      <c r="O102" s="611"/>
      <c r="P102" s="617"/>
      <c r="Q102" s="357"/>
      <c r="R102" s="106"/>
      <c r="S102" s="106"/>
      <c r="T102" s="106"/>
      <c r="U102" s="106"/>
      <c r="V102" s="106"/>
      <c r="W102" s="613"/>
      <c r="X102" s="126"/>
      <c r="Y102" s="121"/>
      <c r="Z102" s="614"/>
      <c r="AA102" s="106"/>
      <c r="AB102" s="615"/>
      <c r="AC102" s="106"/>
    </row>
    <row r="103" spans="2:29">
      <c r="B103" s="159"/>
      <c r="C103" s="126"/>
      <c r="D103" s="611"/>
      <c r="E103" s="627"/>
      <c r="F103" s="612"/>
      <c r="G103" s="612"/>
      <c r="H103" s="612"/>
      <c r="I103" s="612"/>
      <c r="J103" s="612"/>
      <c r="K103" s="612"/>
      <c r="L103" s="612"/>
      <c r="M103" s="612"/>
      <c r="N103" s="612"/>
      <c r="O103" s="611"/>
      <c r="P103" s="617"/>
      <c r="Q103" s="357"/>
      <c r="R103" s="106"/>
      <c r="S103" s="106"/>
      <c r="T103" s="106"/>
      <c r="U103" s="106"/>
      <c r="V103" s="106"/>
      <c r="W103" s="613"/>
      <c r="X103" s="126"/>
      <c r="Y103" s="121"/>
      <c r="Z103" s="614"/>
      <c r="AA103" s="106"/>
      <c r="AB103" s="615"/>
      <c r="AC103" s="106"/>
    </row>
    <row r="104" spans="2:29" ht="12.75" customHeight="1">
      <c r="B104" s="159"/>
      <c r="C104" s="126"/>
      <c r="D104" s="611"/>
      <c r="E104" s="627"/>
      <c r="F104" s="612"/>
      <c r="G104" s="612"/>
      <c r="H104" s="612"/>
      <c r="I104" s="612"/>
      <c r="J104" s="612"/>
      <c r="K104" s="612"/>
      <c r="L104" s="612"/>
      <c r="M104" s="612"/>
      <c r="N104" s="612"/>
      <c r="O104" s="611"/>
      <c r="P104" s="617"/>
      <c r="Q104" s="357"/>
      <c r="R104" s="106"/>
      <c r="S104" s="106"/>
      <c r="T104" s="106"/>
      <c r="U104" s="106"/>
      <c r="V104" s="106"/>
      <c r="W104" s="613"/>
      <c r="X104" s="126"/>
      <c r="Y104" s="121"/>
      <c r="Z104" s="614"/>
      <c r="AA104" s="106"/>
      <c r="AB104" s="615"/>
      <c r="AC104" s="106"/>
    </row>
    <row r="105" spans="2:29" ht="13.5" customHeight="1">
      <c r="B105" s="159"/>
      <c r="C105" s="126"/>
      <c r="D105" s="611"/>
      <c r="E105" s="627"/>
      <c r="F105" s="612"/>
      <c r="G105" s="612"/>
      <c r="H105" s="612"/>
      <c r="I105" s="612"/>
      <c r="J105" s="612"/>
      <c r="K105" s="612"/>
      <c r="L105" s="612"/>
      <c r="M105" s="612"/>
      <c r="N105" s="612"/>
      <c r="O105" s="611"/>
      <c r="P105" s="617"/>
      <c r="Q105" s="357"/>
      <c r="R105" s="106"/>
      <c r="S105" s="106"/>
      <c r="T105" s="106"/>
      <c r="U105" s="106"/>
      <c r="V105" s="106"/>
      <c r="W105" s="613"/>
      <c r="X105" s="126"/>
      <c r="Y105" s="121"/>
      <c r="Z105" s="614"/>
      <c r="AA105" s="106"/>
      <c r="AB105" s="615"/>
      <c r="AC105" s="106"/>
    </row>
    <row r="106" spans="2:29" ht="12.75" customHeight="1">
      <c r="B106" s="159"/>
      <c r="C106" s="126"/>
      <c r="D106" s="611"/>
      <c r="E106" s="627"/>
      <c r="F106" s="612"/>
      <c r="G106" s="612"/>
      <c r="H106" s="612"/>
      <c r="I106" s="612"/>
      <c r="J106" s="612"/>
      <c r="K106" s="612"/>
      <c r="L106" s="612"/>
      <c r="M106" s="612"/>
      <c r="N106" s="612"/>
      <c r="O106" s="611"/>
      <c r="P106" s="617"/>
      <c r="Q106" s="357"/>
      <c r="R106" s="106"/>
      <c r="S106" s="106"/>
      <c r="T106" s="106"/>
      <c r="U106" s="106"/>
      <c r="V106" s="106"/>
      <c r="W106" s="613"/>
      <c r="X106" s="126"/>
      <c r="Y106" s="121"/>
      <c r="Z106" s="614"/>
      <c r="AA106" s="106"/>
      <c r="AB106" s="615"/>
      <c r="AC106" s="106"/>
    </row>
    <row r="107" spans="2:29">
      <c r="B107" s="159"/>
      <c r="C107" s="126"/>
      <c r="D107" s="611"/>
      <c r="E107" s="627"/>
      <c r="F107" s="612"/>
      <c r="G107" s="612"/>
      <c r="H107" s="612"/>
      <c r="I107" s="612"/>
      <c r="J107" s="612"/>
      <c r="K107" s="612"/>
      <c r="L107" s="612"/>
      <c r="M107" s="612"/>
      <c r="N107" s="612"/>
      <c r="O107" s="611"/>
      <c r="P107" s="617"/>
      <c r="Q107" s="357"/>
      <c r="R107" s="106"/>
      <c r="S107" s="106"/>
      <c r="T107" s="106"/>
      <c r="U107" s="106"/>
      <c r="V107" s="106"/>
      <c r="W107" s="613"/>
      <c r="X107" s="126"/>
      <c r="Y107" s="121"/>
      <c r="Z107" s="614"/>
      <c r="AA107" s="106"/>
      <c r="AB107" s="615"/>
      <c r="AC107" s="106"/>
    </row>
    <row r="108" spans="2:29">
      <c r="B108" s="159"/>
      <c r="C108" s="126"/>
      <c r="D108" s="611"/>
      <c r="E108" s="627"/>
      <c r="F108" s="612"/>
      <c r="G108" s="612"/>
      <c r="H108" s="612"/>
      <c r="I108" s="612"/>
      <c r="J108" s="612"/>
      <c r="K108" s="612"/>
      <c r="L108" s="612"/>
      <c r="M108" s="612"/>
      <c r="N108" s="612"/>
      <c r="O108" s="611"/>
      <c r="P108" s="617"/>
      <c r="Q108" s="357"/>
      <c r="R108" s="106"/>
      <c r="S108" s="106"/>
      <c r="T108" s="106"/>
      <c r="U108" s="106"/>
      <c r="V108" s="106"/>
      <c r="W108" s="613"/>
      <c r="X108" s="126"/>
      <c r="Y108" s="121"/>
      <c r="Z108" s="614"/>
      <c r="AA108" s="106"/>
      <c r="AB108" s="615"/>
      <c r="AC108" s="106"/>
    </row>
    <row r="109" spans="2:29">
      <c r="B109" s="159"/>
      <c r="C109" s="126"/>
      <c r="D109" s="611"/>
      <c r="E109" s="627"/>
      <c r="F109" s="612"/>
      <c r="G109" s="612"/>
      <c r="H109" s="612"/>
      <c r="I109" s="612"/>
      <c r="J109" s="612"/>
      <c r="K109" s="612"/>
      <c r="L109" s="612"/>
      <c r="M109" s="612"/>
      <c r="N109" s="612"/>
      <c r="O109" s="611"/>
      <c r="P109" s="617"/>
      <c r="Q109" s="357"/>
      <c r="R109" s="106"/>
      <c r="S109" s="106"/>
      <c r="T109" s="106"/>
      <c r="U109" s="106"/>
      <c r="V109" s="106"/>
      <c r="W109" s="613"/>
      <c r="X109" s="126"/>
      <c r="Y109" s="121"/>
      <c r="Z109" s="614"/>
      <c r="AA109" s="106"/>
      <c r="AB109" s="618"/>
      <c r="AC109" s="106"/>
    </row>
    <row r="110" spans="2:29" ht="12.75" customHeight="1">
      <c r="B110" s="159"/>
      <c r="C110" s="126"/>
      <c r="D110" s="611"/>
      <c r="E110" s="630"/>
      <c r="F110" s="622"/>
      <c r="G110" s="623"/>
      <c r="H110" s="612"/>
      <c r="I110" s="612"/>
      <c r="J110" s="612"/>
      <c r="K110" s="612"/>
      <c r="L110" s="622"/>
      <c r="M110" s="622"/>
      <c r="N110" s="612"/>
      <c r="O110" s="616"/>
      <c r="P110" s="617"/>
      <c r="Q110" s="357"/>
      <c r="R110" s="106"/>
      <c r="S110" s="106"/>
      <c r="T110" s="106"/>
      <c r="U110" s="106"/>
      <c r="V110" s="106"/>
      <c r="W110" s="613"/>
      <c r="X110" s="126"/>
      <c r="Y110" s="121"/>
      <c r="Z110" s="614"/>
      <c r="AA110" s="106"/>
      <c r="AB110" s="624"/>
      <c r="AC110" s="106"/>
    </row>
    <row r="111" spans="2:29" ht="12.75" customHeight="1">
      <c r="B111" s="159"/>
      <c r="C111" s="126"/>
      <c r="D111" s="611"/>
      <c r="E111" s="630"/>
      <c r="F111" s="622"/>
      <c r="G111" s="623"/>
      <c r="H111" s="612"/>
      <c r="I111" s="612"/>
      <c r="J111" s="612"/>
      <c r="K111" s="612"/>
      <c r="L111" s="622"/>
      <c r="M111" s="622"/>
      <c r="N111" s="612"/>
      <c r="O111" s="611"/>
      <c r="P111" s="617"/>
      <c r="Q111" s="357"/>
      <c r="R111" s="106"/>
      <c r="S111" s="106"/>
      <c r="T111" s="106"/>
      <c r="U111" s="106"/>
      <c r="V111" s="106"/>
      <c r="W111" s="613"/>
      <c r="X111" s="126"/>
      <c r="Y111" s="121"/>
      <c r="Z111" s="614"/>
      <c r="AA111" s="106"/>
      <c r="AB111" s="615"/>
      <c r="AC111" s="106"/>
    </row>
    <row r="112" spans="2:29" ht="11.25" customHeight="1">
      <c r="B112" s="159"/>
      <c r="C112" s="126"/>
      <c r="D112" s="611"/>
      <c r="E112" s="630"/>
      <c r="F112" s="622"/>
      <c r="G112" s="623"/>
      <c r="H112" s="612"/>
      <c r="I112" s="612"/>
      <c r="J112" s="612"/>
      <c r="K112" s="612"/>
      <c r="L112" s="622"/>
      <c r="M112" s="622"/>
      <c r="N112" s="612"/>
      <c r="O112" s="611"/>
      <c r="P112" s="617"/>
      <c r="Q112" s="357"/>
      <c r="R112" s="106"/>
      <c r="S112" s="106"/>
      <c r="T112" s="106"/>
      <c r="U112" s="106"/>
      <c r="V112" s="106"/>
      <c r="W112" s="613"/>
      <c r="X112" s="126"/>
      <c r="Y112" s="121"/>
      <c r="Z112" s="614"/>
      <c r="AA112" s="106"/>
      <c r="AB112" s="615"/>
      <c r="AC112" s="106"/>
    </row>
    <row r="113" spans="2:29" ht="12.75" customHeight="1">
      <c r="B113" s="159"/>
      <c r="C113" s="126"/>
      <c r="D113" s="611"/>
      <c r="E113" s="630"/>
      <c r="F113" s="622"/>
      <c r="G113" s="623"/>
      <c r="H113" s="612"/>
      <c r="I113" s="634"/>
      <c r="J113" s="612"/>
      <c r="K113" s="634"/>
      <c r="L113" s="627"/>
      <c r="M113" s="627"/>
      <c r="N113" s="612"/>
      <c r="O113" s="611"/>
      <c r="P113" s="617"/>
      <c r="Q113" s="357"/>
      <c r="R113" s="106"/>
      <c r="S113" s="106"/>
      <c r="T113" s="106"/>
      <c r="U113" s="106"/>
      <c r="V113" s="106"/>
      <c r="W113" s="613"/>
      <c r="X113" s="126"/>
      <c r="Y113" s="121"/>
      <c r="Z113" s="614"/>
      <c r="AA113" s="106"/>
      <c r="AB113" s="620"/>
      <c r="AC113" s="106"/>
    </row>
    <row r="114" spans="2:29" ht="13.5" customHeight="1">
      <c r="B114" s="159"/>
      <c r="C114" s="126"/>
      <c r="D114" s="611"/>
      <c r="E114" s="630"/>
      <c r="F114" s="627"/>
      <c r="G114" s="623"/>
      <c r="H114" s="612"/>
      <c r="I114" s="612"/>
      <c r="J114" s="612"/>
      <c r="K114" s="612"/>
      <c r="L114" s="627"/>
      <c r="M114" s="627"/>
      <c r="N114" s="612"/>
      <c r="O114" s="611"/>
      <c r="P114" s="617"/>
      <c r="Q114" s="357"/>
      <c r="R114" s="106"/>
      <c r="S114" s="106"/>
      <c r="T114" s="106"/>
      <c r="U114" s="106"/>
      <c r="V114" s="106"/>
      <c r="W114" s="613"/>
      <c r="X114" s="126"/>
      <c r="Y114" s="121"/>
      <c r="Z114" s="614"/>
      <c r="AA114" s="106"/>
      <c r="AB114" s="615"/>
      <c r="AC114" s="106"/>
    </row>
    <row r="115" spans="2:29" ht="14.25" customHeight="1">
      <c r="B115" s="159"/>
      <c r="C115" s="126"/>
      <c r="D115" s="611"/>
      <c r="E115" s="630"/>
      <c r="F115" s="622"/>
      <c r="G115" s="623"/>
      <c r="H115" s="612"/>
      <c r="I115" s="612"/>
      <c r="J115" s="612"/>
      <c r="K115" s="612"/>
      <c r="L115" s="627"/>
      <c r="M115" s="622"/>
      <c r="N115" s="612"/>
      <c r="O115" s="611"/>
      <c r="P115" s="617"/>
      <c r="Q115" s="357"/>
      <c r="R115" s="106"/>
      <c r="S115" s="106"/>
      <c r="T115" s="106"/>
      <c r="U115" s="106"/>
      <c r="V115" s="106"/>
      <c r="W115" s="613"/>
      <c r="X115" s="126"/>
      <c r="Y115" s="121"/>
      <c r="Z115" s="614"/>
      <c r="AA115" s="106"/>
      <c r="AB115" s="615"/>
      <c r="AC115" s="106"/>
    </row>
    <row r="116" spans="2:29">
      <c r="B116" s="159"/>
      <c r="C116" s="126"/>
      <c r="D116" s="611"/>
      <c r="E116" s="630"/>
      <c r="F116" s="627"/>
      <c r="G116" s="623"/>
      <c r="H116" s="612"/>
      <c r="I116" s="612"/>
      <c r="J116" s="612"/>
      <c r="K116" s="612"/>
      <c r="L116" s="623"/>
      <c r="M116" s="623"/>
      <c r="N116" s="98"/>
      <c r="O116" s="611"/>
      <c r="P116" s="617"/>
      <c r="Q116" s="357"/>
      <c r="R116" s="106"/>
      <c r="S116" s="106"/>
      <c r="T116" s="106"/>
      <c r="U116" s="106"/>
      <c r="V116" s="106"/>
      <c r="W116" s="613"/>
      <c r="X116" s="126"/>
      <c r="Y116" s="121"/>
      <c r="Z116" s="614"/>
      <c r="AA116" s="106"/>
      <c r="AB116" s="615"/>
      <c r="AC116" s="106"/>
    </row>
    <row r="117" spans="2:29" ht="14.25" customHeight="1">
      <c r="B117" s="159"/>
      <c r="C117" s="126"/>
      <c r="D117" s="611"/>
      <c r="E117" s="630"/>
      <c r="F117" s="627"/>
      <c r="G117" s="627"/>
      <c r="H117" s="612"/>
      <c r="I117" s="612"/>
      <c r="J117" s="612"/>
      <c r="K117" s="622"/>
      <c r="L117" s="634"/>
      <c r="M117" s="627"/>
      <c r="N117" s="623"/>
      <c r="O117" s="611"/>
      <c r="P117" s="617"/>
      <c r="Q117" s="357"/>
      <c r="R117" s="106"/>
      <c r="S117" s="106"/>
      <c r="T117" s="106"/>
      <c r="U117" s="106"/>
      <c r="V117" s="106"/>
      <c r="W117" s="613"/>
      <c r="X117" s="126"/>
      <c r="Y117" s="121"/>
      <c r="Z117" s="614"/>
      <c r="AA117" s="106"/>
      <c r="AB117" s="615"/>
      <c r="AC117" s="106"/>
    </row>
    <row r="118" spans="2:29">
      <c r="B118" s="159"/>
      <c r="C118" s="126"/>
      <c r="D118" s="611"/>
      <c r="E118" s="630"/>
      <c r="F118" s="622"/>
      <c r="G118" s="623"/>
      <c r="H118" s="612"/>
      <c r="I118" s="612"/>
      <c r="J118" s="612"/>
      <c r="K118" s="612"/>
      <c r="L118" s="622"/>
      <c r="M118" s="622"/>
      <c r="N118" s="612"/>
      <c r="O118" s="611"/>
      <c r="P118" s="617"/>
      <c r="Q118" s="357"/>
      <c r="R118" s="106"/>
      <c r="S118" s="106"/>
      <c r="T118" s="106"/>
      <c r="U118" s="106"/>
      <c r="V118" s="106"/>
      <c r="W118" s="613"/>
      <c r="X118" s="126"/>
      <c r="Y118" s="121"/>
      <c r="Z118" s="614"/>
      <c r="AA118" s="106"/>
      <c r="AB118" s="615"/>
      <c r="AC118" s="106"/>
    </row>
    <row r="119" spans="2:29" ht="11.25" customHeight="1">
      <c r="B119" s="159"/>
      <c r="C119" s="126"/>
      <c r="D119" s="611"/>
      <c r="E119" s="630"/>
      <c r="F119" s="627"/>
      <c r="G119" s="623"/>
      <c r="H119" s="612"/>
      <c r="I119" s="612"/>
      <c r="J119" s="612"/>
      <c r="K119" s="612"/>
      <c r="L119" s="623"/>
      <c r="M119" s="623"/>
      <c r="N119" s="612"/>
      <c r="O119" s="611"/>
      <c r="P119" s="625"/>
      <c r="Q119" s="357"/>
      <c r="R119" s="106"/>
      <c r="S119" s="106"/>
      <c r="T119" s="106"/>
      <c r="U119" s="106"/>
      <c r="V119" s="106"/>
      <c r="W119" s="613"/>
      <c r="X119" s="126"/>
      <c r="Y119" s="121"/>
      <c r="Z119" s="614"/>
      <c r="AA119" s="106"/>
      <c r="AB119" s="626"/>
      <c r="AC119" s="106"/>
    </row>
    <row r="120" spans="2:29">
      <c r="B120" s="159"/>
      <c r="C120" s="126"/>
      <c r="D120" s="611"/>
      <c r="E120" s="630"/>
      <c r="F120" s="622"/>
      <c r="G120" s="623"/>
      <c r="H120" s="612"/>
      <c r="I120" s="612"/>
      <c r="J120" s="612"/>
      <c r="K120" s="612"/>
      <c r="L120" s="623"/>
      <c r="M120" s="623"/>
      <c r="N120" s="612"/>
      <c r="O120" s="611"/>
      <c r="P120" s="617"/>
      <c r="Q120" s="357"/>
      <c r="R120" s="106"/>
      <c r="S120" s="106"/>
      <c r="T120" s="106"/>
      <c r="U120" s="106"/>
      <c r="V120" s="106"/>
      <c r="W120" s="613"/>
      <c r="X120" s="126"/>
      <c r="Y120" s="121"/>
      <c r="Z120" s="614"/>
      <c r="AA120" s="106"/>
      <c r="AB120" s="615"/>
      <c r="AC120" s="106"/>
    </row>
    <row r="121" spans="2:29">
      <c r="B121" s="159"/>
      <c r="C121" s="126"/>
      <c r="D121" s="611"/>
      <c r="E121" s="630"/>
      <c r="F121" s="623"/>
      <c r="G121" s="627"/>
      <c r="H121" s="612"/>
      <c r="I121" s="612"/>
      <c r="J121" s="612"/>
      <c r="K121" s="612"/>
      <c r="L121" s="634"/>
      <c r="M121" s="627"/>
      <c r="N121" s="612"/>
      <c r="O121" s="611"/>
      <c r="P121" s="625"/>
      <c r="Q121" s="357"/>
      <c r="R121" s="106"/>
      <c r="S121" s="106"/>
      <c r="T121" s="106"/>
      <c r="U121" s="106"/>
      <c r="V121" s="106"/>
      <c r="W121" s="613"/>
      <c r="X121" s="126"/>
      <c r="Y121" s="121"/>
      <c r="Z121" s="614"/>
      <c r="AA121" s="106"/>
      <c r="AB121" s="626"/>
      <c r="AC121" s="106"/>
    </row>
    <row r="122" spans="2:29" hidden="1">
      <c r="B122" s="159"/>
      <c r="C122" s="126"/>
      <c r="D122" s="611"/>
      <c r="E122" s="630"/>
      <c r="F122" s="627"/>
      <c r="G122" s="623"/>
      <c r="H122" s="612"/>
      <c r="I122" s="612"/>
      <c r="J122" s="612"/>
      <c r="K122" s="612"/>
      <c r="L122" s="622"/>
      <c r="M122" s="622"/>
      <c r="N122" s="612"/>
      <c r="O122" s="611"/>
      <c r="P122" s="617"/>
      <c r="Q122" s="357"/>
      <c r="R122" s="106"/>
      <c r="S122" s="106"/>
      <c r="T122" s="106"/>
      <c r="U122" s="106"/>
      <c r="V122" s="106"/>
      <c r="W122" s="613"/>
      <c r="X122" s="126"/>
      <c r="Y122" s="121"/>
      <c r="Z122" s="614"/>
      <c r="AA122" s="106"/>
      <c r="AB122" s="620"/>
      <c r="AC122" s="106"/>
    </row>
    <row r="123" spans="2:29">
      <c r="B123" s="159"/>
      <c r="C123" s="101"/>
      <c r="D123" s="611"/>
      <c r="E123" s="630"/>
      <c r="F123" s="623"/>
      <c r="G123" s="623"/>
      <c r="H123" s="612"/>
      <c r="I123" s="612"/>
      <c r="J123" s="612"/>
      <c r="K123" s="612"/>
      <c r="L123" s="627"/>
      <c r="M123" s="627"/>
      <c r="N123" s="612"/>
      <c r="O123" s="611"/>
      <c r="P123" s="617"/>
      <c r="Q123" s="357"/>
      <c r="R123" s="106"/>
      <c r="S123" s="106"/>
      <c r="T123" s="106"/>
      <c r="U123" s="106"/>
      <c r="V123" s="106"/>
      <c r="W123" s="613"/>
      <c r="X123" s="126"/>
      <c r="Y123" s="121"/>
      <c r="Z123" s="614"/>
      <c r="AA123" s="106"/>
      <c r="AB123" s="615"/>
      <c r="AC123" s="106"/>
    </row>
    <row r="124" spans="2:29">
      <c r="B124" s="159"/>
      <c r="C124" s="126"/>
      <c r="D124" s="611"/>
      <c r="E124" s="630"/>
      <c r="F124" s="622"/>
      <c r="G124" s="623"/>
      <c r="H124" s="634"/>
      <c r="I124" s="612"/>
      <c r="J124" s="612"/>
      <c r="K124" s="612"/>
      <c r="L124" s="622"/>
      <c r="M124" s="623"/>
      <c r="N124" s="612"/>
      <c r="O124" s="616"/>
      <c r="P124" s="625"/>
      <c r="Q124" s="357"/>
      <c r="R124" s="106"/>
      <c r="S124" s="106"/>
      <c r="T124" s="106"/>
      <c r="U124" s="106"/>
      <c r="V124" s="106"/>
      <c r="W124" s="613"/>
      <c r="X124" s="126"/>
      <c r="Y124" s="121"/>
      <c r="Z124" s="614"/>
      <c r="AA124" s="106"/>
      <c r="AB124" s="626"/>
      <c r="AC124" s="106"/>
    </row>
    <row r="125" spans="2:29">
      <c r="B125" s="159"/>
      <c r="C125" s="126"/>
      <c r="D125" s="611"/>
      <c r="E125" s="630"/>
      <c r="F125" s="634"/>
      <c r="G125" s="634"/>
      <c r="H125" s="612"/>
      <c r="I125" s="612"/>
      <c r="J125" s="612"/>
      <c r="K125" s="612"/>
      <c r="L125" s="635"/>
      <c r="M125" s="634"/>
      <c r="N125" s="612"/>
      <c r="O125" s="616"/>
      <c r="P125" s="617"/>
      <c r="Q125" s="357"/>
      <c r="R125" s="106"/>
      <c r="S125" s="106"/>
      <c r="T125" s="106"/>
      <c r="U125" s="106"/>
      <c r="V125" s="106"/>
      <c r="W125" s="613"/>
      <c r="X125" s="126"/>
      <c r="Y125" s="121"/>
      <c r="Z125" s="614"/>
      <c r="AA125" s="106"/>
      <c r="AB125" s="629"/>
      <c r="AC125" s="106"/>
    </row>
    <row r="126" spans="2:29">
      <c r="B126" s="159"/>
      <c r="C126" s="126"/>
      <c r="D126" s="611"/>
      <c r="E126" s="630"/>
      <c r="F126" s="155"/>
      <c r="G126" s="155"/>
      <c r="H126" s="155"/>
      <c r="I126" s="155"/>
      <c r="J126" s="155"/>
      <c r="K126" s="155"/>
      <c r="L126" s="155"/>
      <c r="M126" s="155"/>
      <c r="N126" s="155"/>
      <c r="O126" s="616"/>
      <c r="P126" s="617"/>
      <c r="Q126" s="357"/>
      <c r="R126" s="106"/>
      <c r="S126" s="106"/>
      <c r="T126" s="106"/>
      <c r="U126" s="106"/>
      <c r="V126" s="106"/>
      <c r="W126" s="613"/>
      <c r="X126" s="126"/>
      <c r="Y126" s="121"/>
      <c r="Z126" s="614"/>
      <c r="AA126" s="106"/>
      <c r="AB126" s="615"/>
      <c r="AC126" s="106"/>
    </row>
    <row r="127" spans="2:29" ht="11.25" customHeight="1">
      <c r="B127" s="159"/>
      <c r="C127" s="126"/>
      <c r="D127" s="611"/>
      <c r="E127" s="630"/>
      <c r="F127" s="155"/>
      <c r="G127" s="155"/>
      <c r="H127" s="155"/>
      <c r="I127" s="155"/>
      <c r="J127" s="155"/>
      <c r="K127" s="155"/>
      <c r="L127" s="155"/>
      <c r="M127" s="155"/>
      <c r="N127" s="155"/>
      <c r="O127" s="616"/>
      <c r="P127" s="617"/>
      <c r="Q127" s="357"/>
      <c r="R127" s="106"/>
      <c r="S127" s="106"/>
      <c r="T127" s="106"/>
      <c r="U127" s="106"/>
      <c r="V127" s="106"/>
      <c r="W127" s="613"/>
      <c r="X127" s="126"/>
      <c r="Y127" s="121"/>
      <c r="Z127" s="614"/>
      <c r="AA127" s="106"/>
      <c r="AB127" s="615"/>
      <c r="AC127" s="106"/>
    </row>
    <row r="128" spans="2:29" ht="12.75" customHeight="1">
      <c r="B128" s="159"/>
      <c r="C128" s="126"/>
      <c r="D128" s="611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16"/>
      <c r="P128" s="617"/>
      <c r="Q128" s="357"/>
      <c r="R128" s="106"/>
      <c r="S128" s="106"/>
      <c r="T128" s="106"/>
      <c r="U128" s="106"/>
      <c r="V128" s="106"/>
      <c r="W128" s="613"/>
      <c r="X128" s="126"/>
      <c r="Y128" s="121"/>
      <c r="Z128" s="614"/>
      <c r="AA128" s="106"/>
      <c r="AB128" s="615"/>
      <c r="AC128" s="106"/>
    </row>
    <row r="129" spans="2:29" ht="11.25" customHeight="1">
      <c r="B129" s="159"/>
      <c r="C129" s="126"/>
      <c r="D129" s="611"/>
      <c r="E129" s="155"/>
      <c r="F129" s="155"/>
      <c r="G129" s="155"/>
      <c r="H129" s="155"/>
      <c r="I129" s="155"/>
      <c r="J129" s="155"/>
      <c r="K129" s="631"/>
      <c r="L129" s="155"/>
      <c r="M129" s="155"/>
      <c r="N129" s="155"/>
      <c r="O129" s="619"/>
      <c r="P129" s="617"/>
      <c r="Q129" s="357"/>
      <c r="R129" s="106"/>
      <c r="S129" s="106"/>
      <c r="T129" s="106"/>
      <c r="U129" s="106"/>
      <c r="V129" s="106"/>
      <c r="W129" s="632"/>
      <c r="X129" s="126"/>
      <c r="Y129" s="633"/>
      <c r="Z129" s="614"/>
      <c r="AA129" s="106"/>
      <c r="AB129" s="615"/>
      <c r="AC129" s="106"/>
    </row>
    <row r="130" spans="2:29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</row>
    <row r="131" spans="2:29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  <c r="AC131" s="106"/>
    </row>
    <row r="132" spans="2:29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  <c r="AC132" s="106"/>
    </row>
    <row r="133" spans="2:29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  <c r="AC133" s="106"/>
    </row>
    <row r="134" spans="2:29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  <c r="AC134" s="106"/>
    </row>
    <row r="135" spans="2:29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  <c r="AC135" s="106"/>
    </row>
    <row r="136" spans="2:29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  <c r="AC136" s="106"/>
    </row>
    <row r="137" spans="2:29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  <c r="AC137" s="106"/>
    </row>
    <row r="138" spans="2:29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  <c r="AC138" s="106"/>
    </row>
    <row r="139" spans="2:29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  <c r="AC139" s="106"/>
    </row>
    <row r="140" spans="2:29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  <c r="AC140" s="106"/>
    </row>
    <row r="141" spans="2:29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  <c r="AC141" s="106"/>
    </row>
    <row r="142" spans="2:29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  <c r="AC142" s="106"/>
    </row>
    <row r="143" spans="2:29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  <c r="AC143" s="106"/>
    </row>
    <row r="144" spans="2:29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  <c r="AC144" s="106"/>
    </row>
    <row r="145" spans="2:29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  <c r="AC145" s="106"/>
    </row>
    <row r="146" spans="2:29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  <c r="AC146" s="106"/>
    </row>
    <row r="147" spans="2:29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  <c r="AC147" s="106"/>
    </row>
    <row r="148" spans="2:29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  <c r="AC148" s="106"/>
    </row>
    <row r="149" spans="2:29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  <c r="AC149" s="106"/>
    </row>
    <row r="150" spans="2:29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  <c r="AC150" s="106"/>
    </row>
    <row r="151" spans="2:29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  <c r="AC151" s="106"/>
    </row>
    <row r="152" spans="2:29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  <c r="AC152" s="106"/>
    </row>
    <row r="153" spans="2:29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  <c r="AC153" s="106"/>
    </row>
    <row r="154" spans="2:29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  <c r="AC154" s="106"/>
    </row>
    <row r="155" spans="2:29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  <c r="AC155" s="106"/>
    </row>
    <row r="156" spans="2:29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  <c r="AC156" s="106"/>
    </row>
    <row r="157" spans="2:29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  <c r="AC157" s="106"/>
    </row>
    <row r="158" spans="2:29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  <c r="AC158" s="106"/>
    </row>
    <row r="159" spans="2:29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  <c r="AC159" s="106"/>
    </row>
    <row r="160" spans="2:29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  <c r="AC160" s="106"/>
    </row>
    <row r="161" spans="2:29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  <c r="AC161" s="106"/>
    </row>
    <row r="162" spans="2:29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  <c r="AC162" s="106"/>
    </row>
    <row r="163" spans="2:29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  <c r="AC163" s="106"/>
    </row>
    <row r="164" spans="2:29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  <c r="AC164" s="106"/>
    </row>
    <row r="165" spans="2:29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  <c r="AC165" s="106"/>
    </row>
    <row r="166" spans="2:29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  <c r="AC166" s="106"/>
    </row>
    <row r="167" spans="2:29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  <c r="AC167" s="106"/>
    </row>
    <row r="168" spans="2:29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  <c r="AC168" s="106"/>
    </row>
    <row r="169" spans="2:29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  <c r="AC169" s="106"/>
    </row>
    <row r="170" spans="2:29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  <c r="AC170" s="106"/>
    </row>
    <row r="171" spans="2:29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  <c r="AC171" s="106"/>
    </row>
    <row r="172" spans="2:2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</row>
    <row r="173" spans="2:29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</row>
    <row r="174" spans="2:29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  <c r="AC174" s="106"/>
    </row>
    <row r="175" spans="2:29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  <c r="AC175" s="106"/>
    </row>
    <row r="176" spans="2:29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  <c r="AC176" s="106"/>
    </row>
    <row r="177" spans="2:29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  <c r="AC177" s="106"/>
    </row>
    <row r="178" spans="2:29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  <c r="AC178" s="106"/>
    </row>
    <row r="179" spans="2:29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  <c r="AC179" s="106"/>
    </row>
    <row r="180" spans="2:29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  <c r="AC180" s="106"/>
    </row>
    <row r="181" spans="2:29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  <c r="AC181" s="106"/>
    </row>
    <row r="182" spans="2:29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  <c r="AC182" s="106"/>
    </row>
    <row r="183" spans="2:29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  <c r="AC183" s="106"/>
    </row>
    <row r="184" spans="2:29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  <c r="AC184" s="106"/>
    </row>
    <row r="185" spans="2:29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  <c r="AC185" s="106"/>
    </row>
    <row r="186" spans="2:29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  <c r="AC186" s="106"/>
    </row>
    <row r="187" spans="2:29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  <c r="AC187" s="106"/>
    </row>
    <row r="188" spans="2:29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  <c r="AC188" s="106"/>
    </row>
    <row r="189" spans="2:29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  <c r="AC189" s="106"/>
    </row>
    <row r="190" spans="2:29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  <c r="AC190" s="106"/>
    </row>
    <row r="191" spans="2:29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  <c r="AC191" s="106"/>
    </row>
    <row r="192" spans="2:29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  <c r="AC192" s="106"/>
    </row>
    <row r="193" spans="2:29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  <c r="AC193" s="106"/>
    </row>
    <row r="194" spans="2:29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  <c r="AC194" s="106"/>
    </row>
    <row r="195" spans="2:29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  <c r="AC195" s="106"/>
    </row>
    <row r="196" spans="2:29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  <c r="AC196" s="106"/>
    </row>
    <row r="197" spans="2:29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  <c r="AC197" s="106"/>
    </row>
    <row r="198" spans="2:29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  <c r="AC198" s="106"/>
    </row>
    <row r="199" spans="2:29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  <c r="AC199" s="106"/>
    </row>
    <row r="200" spans="2:29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  <c r="AC200" s="106"/>
    </row>
    <row r="201" spans="2:29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  <c r="AC201" s="106"/>
    </row>
    <row r="202" spans="2:29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  <c r="AC202" s="106"/>
    </row>
    <row r="203" spans="2:29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  <c r="AC203" s="106"/>
    </row>
    <row r="204" spans="2:29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  <c r="AC204" s="106"/>
    </row>
    <row r="205" spans="2:29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  <c r="AC205" s="106"/>
    </row>
    <row r="206" spans="2:29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  <c r="AC206" s="106"/>
    </row>
    <row r="207" spans="2:29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  <c r="AC207" s="106"/>
    </row>
    <row r="208" spans="2:29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  <c r="AC208" s="106"/>
    </row>
    <row r="209" spans="2:29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  <c r="AC209" s="106"/>
    </row>
    <row r="210" spans="2:29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  <c r="AC210" s="106"/>
    </row>
    <row r="211" spans="2:29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  <c r="AC211" s="106"/>
    </row>
    <row r="212" spans="2:29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  <c r="AC212" s="106"/>
    </row>
    <row r="213" spans="2:29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  <c r="AC213" s="106"/>
    </row>
    <row r="214" spans="2:29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  <c r="AC214" s="106"/>
    </row>
    <row r="215" spans="2:2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</row>
    <row r="216" spans="2:2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</row>
    <row r="217" spans="2:2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</row>
    <row r="218" spans="2:2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</row>
    <row r="219" spans="2:2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</row>
    <row r="220" spans="2:2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</row>
    <row r="221" spans="2:2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</row>
    <row r="222" spans="2:2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</row>
    <row r="223" spans="2:2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</row>
    <row r="224" spans="2:2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</row>
    <row r="225" spans="2:2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</row>
    <row r="226" spans="2:2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</row>
    <row r="227" spans="2:2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</row>
    <row r="228" spans="2:2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</row>
    <row r="229" spans="2:2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</row>
    <row r="230" spans="2:2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</row>
    <row r="231" spans="2:2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</row>
    <row r="232" spans="2:2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</row>
    <row r="233" spans="2:2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</row>
    <row r="234" spans="2:2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</row>
    <row r="235" spans="2:2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</row>
    <row r="236" spans="2:2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</row>
    <row r="237" spans="2:2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</row>
    <row r="238" spans="2:2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</row>
    <row r="239" spans="2:2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</row>
    <row r="240" spans="2:2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</row>
    <row r="241" spans="2:2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</row>
    <row r="242" spans="2:2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</row>
    <row r="243" spans="2:2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</row>
    <row r="244" spans="2:2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</row>
    <row r="245" spans="2:2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</row>
    <row r="246" spans="2:2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</row>
    <row r="247" spans="2:2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</row>
    <row r="248" spans="2:2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</row>
    <row r="249" spans="2:2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</row>
    <row r="250" spans="2:2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</row>
    <row r="251" spans="2:2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</row>
    <row r="252" spans="2:2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</row>
    <row r="253" spans="2:2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</row>
    <row r="254" spans="2:2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2:2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2:2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2:2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2:2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2:2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2:2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2:2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2:2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2:2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2:2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2:2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2:2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2:2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2:2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2:2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2:2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2:2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2:2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2:2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2:2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2:2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2:2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2:2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2:2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2:2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2:2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2:2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2:2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2:2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2:2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2:2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2:2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2:2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2:2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2:2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2:2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2:2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2:2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2:2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2:2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2:2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2:2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2:2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2:2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2:2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2:2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2:2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2:2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2:2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2:2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2:2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2:2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2:2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2:2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2:2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2:2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2:2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2:2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2:2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2:2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2:2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2:2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2:2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2:2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2:2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2:2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2:2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2:2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2:2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2:2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2:2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2:2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2:2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2:2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2:2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2:2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2:2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2:2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2:2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2:2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2:2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2:2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2:2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2:2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2:2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2:2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2:2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2:2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2:2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2:2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2:2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2:2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2:2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2:2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2:2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2:2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2:2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2:2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2:2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2:2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2:2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2:2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2:2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2:2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2:2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2:2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2:2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2:2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2:2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2:2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2:2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2:2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2:2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2:2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2:2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2:2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2:2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2:2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2:2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2:2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2:2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2:2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2:2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2:2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2:2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2:2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2:2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2:2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2:2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2:2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2:2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2:2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2:2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2:2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2:2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2:2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2:2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2:2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2:2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2:2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2:2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2:2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2:29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2:29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2:29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2:29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2:29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2:29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2:29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2:29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2:29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2:29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2:29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2:29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2:29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2:29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2:29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2:29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2:29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2:29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2:29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2:29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2:29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2:29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2:29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2:29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2:29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2:29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2:29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2:29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2:29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2:29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2:29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2:29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2:29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2:29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2:29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2:29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2:29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2:29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2:29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2:29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2:29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2:29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2:29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2:29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2:29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2:29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2:29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2:29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2:29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2:29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2:29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2:29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2:29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2:29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2:29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2:29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2:29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2:29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2:29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2:29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2:29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2:29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2:29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2:29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2:29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2:29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2:29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2:29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2:29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2:29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2:29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2:29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2:29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2:29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2:29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2:29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2:29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2:29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2:29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2:29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2:29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2:29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2:29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2:29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2:29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2:29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2:29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2:29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2:29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2:29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2:29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2:29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2:29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2:29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2:29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2:29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2:29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2:29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2:29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2:29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2:29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2:29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2:29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2:29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2:29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2:29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2:29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2:29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2:29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2:29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2:29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2:29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2:29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2:29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2:29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2:29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2:29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2:29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8DBBA-E1CD-4E15-B575-9D10450A6DF9}">
  <dimension ref="B1:AM397"/>
  <sheetViews>
    <sheetView zoomScaleNormal="100" workbookViewId="0">
      <pane xSplit="1" topLeftCell="B1" activePane="topRight" state="frozen"/>
      <selection pane="topRight" activeCell="Y26" sqref="Y26"/>
    </sheetView>
  </sheetViews>
  <sheetFormatPr defaultRowHeight="15"/>
  <cols>
    <col min="1" max="1" width="0.5703125" customWidth="1"/>
    <col min="2" max="2" width="4" customWidth="1"/>
    <col min="3" max="3" width="31.7109375" customWidth="1"/>
    <col min="4" max="4" width="7.7109375" customWidth="1"/>
    <col min="5" max="5" width="6" customWidth="1"/>
    <col min="6" max="7" width="6.28515625" customWidth="1"/>
    <col min="8" max="9" width="5.85546875" customWidth="1"/>
    <col min="10" max="10" width="6.28515625" customWidth="1"/>
    <col min="11" max="11" width="6.42578125" customWidth="1"/>
    <col min="12" max="12" width="6.28515625" customWidth="1"/>
    <col min="13" max="16" width="6.140625" customWidth="1"/>
    <col min="17" max="17" width="7.140625" customWidth="1"/>
    <col min="18" max="18" width="6" customWidth="1"/>
    <col min="19" max="19" width="6.42578125" customWidth="1"/>
    <col min="20" max="20" width="6.140625" customWidth="1"/>
    <col min="21" max="21" width="0.85546875" customWidth="1"/>
    <col min="23" max="23" width="7.7109375" customWidth="1"/>
    <col min="24" max="24" width="6.140625" customWidth="1"/>
    <col min="25" max="25" width="8.140625" customWidth="1"/>
    <col min="26" max="26" width="7.28515625" customWidth="1"/>
    <col min="28" max="28" width="12.14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6" ht="15.75" thickBot="1">
      <c r="B2" s="99" t="s">
        <v>383</v>
      </c>
      <c r="E2" s="99" t="s">
        <v>16</v>
      </c>
      <c r="M2" t="s">
        <v>209</v>
      </c>
      <c r="T2" s="3132"/>
      <c r="AC2" s="106"/>
      <c r="AD2" s="106"/>
      <c r="AE2" s="106"/>
      <c r="AF2" s="106"/>
      <c r="AG2" s="106"/>
      <c r="AH2" s="106"/>
      <c r="AI2" s="106"/>
      <c r="AJ2" s="106"/>
    </row>
    <row r="3" spans="2:36" ht="13.5" customHeight="1">
      <c r="B3" s="84"/>
      <c r="C3" s="457"/>
      <c r="D3" s="36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106"/>
      <c r="Z3" s="357"/>
      <c r="AA3" s="106"/>
      <c r="AB3" s="106"/>
      <c r="AC3" s="106"/>
      <c r="AD3" s="106"/>
      <c r="AE3" s="106"/>
      <c r="AF3" s="106"/>
      <c r="AG3" s="106"/>
      <c r="AI3" s="106"/>
      <c r="AJ3" s="106"/>
    </row>
    <row r="4" spans="2:36" ht="13.5" customHeight="1">
      <c r="B4" s="65"/>
      <c r="C4" s="458"/>
      <c r="D4" s="2267" t="s">
        <v>170</v>
      </c>
      <c r="E4" s="3974" t="s">
        <v>211</v>
      </c>
      <c r="F4" s="20"/>
      <c r="G4" s="20"/>
      <c r="H4" s="20"/>
      <c r="I4" s="20"/>
      <c r="J4" s="3132"/>
      <c r="K4" s="20" t="s">
        <v>183</v>
      </c>
      <c r="L4" s="20"/>
      <c r="M4" s="19"/>
      <c r="N4" s="19"/>
      <c r="O4" s="3132"/>
      <c r="P4" s="3137"/>
      <c r="Q4" s="459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357"/>
      <c r="AA4" s="106"/>
      <c r="AB4" s="106"/>
      <c r="AC4" s="106"/>
      <c r="AD4" s="106"/>
      <c r="AE4" s="106"/>
      <c r="AF4" s="106"/>
      <c r="AG4" s="106"/>
      <c r="AI4" s="106"/>
      <c r="AJ4" s="106"/>
    </row>
    <row r="5" spans="2:36" ht="12.75" customHeight="1" thickBot="1">
      <c r="B5" s="65"/>
      <c r="C5" s="460" t="s">
        <v>21</v>
      </c>
      <c r="D5" s="75" t="s">
        <v>18</v>
      </c>
      <c r="E5" s="63" t="s">
        <v>1053</v>
      </c>
      <c r="F5" s="37"/>
      <c r="G5" s="37"/>
      <c r="H5" s="77"/>
      <c r="I5" s="37"/>
      <c r="J5" s="3971" t="s">
        <v>730</v>
      </c>
      <c r="K5" s="3972"/>
      <c r="L5" s="37"/>
      <c r="M5" s="3093" t="s">
        <v>731</v>
      </c>
      <c r="N5" s="59"/>
      <c r="O5" s="37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106"/>
      <c r="Z5" s="357"/>
      <c r="AA5" s="106"/>
      <c r="AB5" s="106"/>
      <c r="AC5" s="106"/>
      <c r="AD5" s="106"/>
      <c r="AE5" s="106"/>
      <c r="AF5" s="608"/>
      <c r="AG5" s="106"/>
      <c r="AI5" s="106"/>
      <c r="AJ5" s="106"/>
    </row>
    <row r="6" spans="2:36">
      <c r="B6" s="65" t="s">
        <v>171</v>
      </c>
      <c r="C6" s="458"/>
      <c r="D6" s="74" t="s">
        <v>35</v>
      </c>
      <c r="E6" s="648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106"/>
      <c r="Z6" s="357"/>
      <c r="AA6" s="106"/>
      <c r="AB6" s="106"/>
      <c r="AC6" s="106"/>
      <c r="AD6" s="329"/>
      <c r="AE6" s="106"/>
      <c r="AF6" s="608"/>
      <c r="AG6" s="106"/>
      <c r="AI6" s="106"/>
      <c r="AJ6" s="106"/>
    </row>
    <row r="7" spans="2:36" ht="12" customHeight="1">
      <c r="B7" s="65"/>
      <c r="C7" s="460" t="s">
        <v>172</v>
      </c>
      <c r="D7" s="828" t="s">
        <v>173</v>
      </c>
      <c r="E7" s="446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357"/>
      <c r="AA7" s="106"/>
      <c r="AB7" s="106"/>
      <c r="AC7" s="106"/>
      <c r="AD7" s="329"/>
      <c r="AE7" s="106"/>
      <c r="AF7" s="609"/>
      <c r="AG7" s="106"/>
      <c r="AI7" s="106"/>
      <c r="AJ7" s="106"/>
    </row>
    <row r="8" spans="2:36" ht="14.25" customHeight="1" thickBot="1">
      <c r="B8" s="65"/>
      <c r="C8" s="461"/>
      <c r="D8" s="823">
        <v>0.1</v>
      </c>
      <c r="E8" s="59"/>
      <c r="F8" s="60"/>
      <c r="G8" s="59"/>
      <c r="H8" s="60"/>
      <c r="I8" s="91"/>
      <c r="J8" s="60"/>
      <c r="K8" s="60"/>
      <c r="L8" s="59"/>
      <c r="M8" s="60"/>
      <c r="N8" s="91"/>
      <c r="O8" s="3968"/>
      <c r="P8" s="3968"/>
      <c r="Q8" s="355"/>
      <c r="R8" s="355" t="s">
        <v>165</v>
      </c>
      <c r="S8" s="355" t="s">
        <v>264</v>
      </c>
      <c r="T8" s="1467">
        <v>1</v>
      </c>
      <c r="V8" s="98"/>
      <c r="W8" s="98"/>
      <c r="X8" s="202"/>
      <c r="Y8" s="126"/>
      <c r="Z8" s="357"/>
      <c r="AA8" s="269"/>
      <c r="AB8" s="357"/>
      <c r="AC8" s="159"/>
      <c r="AD8" s="610"/>
      <c r="AE8" s="106"/>
      <c r="AF8" s="609"/>
      <c r="AG8" s="106"/>
      <c r="AI8" s="106"/>
      <c r="AJ8" s="106"/>
    </row>
    <row r="9" spans="2:36">
      <c r="B9" s="462">
        <v>1</v>
      </c>
      <c r="C9" s="463" t="s">
        <v>174</v>
      </c>
      <c r="D9" s="1459">
        <v>12</v>
      </c>
      <c r="E9" s="1520">
        <f>'12-18л. РАСКЛАДКА'!U12</f>
        <v>30</v>
      </c>
      <c r="F9" s="1521">
        <f>'12-18л. РАСКЛАДКА'!U70</f>
        <v>30</v>
      </c>
      <c r="G9" s="1521">
        <f>'12-18л. РАСКЛАДКА'!U129</f>
        <v>0</v>
      </c>
      <c r="H9" s="1521">
        <f>'12-18л. РАСКЛАДКА'!U185</f>
        <v>0</v>
      </c>
      <c r="I9" s="1521">
        <f>'12-18л. РАСКЛАДКА'!U242</f>
        <v>0</v>
      </c>
      <c r="J9" s="1521">
        <f>'12-18л. РАСКЛАДКА'!U297</f>
        <v>34</v>
      </c>
      <c r="K9" s="1521">
        <f>'12-18л. РАСКЛАДКА'!U355</f>
        <v>0</v>
      </c>
      <c r="L9" s="1521">
        <f>'12-18л. РАСКЛАДКА'!U411</f>
        <v>0</v>
      </c>
      <c r="M9" s="1521">
        <f>'12-18л. РАСКЛАДКА'!U464</f>
        <v>30</v>
      </c>
      <c r="N9" s="1521">
        <f>'12-18л. РАСКЛАДКА'!U518</f>
        <v>20</v>
      </c>
      <c r="O9" s="4019">
        <f>'12-18л. РАСКЛАДКА'!U571</f>
        <v>0</v>
      </c>
      <c r="P9" s="4067">
        <f>'12-18л. РАСКЛАДКА'!U624</f>
        <v>0</v>
      </c>
      <c r="Q9" s="4445">
        <f>E9+F9+G9+H9+I9+J9+K9+L9+M9+N9+O9+P9</f>
        <v>144</v>
      </c>
      <c r="R9" s="3975">
        <v>0</v>
      </c>
      <c r="S9" s="3988">
        <v>144</v>
      </c>
      <c r="T9" s="3976">
        <v>120</v>
      </c>
      <c r="V9" s="3634"/>
      <c r="W9" s="126"/>
      <c r="X9" s="357"/>
      <c r="Y9" s="491"/>
      <c r="Z9" s="3144"/>
      <c r="AA9" s="613"/>
      <c r="AB9" s="126"/>
      <c r="AC9" s="106"/>
      <c r="AD9" s="614"/>
      <c r="AE9" s="106"/>
      <c r="AF9" s="1635"/>
      <c r="AG9" s="106"/>
      <c r="AI9" s="106"/>
      <c r="AJ9" s="106"/>
    </row>
    <row r="10" spans="2:36">
      <c r="B10" s="436">
        <v>2</v>
      </c>
      <c r="C10" s="231" t="s">
        <v>38</v>
      </c>
      <c r="D10" s="1466">
        <v>20</v>
      </c>
      <c r="E10" s="1522">
        <f>'12-18л. РАСКЛАДКА'!U13</f>
        <v>20.8</v>
      </c>
      <c r="F10" s="1422">
        <f>'12-18л. РАСКЛАДКА'!U71</f>
        <v>0</v>
      </c>
      <c r="G10" s="1422">
        <f>'12-18л. РАСКЛАДКА'!U130</f>
        <v>30</v>
      </c>
      <c r="H10" s="1422">
        <f>'12-18л. РАСКЛАДКА'!U186</f>
        <v>30</v>
      </c>
      <c r="I10" s="1422">
        <f>'12-18л. РАСКЛАДКА'!U243</f>
        <v>20</v>
      </c>
      <c r="J10" s="4024">
        <f>'12-18л. РАСКЛАДКА'!U298</f>
        <v>0</v>
      </c>
      <c r="K10" s="1422">
        <f>'12-18л. РАСКЛАДКА'!U356</f>
        <v>20</v>
      </c>
      <c r="L10" s="1422">
        <f>'12-18л. РАСКЛАДКА'!U412</f>
        <v>20</v>
      </c>
      <c r="M10" s="1422">
        <f>'12-18л. РАСКЛАДКА'!U465</f>
        <v>0</v>
      </c>
      <c r="N10" s="1422">
        <f>'12-18л. РАСКЛАДКА'!U519</f>
        <v>9.1999999999999993</v>
      </c>
      <c r="O10" s="831">
        <f>'12-18л. РАСКЛАДКА'!U572</f>
        <v>30</v>
      </c>
      <c r="P10" s="4068">
        <f>'12-18л. РАСКЛАДКА'!U625</f>
        <v>60</v>
      </c>
      <c r="Q10" s="4446">
        <f t="shared" ref="Q10:Q45" si="0">E10+F10+G10+H10+I10+J10+K10+L10+M10+N10+O10+P10</f>
        <v>240</v>
      </c>
      <c r="R10" s="3978">
        <v>0</v>
      </c>
      <c r="S10" s="2814">
        <v>240</v>
      </c>
      <c r="T10" s="3977">
        <v>200</v>
      </c>
      <c r="V10" s="3634"/>
      <c r="W10" s="126"/>
      <c r="X10" s="357"/>
      <c r="Y10" s="3144"/>
      <c r="Z10" s="3144"/>
      <c r="AA10" s="613"/>
      <c r="AB10" s="126"/>
      <c r="AC10" s="106"/>
      <c r="AD10" s="614"/>
      <c r="AE10" s="106"/>
      <c r="AF10" s="1635"/>
      <c r="AG10" s="106"/>
      <c r="AI10" s="106"/>
      <c r="AJ10" s="106"/>
    </row>
    <row r="11" spans="2:36">
      <c r="B11" s="436">
        <v>3</v>
      </c>
      <c r="C11" s="231" t="s">
        <v>39</v>
      </c>
      <c r="D11" s="1466">
        <v>2</v>
      </c>
      <c r="E11" s="4043">
        <f>'12-18л. РАСКЛАДКА'!U14</f>
        <v>2.4</v>
      </c>
      <c r="F11" s="4044">
        <f>'12-18л. РАСКЛАДКА'!U72</f>
        <v>2.2000000000000002</v>
      </c>
      <c r="G11" s="4044">
        <f>'12-18л. РАСКЛАДКА'!U131</f>
        <v>0</v>
      </c>
      <c r="H11" s="4044">
        <f>'12-18л. РАСКЛАДКА'!U187</f>
        <v>0</v>
      </c>
      <c r="I11" s="4044">
        <f>'12-18л. РАСКЛАДКА'!U244</f>
        <v>2.75</v>
      </c>
      <c r="J11" s="4045">
        <f>'12-18л. РАСКЛАДКА'!U299</f>
        <v>1.9000000000000001</v>
      </c>
      <c r="K11" s="4044">
        <f>'12-18л. РАСКЛАДКА'!U357</f>
        <v>0</v>
      </c>
      <c r="L11" s="4044">
        <f>'12-18л. РАСКЛАДКА'!U413</f>
        <v>5.6</v>
      </c>
      <c r="M11" s="4044">
        <f>'12-18л. РАСКЛАДКА'!U466</f>
        <v>0</v>
      </c>
      <c r="N11" s="4044">
        <f>'12-18л. РАСКЛАДКА'!U520</f>
        <v>0.75</v>
      </c>
      <c r="O11" s="4046">
        <f>'12-18л. РАСКЛАДКА'!U573</f>
        <v>8.4</v>
      </c>
      <c r="P11" s="4047">
        <f>'12-18л. РАСКЛАДКА'!U626</f>
        <v>0</v>
      </c>
      <c r="Q11" s="4446">
        <f t="shared" si="0"/>
        <v>24</v>
      </c>
      <c r="R11" s="3978">
        <v>0</v>
      </c>
      <c r="S11" s="2814">
        <v>24</v>
      </c>
      <c r="T11" s="3977">
        <v>20</v>
      </c>
      <c r="V11" s="3634"/>
      <c r="W11" s="126"/>
      <c r="X11" s="357"/>
      <c r="Y11" s="3144"/>
      <c r="Z11" s="3144"/>
      <c r="AA11" s="613"/>
      <c r="AB11" s="126"/>
      <c r="AC11" s="106"/>
      <c r="AD11" s="614"/>
      <c r="AE11" s="106"/>
      <c r="AF11" s="1636"/>
      <c r="AG11" s="106"/>
      <c r="AI11" s="106"/>
      <c r="AJ11" s="106"/>
    </row>
    <row r="12" spans="2:36">
      <c r="B12" s="436">
        <v>4</v>
      </c>
      <c r="C12" s="231" t="s">
        <v>40</v>
      </c>
      <c r="D12" s="1466">
        <v>5</v>
      </c>
      <c r="E12" s="4043">
        <f>'12-18л. РАСКЛАДКА'!U15</f>
        <v>0</v>
      </c>
      <c r="F12" s="4044">
        <f>'12-18л. РАСКЛАДКА'!U73</f>
        <v>11.4</v>
      </c>
      <c r="G12" s="4044">
        <f>'12-18л. РАСКЛАДКА'!U132</f>
        <v>12.5</v>
      </c>
      <c r="H12" s="4044">
        <f>'12-18л. РАСКЛАДКА'!U188</f>
        <v>0</v>
      </c>
      <c r="I12" s="4044">
        <f>'12-18л. РАСКЛАДКА'!U245</f>
        <v>0</v>
      </c>
      <c r="J12" s="4045">
        <f>'12-18л. РАСКЛАДКА'!U300</f>
        <v>9.5</v>
      </c>
      <c r="K12" s="4044">
        <f>'12-18л. РАСКЛАДКА'!U358</f>
        <v>0</v>
      </c>
      <c r="L12" s="4044">
        <f>'12-18л. РАСКЛАДКА'!U414</f>
        <v>0</v>
      </c>
      <c r="M12" s="4044">
        <f>'12-18л. РАСКЛАДКА'!U467</f>
        <v>23</v>
      </c>
      <c r="N12" s="4044">
        <f>'12-18л. РАСКЛАДКА'!U521</f>
        <v>0</v>
      </c>
      <c r="O12" s="4046">
        <f>'12-18л. РАСКЛАДКА'!U574</f>
        <v>3.6</v>
      </c>
      <c r="P12" s="4047">
        <f>'12-18л. РАСКЛАДКА'!U627</f>
        <v>0</v>
      </c>
      <c r="Q12" s="4446">
        <f t="shared" si="0"/>
        <v>60</v>
      </c>
      <c r="R12" s="3978">
        <v>0</v>
      </c>
      <c r="S12" s="2814">
        <v>60</v>
      </c>
      <c r="T12" s="3977">
        <v>50</v>
      </c>
      <c r="V12" s="3634"/>
      <c r="W12" s="126"/>
      <c r="X12" s="357"/>
      <c r="Y12" s="3144"/>
      <c r="Z12" s="3144"/>
      <c r="AA12" s="613"/>
      <c r="AB12" s="126"/>
      <c r="AC12" s="106"/>
      <c r="AD12" s="614"/>
      <c r="AE12" s="106"/>
      <c r="AF12" s="1635"/>
      <c r="AG12" s="106"/>
      <c r="AI12" s="106"/>
      <c r="AJ12" s="106"/>
    </row>
    <row r="13" spans="2:36">
      <c r="B13" s="436">
        <v>5</v>
      </c>
      <c r="C13" s="231" t="s">
        <v>41</v>
      </c>
      <c r="D13" s="1466">
        <v>2</v>
      </c>
      <c r="E13" s="4043">
        <f>'12-18л. РАСКЛАДКА'!U16</f>
        <v>0</v>
      </c>
      <c r="F13" s="4044">
        <f>'12-18л. РАСКЛАДКА'!U74</f>
        <v>0</v>
      </c>
      <c r="G13" s="4044">
        <f>'12-18л. РАСКЛАДКА'!U133</f>
        <v>0</v>
      </c>
      <c r="H13" s="4044">
        <f>'12-18л. РАСКЛАДКА'!U189</f>
        <v>0</v>
      </c>
      <c r="I13" s="4044">
        <f>'12-18л. РАСКЛАДКА'!U246</f>
        <v>0</v>
      </c>
      <c r="J13" s="4045">
        <f>'12-18л. РАСКЛАДКА'!U301</f>
        <v>0</v>
      </c>
      <c r="K13" s="4044">
        <f>'12-18л. РАСКЛАДКА'!U359</f>
        <v>0</v>
      </c>
      <c r="L13" s="4044">
        <f>'12-18л. РАСКЛАДКА'!U415</f>
        <v>0</v>
      </c>
      <c r="M13" s="4044">
        <f>'12-18л. РАСКЛАДКА'!U468</f>
        <v>0</v>
      </c>
      <c r="N13" s="4044">
        <f>'12-18л. РАСКЛАДКА'!U522</f>
        <v>24</v>
      </c>
      <c r="O13" s="4046">
        <f>'12-18л. РАСКЛАДКА'!U575</f>
        <v>0</v>
      </c>
      <c r="P13" s="4047">
        <f>'12-18л. РАСКЛАДКА'!U628</f>
        <v>0</v>
      </c>
      <c r="Q13" s="4446">
        <f t="shared" si="0"/>
        <v>24</v>
      </c>
      <c r="R13" s="3978">
        <v>0</v>
      </c>
      <c r="S13" s="2814">
        <v>24</v>
      </c>
      <c r="T13" s="3977">
        <v>20</v>
      </c>
      <c r="V13" s="3634"/>
      <c r="W13" s="126"/>
      <c r="X13" s="357"/>
      <c r="Y13" s="3144"/>
      <c r="Z13" s="3144"/>
      <c r="AA13" s="613"/>
      <c r="AB13" s="126"/>
      <c r="AC13" s="106"/>
      <c r="AD13" s="614"/>
      <c r="AE13" s="106"/>
      <c r="AF13" s="1553"/>
      <c r="AG13" s="106"/>
      <c r="AI13" s="106"/>
      <c r="AJ13" s="106"/>
    </row>
    <row r="14" spans="2:36">
      <c r="B14" s="1416">
        <v>6</v>
      </c>
      <c r="C14" s="1545" t="s">
        <v>42</v>
      </c>
      <c r="D14" s="1502">
        <v>18.7</v>
      </c>
      <c r="E14" s="4048">
        <f>'12-18л. РАСКЛАДКА'!U17</f>
        <v>0</v>
      </c>
      <c r="F14" s="4049">
        <f>'12-18л. РАСКЛАДКА'!U75</f>
        <v>0</v>
      </c>
      <c r="G14" s="4049">
        <f>'12-18л. РАСКЛАДКА'!U134</f>
        <v>0</v>
      </c>
      <c r="H14" s="1423">
        <f>'12-18л. РАСКЛАДКА'!U190</f>
        <v>130.6</v>
      </c>
      <c r="I14" s="4049">
        <f>'12-18л. РАСКЛАДКА'!U247</f>
        <v>0</v>
      </c>
      <c r="J14" s="4050">
        <f>'12-18л. РАСКЛАДКА'!U302</f>
        <v>0</v>
      </c>
      <c r="K14" s="4049">
        <f>'12-18л. РАСКЛАДКА'!U360</f>
        <v>0</v>
      </c>
      <c r="L14" s="4049">
        <f>'12-18л. РАСКЛАДКА'!U416</f>
        <v>93.8</v>
      </c>
      <c r="M14" s="4049">
        <f>'12-18л. РАСКЛАДКА'!U469</f>
        <v>0</v>
      </c>
      <c r="N14" s="4049">
        <f>'12-18л. РАСКЛАДКА'!U523</f>
        <v>0</v>
      </c>
      <c r="O14" s="4051">
        <f>'12-18л. РАСКЛАДКА'!U576</f>
        <v>0</v>
      </c>
      <c r="P14" s="4052">
        <f>'12-18л. РАСКЛАДКА'!U629</f>
        <v>0</v>
      </c>
      <c r="Q14" s="4040">
        <f t="shared" si="0"/>
        <v>224.39999999999998</v>
      </c>
      <c r="R14" s="3979">
        <v>0</v>
      </c>
      <c r="S14" s="2025">
        <v>224.4</v>
      </c>
      <c r="T14" s="3980">
        <v>187</v>
      </c>
      <c r="V14" s="3634"/>
      <c r="W14" s="126"/>
      <c r="X14" s="357"/>
      <c r="Y14" s="3144"/>
      <c r="Z14" s="3144"/>
      <c r="AA14" s="613"/>
      <c r="AB14" s="126"/>
      <c r="AC14" s="106"/>
      <c r="AD14" s="614"/>
      <c r="AE14" s="106"/>
      <c r="AF14" s="1636"/>
      <c r="AG14" s="106"/>
      <c r="AI14" s="106"/>
      <c r="AJ14" s="106"/>
    </row>
    <row r="15" spans="2:36" ht="12" customHeight="1">
      <c r="B15" s="1416">
        <v>7</v>
      </c>
      <c r="C15" s="1192" t="s">
        <v>377</v>
      </c>
      <c r="D15" s="4429">
        <v>28.8</v>
      </c>
      <c r="E15" s="4053">
        <f>'12-18л. РАСКЛАДКА'!U18</f>
        <v>0</v>
      </c>
      <c r="F15" s="4054">
        <f>'12-18л. РАСКЛАДКА'!U76</f>
        <v>56.981000000000002</v>
      </c>
      <c r="G15" s="4055">
        <f>'12-18л. РАСКЛАДКА'!U135</f>
        <v>103</v>
      </c>
      <c r="H15" s="4054">
        <f>'12-18л. РАСКЛАДКА'!U191</f>
        <v>21</v>
      </c>
      <c r="I15" s="4056">
        <f>'12-18л. РАСКЛАДКА'!U248</f>
        <v>52.92</v>
      </c>
      <c r="J15" s="4050">
        <f>'12-18л. РАСКЛАДКА'!U303</f>
        <v>52.52</v>
      </c>
      <c r="K15" s="4054">
        <f>'12-18л. РАСКЛАДКА'!U361</f>
        <v>0</v>
      </c>
      <c r="L15" s="4055">
        <f>'12-18л. РАСКЛАДКА'!U417</f>
        <v>0</v>
      </c>
      <c r="M15" s="4054">
        <f>'12-18л. РАСКЛАДКА'!U470</f>
        <v>19</v>
      </c>
      <c r="N15" s="4055">
        <f>'12-18л. РАСКЛАДКА'!U524</f>
        <v>1</v>
      </c>
      <c r="O15" s="4054">
        <f>'12-18л. РАСКЛАДКА'!U577</f>
        <v>62.28</v>
      </c>
      <c r="P15" s="4052">
        <f>'12-18л. РАСКЛАДКА'!U630</f>
        <v>0</v>
      </c>
      <c r="Q15" s="4029">
        <f>E15+F15+G15+H15+I15+J15+K15+L15+M15+N15+O15+P15</f>
        <v>368.70100000000002</v>
      </c>
      <c r="R15" s="3981">
        <v>6.6843171296000001</v>
      </c>
      <c r="S15" s="2025">
        <v>345.6</v>
      </c>
      <c r="T15" s="3982">
        <f>T17-T16</f>
        <v>288</v>
      </c>
      <c r="V15" s="3634"/>
      <c r="W15" s="468"/>
      <c r="X15" s="357"/>
      <c r="Y15" s="1640"/>
      <c r="Z15" s="3144"/>
      <c r="AA15" s="613"/>
      <c r="AB15" s="126"/>
      <c r="AC15" s="106"/>
      <c r="AD15" s="614"/>
      <c r="AE15" s="106"/>
      <c r="AF15" s="1553"/>
      <c r="AG15" s="106"/>
      <c r="AI15" s="106"/>
      <c r="AJ15" s="106"/>
    </row>
    <row r="16" spans="2:36" ht="11.25" customHeight="1">
      <c r="B16" s="1516"/>
      <c r="C16" s="1153" t="s">
        <v>381</v>
      </c>
      <c r="D16" s="4430">
        <v>3.2</v>
      </c>
      <c r="E16" s="4057">
        <f>'12-18л. РАСКЛАДКА'!U19</f>
        <v>0</v>
      </c>
      <c r="F16" s="4058">
        <f>'12-18л. РАСКЛАДКА'!U77</f>
        <v>0</v>
      </c>
      <c r="G16" s="4059">
        <f>'12-18л. РАСКЛАДКА'!U136</f>
        <v>0</v>
      </c>
      <c r="H16" s="4058">
        <f>'12-18л. РАСКЛАДКА'!U192</f>
        <v>0</v>
      </c>
      <c r="I16" s="4060">
        <f>'12-18л. РАСКЛАДКА'!U249</f>
        <v>0</v>
      </c>
      <c r="J16" s="4049">
        <f>'12-18л. РАСКЛАДКА'!U304</f>
        <v>0</v>
      </c>
      <c r="K16" s="4058">
        <f>'12-18л. РАСКЛАДКА'!U362</f>
        <v>0</v>
      </c>
      <c r="L16" s="4059">
        <f>'12-18л. РАСКЛАДКА'!U418</f>
        <v>0</v>
      </c>
      <c r="M16" s="4058">
        <f>'12-18л. РАСКЛАДКА'!U471</f>
        <v>0</v>
      </c>
      <c r="N16" s="4059">
        <f>'12-18л. РАСКЛАДКА'!U525</f>
        <v>0</v>
      </c>
      <c r="O16" s="4058">
        <f>'12-18л. РАСКЛАДКА'!U578</f>
        <v>0</v>
      </c>
      <c r="P16" s="4061">
        <f>'12-18л. РАСКЛАДКА'!U631</f>
        <v>0</v>
      </c>
      <c r="Q16" s="4030">
        <f t="shared" si="0"/>
        <v>0</v>
      </c>
      <c r="R16" s="4444">
        <v>-100</v>
      </c>
      <c r="S16" s="3989">
        <v>38.4</v>
      </c>
      <c r="T16" s="3984">
        <f>(T17/100)*10</f>
        <v>32</v>
      </c>
      <c r="V16" s="3634"/>
      <c r="W16" s="475"/>
      <c r="X16" s="357"/>
      <c r="Y16" s="1640"/>
      <c r="Z16" s="3144"/>
      <c r="AA16" s="613"/>
      <c r="AB16" s="126"/>
      <c r="AC16" s="106"/>
      <c r="AD16" s="614"/>
      <c r="AE16" s="106"/>
      <c r="AF16" s="1553"/>
      <c r="AG16" s="106"/>
      <c r="AI16" s="106"/>
      <c r="AJ16" s="106"/>
    </row>
    <row r="17" spans="2:36" ht="12" customHeight="1">
      <c r="B17" s="1417"/>
      <c r="C17" s="1547" t="s">
        <v>392</v>
      </c>
      <c r="D17" s="1466">
        <v>32</v>
      </c>
      <c r="E17" s="4062">
        <f>'12-18л. РАСКЛАДКА'!U20</f>
        <v>0</v>
      </c>
      <c r="F17" s="4063">
        <f>'12-18л. РАСКЛАДКА'!U78</f>
        <v>56.981000000000002</v>
      </c>
      <c r="G17" s="4064">
        <f>'12-18л. РАСКЛАДКА'!U137</f>
        <v>103</v>
      </c>
      <c r="H17" s="4063">
        <f>'12-18л. РАСКЛАДКА'!U193</f>
        <v>21</v>
      </c>
      <c r="I17" s="4065">
        <f>'12-18л. РАСКЛАДКА'!U250</f>
        <v>52.92</v>
      </c>
      <c r="J17" s="4044">
        <f>'12-18л. РАСКЛАДКА'!U305</f>
        <v>52.52</v>
      </c>
      <c r="K17" s="4063">
        <f>'12-18л. РАСКЛАДКА'!U363</f>
        <v>0</v>
      </c>
      <c r="L17" s="4064">
        <f>'12-18л. РАСКЛАДКА'!U419</f>
        <v>0</v>
      </c>
      <c r="M17" s="4063">
        <f>'12-18л. РАСКЛАДКА'!U472</f>
        <v>19</v>
      </c>
      <c r="N17" s="4064">
        <f>'12-18л. РАСКЛАДКА'!U526</f>
        <v>1</v>
      </c>
      <c r="O17" s="4063">
        <f>'12-18л. РАСКЛАДКА'!U579</f>
        <v>62.28</v>
      </c>
      <c r="P17" s="4066">
        <f>'12-18л. РАСКЛАДКА'!U632</f>
        <v>0</v>
      </c>
      <c r="Q17" s="4031">
        <f t="shared" si="0"/>
        <v>368.70100000000002</v>
      </c>
      <c r="R17" s="3985">
        <v>-3.9841145832999998</v>
      </c>
      <c r="S17" s="2951">
        <v>384</v>
      </c>
      <c r="T17" s="3986">
        <v>320</v>
      </c>
      <c r="V17" s="3634"/>
      <c r="W17" s="4438"/>
      <c r="X17" s="357"/>
      <c r="Y17" s="3144"/>
      <c r="Z17" s="3144"/>
      <c r="AA17" s="613"/>
      <c r="AB17" s="126"/>
      <c r="AC17" s="106"/>
      <c r="AD17" s="614"/>
      <c r="AE17" s="106"/>
      <c r="AF17" s="1553"/>
      <c r="AG17" s="106"/>
      <c r="AI17" s="106"/>
      <c r="AJ17" s="106"/>
    </row>
    <row r="18" spans="2:36" ht="12" customHeight="1">
      <c r="B18" s="1417">
        <v>8</v>
      </c>
      <c r="C18" s="1549" t="s">
        <v>175</v>
      </c>
      <c r="D18" s="1466">
        <v>18.5</v>
      </c>
      <c r="E18" s="4043">
        <f>'12-18л. РАСКЛАДКА'!U21</f>
        <v>0</v>
      </c>
      <c r="F18" s="4044">
        <f>'12-18л. РАСКЛАДКА'!U79</f>
        <v>7</v>
      </c>
      <c r="G18" s="4044">
        <f>'12-18л. РАСКЛАДКА'!U138</f>
        <v>0</v>
      </c>
      <c r="H18" s="4044">
        <f>'12-18л. РАСКЛАДКА'!U194</f>
        <v>0</v>
      </c>
      <c r="I18" s="4044">
        <f>'12-18л. РАСКЛАДКА'!U251</f>
        <v>55</v>
      </c>
      <c r="J18" s="4044">
        <f>'12-18л. РАСКЛАДКА'!U306</f>
        <v>0</v>
      </c>
      <c r="K18" s="4044">
        <f>'12-18л. РАСКЛАДКА'!U364</f>
        <v>100</v>
      </c>
      <c r="L18" s="4044">
        <f>'12-18л. РАСКЛАДКА'!U420</f>
        <v>0</v>
      </c>
      <c r="M18" s="4044">
        <f>'12-18л. РАСКЛАДКА'!U473</f>
        <v>0</v>
      </c>
      <c r="N18" s="4044">
        <f>'12-18л. РАСКЛАДКА'!U527</f>
        <v>0</v>
      </c>
      <c r="O18" s="4046">
        <f>'12-18л. РАСКЛАДКА'!U580</f>
        <v>0</v>
      </c>
      <c r="P18" s="4066">
        <f>'12-18л. РАСКЛАДКА'!U633</f>
        <v>60</v>
      </c>
      <c r="Q18" s="4447">
        <f t="shared" si="0"/>
        <v>222</v>
      </c>
      <c r="R18" s="3987">
        <v>0</v>
      </c>
      <c r="S18" s="2951">
        <v>222</v>
      </c>
      <c r="T18" s="3986">
        <v>185</v>
      </c>
      <c r="V18" s="3634"/>
      <c r="W18" s="126"/>
      <c r="X18" s="357"/>
      <c r="Y18" s="3144"/>
      <c r="Z18" s="3144"/>
      <c r="AA18" s="613"/>
      <c r="AB18" s="126"/>
      <c r="AC18" s="106"/>
      <c r="AD18" s="614"/>
      <c r="AE18" s="106"/>
      <c r="AF18" s="1553"/>
      <c r="AG18" s="106"/>
      <c r="AI18" s="106"/>
      <c r="AJ18" s="106"/>
    </row>
    <row r="19" spans="2:36" ht="12.75" customHeight="1">
      <c r="B19" s="436">
        <v>9</v>
      </c>
      <c r="C19" s="231" t="s">
        <v>90</v>
      </c>
      <c r="D19" s="1466">
        <v>2</v>
      </c>
      <c r="E19" s="4043">
        <f>'12-18л. РАСКЛАДКА'!U22</f>
        <v>0</v>
      </c>
      <c r="F19" s="4044">
        <f>'12-18л. РАСКЛАДКА'!U80</f>
        <v>0</v>
      </c>
      <c r="G19" s="4044">
        <f>'12-18л. РАСКЛАДКА'!U139</f>
        <v>0</v>
      </c>
      <c r="H19" s="4044">
        <f>'12-18л. РАСКЛАДКА'!U195</f>
        <v>0</v>
      </c>
      <c r="I19" s="4044">
        <f>'12-18л. РАСКЛАДКА'!U252</f>
        <v>0</v>
      </c>
      <c r="J19" s="4045">
        <f>'12-18л. РАСКЛАДКА'!U307</f>
        <v>0</v>
      </c>
      <c r="K19" s="4044">
        <f>'12-18л. РАСКЛАДКА'!U365</f>
        <v>0</v>
      </c>
      <c r="L19" s="4044">
        <f>'12-18л. РАСКЛАДКА'!U421</f>
        <v>0</v>
      </c>
      <c r="M19" s="4044">
        <f>'12-18л. РАСКЛАДКА'!U474</f>
        <v>0</v>
      </c>
      <c r="N19" s="4044">
        <f>'12-18л. РАСКЛАДКА'!U528</f>
        <v>20</v>
      </c>
      <c r="O19" s="4046">
        <f>'12-18л. РАСКЛАДКА'!U581</f>
        <v>0</v>
      </c>
      <c r="P19" s="4047">
        <f>'12-18л. РАСКЛАДКА'!U634</f>
        <v>4</v>
      </c>
      <c r="Q19" s="4446">
        <f t="shared" si="0"/>
        <v>24</v>
      </c>
      <c r="R19" s="3978">
        <v>0</v>
      </c>
      <c r="S19" s="2814">
        <v>24</v>
      </c>
      <c r="T19" s="3977">
        <v>20</v>
      </c>
      <c r="V19" s="3634"/>
      <c r="W19" s="126"/>
      <c r="X19" s="357"/>
      <c r="Y19" s="3144"/>
      <c r="Z19" s="3144"/>
      <c r="AA19" s="613"/>
      <c r="AB19" s="126"/>
      <c r="AC19" s="106"/>
      <c r="AD19" s="614"/>
      <c r="AE19" s="106"/>
      <c r="AF19" s="1553"/>
      <c r="AG19" s="106"/>
      <c r="AI19" s="106"/>
      <c r="AJ19" s="106"/>
    </row>
    <row r="20" spans="2:36">
      <c r="B20" s="436">
        <v>10</v>
      </c>
      <c r="C20" s="1146" t="s">
        <v>326</v>
      </c>
      <c r="D20" s="1466">
        <v>20</v>
      </c>
      <c r="E20" s="1522">
        <f>'12-18л. РАСКЛАДКА'!U23</f>
        <v>200</v>
      </c>
      <c r="F20" s="4044">
        <f>'12-18л. РАСКЛАДКА'!U81</f>
        <v>0</v>
      </c>
      <c r="G20" s="4044">
        <f>'12-18л. РАСКЛАДКА'!U140</f>
        <v>0</v>
      </c>
      <c r="H20" s="4044">
        <f>'12-18л. РАСКЛАДКА'!U196</f>
        <v>0</v>
      </c>
      <c r="I20" s="4044">
        <f>'12-18л. РАСКЛАДКА'!U253</f>
        <v>0</v>
      </c>
      <c r="J20" s="4045">
        <f>'12-18л. РАСКЛАДКА'!U308</f>
        <v>0</v>
      </c>
      <c r="K20" s="4044">
        <f>'12-18л. РАСКЛАДКА'!U366</f>
        <v>0</v>
      </c>
      <c r="L20" s="4044">
        <f>'12-18л. РАСКЛАДКА'!U422</f>
        <v>0</v>
      </c>
      <c r="M20" s="4044">
        <f>'12-18л. РАСКЛАДКА'!U475</f>
        <v>0</v>
      </c>
      <c r="N20" s="4044">
        <f>'12-18л. РАСКЛАДКА'!U529</f>
        <v>0</v>
      </c>
      <c r="O20" s="4046">
        <f>'12-18л. РАСКЛАДКА'!U582</f>
        <v>0</v>
      </c>
      <c r="P20" s="4047">
        <f>'12-18л. РАСКЛАДКА'!U635</f>
        <v>40</v>
      </c>
      <c r="Q20" s="4446">
        <f t="shared" si="0"/>
        <v>240</v>
      </c>
      <c r="R20" s="3978">
        <v>0</v>
      </c>
      <c r="S20" s="2814">
        <v>240</v>
      </c>
      <c r="T20" s="3977">
        <v>200</v>
      </c>
      <c r="V20" s="3634"/>
      <c r="W20" s="4438"/>
      <c r="X20" s="357"/>
      <c r="Y20" s="3144"/>
      <c r="Z20" s="3144"/>
      <c r="AA20" s="3144"/>
      <c r="AB20" s="126"/>
      <c r="AC20" s="106"/>
      <c r="AD20" s="614"/>
      <c r="AE20" s="106"/>
      <c r="AF20" s="1553"/>
      <c r="AG20" s="106"/>
      <c r="AI20" s="106"/>
      <c r="AJ20" s="106"/>
    </row>
    <row r="21" spans="2:36" ht="12.75" customHeight="1">
      <c r="B21" s="436">
        <v>11</v>
      </c>
      <c r="C21" s="231" t="s">
        <v>96</v>
      </c>
      <c r="D21" s="1466">
        <v>7.8</v>
      </c>
      <c r="E21" s="4043">
        <f>'12-18л. РАСКЛАДКА'!U24</f>
        <v>0</v>
      </c>
      <c r="F21" s="4044">
        <f>'12-18л. РАСКЛАДКА'!U82</f>
        <v>0</v>
      </c>
      <c r="G21" s="4044">
        <f>'12-18л. РАСКЛАДКА'!U141</f>
        <v>0</v>
      </c>
      <c r="H21" s="4044">
        <f>'12-18л. РАСКЛАДКА'!U197</f>
        <v>0</v>
      </c>
      <c r="I21" s="4044">
        <f>'12-18л. РАСКЛАДКА'!U254</f>
        <v>0</v>
      </c>
      <c r="J21" s="4045">
        <f>'12-18л. РАСКЛАДКА'!U309</f>
        <v>15.6</v>
      </c>
      <c r="K21" s="4044">
        <f>'12-18л. РАСКЛАДКА'!U367</f>
        <v>0</v>
      </c>
      <c r="L21" s="4044">
        <f>'12-18л. РАСКЛАДКА'!U423</f>
        <v>0</v>
      </c>
      <c r="M21" s="4044">
        <f>'12-18л. РАСКЛАДКА'!U476</f>
        <v>0</v>
      </c>
      <c r="N21" s="4044">
        <f>'12-18л. РАСКЛАДКА'!U530</f>
        <v>43.56</v>
      </c>
      <c r="O21" s="4046">
        <f>'12-18л. РАСКЛАДКА'!U583</f>
        <v>34.44</v>
      </c>
      <c r="P21" s="4047">
        <f>'12-18л. РАСКЛАДКА'!U636</f>
        <v>0</v>
      </c>
      <c r="Q21" s="4039">
        <f t="shared" si="0"/>
        <v>93.6</v>
      </c>
      <c r="R21" s="3978">
        <v>0</v>
      </c>
      <c r="S21" s="2814">
        <v>93.6</v>
      </c>
      <c r="T21" s="3977">
        <v>78</v>
      </c>
      <c r="V21" s="3634"/>
      <c r="W21" s="126"/>
      <c r="X21" s="357"/>
      <c r="Y21" s="3144"/>
      <c r="Z21" s="3144"/>
      <c r="AA21" s="3144"/>
      <c r="AB21" s="126"/>
      <c r="AC21" s="106"/>
      <c r="AD21" s="614"/>
      <c r="AE21" s="106"/>
      <c r="AF21" s="1639"/>
      <c r="AG21" s="106"/>
      <c r="AI21" s="106"/>
      <c r="AJ21" s="106"/>
    </row>
    <row r="22" spans="2:36" ht="13.5" customHeight="1">
      <c r="B22" s="436">
        <v>12</v>
      </c>
      <c r="C22" s="231" t="s">
        <v>97</v>
      </c>
      <c r="D22" s="1466">
        <v>5.3</v>
      </c>
      <c r="E22" s="4043">
        <f>'12-18л. РАСКЛАДКА'!U25</f>
        <v>53</v>
      </c>
      <c r="F22" s="4044">
        <f>'12-18л. РАСКЛАДКА'!U83</f>
        <v>0</v>
      </c>
      <c r="G22" s="4044">
        <f>'12-18л. РАСКЛАДКА'!U142</f>
        <v>0</v>
      </c>
      <c r="H22" s="4044">
        <f>'12-18л. РАСКЛАДКА'!U198</f>
        <v>0</v>
      </c>
      <c r="I22" s="4044">
        <f>'12-18л. РАСКЛАДКА'!U255</f>
        <v>0</v>
      </c>
      <c r="J22" s="4045">
        <f>'12-18л. РАСКЛАДКА'!U310</f>
        <v>10.6</v>
      </c>
      <c r="K22" s="4044">
        <f>'12-18л. РАСКЛАДКА'!U368</f>
        <v>0</v>
      </c>
      <c r="L22" s="4044">
        <f>'12-18л. РАСКЛАДКА'!U424</f>
        <v>0</v>
      </c>
      <c r="M22" s="4044">
        <f>'12-18л. РАСКЛАДКА'!U477</f>
        <v>0</v>
      </c>
      <c r="N22" s="4044">
        <f>'12-18л. РАСКЛАДКА'!U531</f>
        <v>0</v>
      </c>
      <c r="O22" s="4046">
        <f>'12-18л. РАСКЛАДКА'!U584</f>
        <v>0</v>
      </c>
      <c r="P22" s="4047">
        <f>'12-18л. РАСКЛАДКА'!U637</f>
        <v>0</v>
      </c>
      <c r="Q22" s="4039">
        <f t="shared" si="0"/>
        <v>63.6</v>
      </c>
      <c r="R22" s="3978">
        <v>0</v>
      </c>
      <c r="S22" s="2814">
        <v>63.6</v>
      </c>
      <c r="T22" s="3977">
        <v>53</v>
      </c>
      <c r="V22" s="3634"/>
      <c r="W22" s="126"/>
      <c r="X22" s="357"/>
      <c r="Y22" s="3144"/>
      <c r="Z22" s="3144"/>
      <c r="AA22" s="613"/>
      <c r="AB22" s="126"/>
      <c r="AC22" s="106"/>
      <c r="AD22" s="614"/>
      <c r="AE22" s="106"/>
      <c r="AF22" s="1639"/>
      <c r="AG22" s="106"/>
      <c r="AI22" s="106"/>
      <c r="AJ22" s="106"/>
    </row>
    <row r="23" spans="2:36" ht="12.75" customHeight="1">
      <c r="B23" s="436">
        <v>13</v>
      </c>
      <c r="C23" s="231" t="s">
        <v>43</v>
      </c>
      <c r="D23" s="1466">
        <v>7.7</v>
      </c>
      <c r="E23" s="4043">
        <f>'12-18л. РАСКЛАДКА'!U26</f>
        <v>0</v>
      </c>
      <c r="F23" s="4044">
        <f>'12-18л. РАСКЛАДКА'!U84</f>
        <v>0</v>
      </c>
      <c r="G23" s="4044">
        <f>'12-18л. РАСКЛАДКА'!U143</f>
        <v>0</v>
      </c>
      <c r="H23" s="4044">
        <f>'12-18л. РАСКЛАДКА'!U199</f>
        <v>0</v>
      </c>
      <c r="I23" s="4044">
        <f>'12-18л. РАСКЛАДКА'!U256</f>
        <v>92.4</v>
      </c>
      <c r="J23" s="4045">
        <f>'12-18л. РАСКЛАДКА'!U311</f>
        <v>0</v>
      </c>
      <c r="K23" s="4044">
        <f>'12-18л. РАСКЛАДКА'!U369</f>
        <v>0</v>
      </c>
      <c r="L23" s="4044">
        <f>'12-18л. РАСКЛАДКА'!U425</f>
        <v>0</v>
      </c>
      <c r="M23" s="4044">
        <f>'12-18л. РАСКЛАДКА'!U478</f>
        <v>0</v>
      </c>
      <c r="N23" s="4044">
        <f>'12-18л. РАСКЛАДКА'!U532</f>
        <v>0</v>
      </c>
      <c r="O23" s="4046">
        <f>'12-18л. РАСКЛАДКА'!U585</f>
        <v>0</v>
      </c>
      <c r="P23" s="4047">
        <f>'12-18л. РАСКЛАДКА'!U638</f>
        <v>0</v>
      </c>
      <c r="Q23" s="4039">
        <f t="shared" si="0"/>
        <v>92.4</v>
      </c>
      <c r="R23" s="3978">
        <v>0</v>
      </c>
      <c r="S23" s="2814">
        <v>92.4</v>
      </c>
      <c r="T23" s="3977">
        <v>77</v>
      </c>
      <c r="V23" s="3634"/>
      <c r="W23" s="126"/>
      <c r="X23" s="357"/>
      <c r="Y23" s="3144"/>
      <c r="Z23" s="3144"/>
      <c r="AA23" s="613"/>
      <c r="AB23" s="126"/>
      <c r="AC23" s="106"/>
      <c r="AD23" s="614"/>
      <c r="AE23" s="106"/>
      <c r="AF23" s="1639"/>
      <c r="AG23" s="106"/>
      <c r="AI23" s="106"/>
      <c r="AJ23" s="106"/>
    </row>
    <row r="24" spans="2:36" ht="12.75" customHeight="1">
      <c r="B24" s="436">
        <v>14</v>
      </c>
      <c r="C24" s="231" t="s">
        <v>98</v>
      </c>
      <c r="D24" s="1466">
        <v>4</v>
      </c>
      <c r="E24" s="4043">
        <f>'12-18л. РАСКЛАДКА'!U27</f>
        <v>0</v>
      </c>
      <c r="F24" s="4044">
        <f>'12-18л. РАСКЛАДКА'!U85</f>
        <v>48</v>
      </c>
      <c r="G24" s="4044">
        <f>'12-18л. РАСКЛАДКА'!U144</f>
        <v>0</v>
      </c>
      <c r="H24" s="4044">
        <f>'12-18л. РАСКЛАДКА'!U200</f>
        <v>0</v>
      </c>
      <c r="I24" s="4044">
        <f>'12-18л. РАСКЛАДКА'!U257</f>
        <v>0</v>
      </c>
      <c r="J24" s="4045">
        <f>'12-18л. РАСКЛАДКА'!U312</f>
        <v>0</v>
      </c>
      <c r="K24" s="4044">
        <f>'12-18л. РАСКЛАДКА'!U370</f>
        <v>0</v>
      </c>
      <c r="L24" s="4044">
        <f>'12-18л. РАСКЛАДКА'!U426</f>
        <v>0</v>
      </c>
      <c r="M24" s="4044">
        <f>'12-18л. РАСКЛАДКА'!U479</f>
        <v>0</v>
      </c>
      <c r="N24" s="4044">
        <f>'12-18л. РАСКЛАДКА'!U533</f>
        <v>0</v>
      </c>
      <c r="O24" s="4046">
        <f>'12-18л. РАСКЛАДКА'!U586</f>
        <v>0</v>
      </c>
      <c r="P24" s="4047">
        <f>'12-18л. РАСКЛАДКА'!U639</f>
        <v>0</v>
      </c>
      <c r="Q24" s="4446">
        <f t="shared" si="0"/>
        <v>48</v>
      </c>
      <c r="R24" s="3978">
        <v>0</v>
      </c>
      <c r="S24" s="2814">
        <v>48</v>
      </c>
      <c r="T24" s="3977">
        <v>40</v>
      </c>
      <c r="V24" s="3634"/>
      <c r="W24" s="126"/>
      <c r="X24" s="357"/>
      <c r="Y24" s="3144"/>
      <c r="Z24" s="3144"/>
      <c r="AA24" s="613"/>
      <c r="AB24" s="126"/>
      <c r="AC24" s="106"/>
      <c r="AD24" s="614"/>
      <c r="AE24" s="106"/>
      <c r="AF24" s="1639"/>
      <c r="AG24" s="106"/>
      <c r="AI24" s="106"/>
      <c r="AJ24" s="106"/>
    </row>
    <row r="25" spans="2:36" ht="12" customHeight="1">
      <c r="B25" s="436">
        <v>15</v>
      </c>
      <c r="C25" s="231" t="s">
        <v>176</v>
      </c>
      <c r="D25" s="1466">
        <v>35</v>
      </c>
      <c r="E25" s="4043">
        <f>'12-18л. РАСКЛАДКА'!U28</f>
        <v>70</v>
      </c>
      <c r="F25" s="4044">
        <f>'12-18л. РАСКЛАДКА'!U86</f>
        <v>15</v>
      </c>
      <c r="G25" s="4044">
        <f>'12-18л. РАСКЛАДКА'!U145</f>
        <v>12.5</v>
      </c>
      <c r="H25" s="4044">
        <f>'12-18л. РАСКЛАДКА'!U201</f>
        <v>0</v>
      </c>
      <c r="I25" s="4044">
        <f>'12-18л. РАСКЛАДКА'!U258</f>
        <v>0</v>
      </c>
      <c r="J25" s="4045">
        <f>'12-18л. РАСКЛАДКА'!U313</f>
        <v>67</v>
      </c>
      <c r="K25" s="4044">
        <f>'12-18л. РАСКЛАДКА'!U371</f>
        <v>0</v>
      </c>
      <c r="L25" s="4044">
        <f>'12-18л. РАСКЛАДКА'!U427</f>
        <v>0</v>
      </c>
      <c r="M25" s="1422">
        <f>'12-18л. РАСКЛАДКА'!U480</f>
        <v>217.6</v>
      </c>
      <c r="N25" s="4044">
        <f>'12-18л. РАСКЛАДКА'!U534</f>
        <v>0</v>
      </c>
      <c r="O25" s="4046">
        <f>'12-18л. РАСКЛАДКА'!U587</f>
        <v>15.4</v>
      </c>
      <c r="P25" s="4047">
        <f>'12-18л. РАСКЛАДКА'!U640</f>
        <v>22.5</v>
      </c>
      <c r="Q25" s="4446">
        <f t="shared" si="0"/>
        <v>420</v>
      </c>
      <c r="R25" s="3978">
        <v>0</v>
      </c>
      <c r="S25" s="2814">
        <v>420</v>
      </c>
      <c r="T25" s="3977">
        <v>350</v>
      </c>
      <c r="V25" s="3634"/>
      <c r="W25" s="126"/>
      <c r="X25" s="357"/>
      <c r="Y25" s="3144"/>
      <c r="Z25" s="3144"/>
      <c r="AA25" s="613"/>
      <c r="AB25" s="126"/>
      <c r="AC25" s="106"/>
      <c r="AD25" s="614"/>
      <c r="AE25" s="106"/>
      <c r="AF25" s="1646"/>
      <c r="AG25" s="106"/>
      <c r="AI25" s="106"/>
      <c r="AJ25" s="106"/>
    </row>
    <row r="26" spans="2:36" ht="14.25" customHeight="1">
      <c r="B26" s="436">
        <v>16</v>
      </c>
      <c r="C26" s="231" t="s">
        <v>177</v>
      </c>
      <c r="D26" s="1466">
        <v>18</v>
      </c>
      <c r="E26" s="4043">
        <f>'12-18л. РАСКЛАДКА'!U29</f>
        <v>0</v>
      </c>
      <c r="F26" s="4044">
        <f>'12-18л. РАСКЛАДКА'!U87</f>
        <v>0</v>
      </c>
      <c r="G26" s="4044">
        <f>'12-18л. РАСКЛАДКА'!U146</f>
        <v>200</v>
      </c>
      <c r="H26" s="1422">
        <f>'12-18л. РАСКЛАДКА'!U202</f>
        <v>200</v>
      </c>
      <c r="I26" s="4044">
        <f>'12-18л. РАСКЛАДКА'!U259</f>
        <v>0</v>
      </c>
      <c r="J26" s="4045">
        <f>'12-18л. РАСКЛАДКА'!U314</f>
        <v>0</v>
      </c>
      <c r="K26" s="4044">
        <f>'12-18л. РАСКЛАДКА'!U372</f>
        <v>0</v>
      </c>
      <c r="L26" s="4044">
        <f>'12-18л. РАСКЛАДКА'!U428</f>
        <v>200</v>
      </c>
      <c r="M26" s="4044">
        <f>'12-18л. РАСКЛАДКА'!U481</f>
        <v>0</v>
      </c>
      <c r="N26" s="4044">
        <f>'12-18л. РАСКЛАДКА'!U535</f>
        <v>0</v>
      </c>
      <c r="O26" s="4046">
        <f>'12-18л. РАСКЛАДКА'!U588</f>
        <v>0</v>
      </c>
      <c r="P26" s="4068">
        <f>'12-18л. РАСКЛАДКА'!U641</f>
        <v>200</v>
      </c>
      <c r="Q26" s="4446">
        <f t="shared" si="0"/>
        <v>800</v>
      </c>
      <c r="R26" s="3978">
        <v>270.37037036999999</v>
      </c>
      <c r="S26" s="2814">
        <v>216</v>
      </c>
      <c r="T26" s="3977">
        <v>180</v>
      </c>
      <c r="V26" s="3634"/>
      <c r="W26" s="126"/>
      <c r="X26" s="357"/>
      <c r="Y26" s="3144"/>
      <c r="Z26" s="3144"/>
      <c r="AA26" s="613"/>
      <c r="AB26" s="126"/>
      <c r="AC26" s="106"/>
      <c r="AD26" s="614"/>
      <c r="AE26" s="106"/>
      <c r="AF26" s="1639"/>
      <c r="AG26" s="106"/>
      <c r="AI26" s="211"/>
      <c r="AJ26" s="106"/>
    </row>
    <row r="27" spans="2:36" ht="13.5" customHeight="1">
      <c r="B27" s="436">
        <v>17</v>
      </c>
      <c r="C27" s="231" t="s">
        <v>178</v>
      </c>
      <c r="D27" s="1466">
        <v>6</v>
      </c>
      <c r="E27" s="4043">
        <f>'12-18л. РАСКЛАДКА'!U30</f>
        <v>0</v>
      </c>
      <c r="F27" s="4044">
        <f>'12-18л. РАСКЛАДКА'!U88</f>
        <v>0</v>
      </c>
      <c r="G27" s="4044">
        <f>'12-18л. РАСКЛАДКА'!U147</f>
        <v>25.8</v>
      </c>
      <c r="H27" s="4044">
        <f>'12-18л. РАСКЛАДКА'!U203</f>
        <v>0</v>
      </c>
      <c r="I27" s="4044">
        <f>'12-18л. РАСКЛАДКА'!U260</f>
        <v>0</v>
      </c>
      <c r="J27" s="4045">
        <f>'12-18л. РАСКЛАДКА'!U315</f>
        <v>0</v>
      </c>
      <c r="K27" s="4044">
        <f>'12-18л. РАСКЛАДКА'!U373</f>
        <v>0</v>
      </c>
      <c r="L27" s="4044">
        <f>'12-18л. РАСКЛАДКА'!U429</f>
        <v>46.2</v>
      </c>
      <c r="M27" s="4044">
        <f>'12-18л. РАСКЛАДКА'!U482</f>
        <v>0</v>
      </c>
      <c r="N27" s="4044">
        <f>'12-18л. РАСКЛАДКА'!U536</f>
        <v>0</v>
      </c>
      <c r="O27" s="4046">
        <f>'12-18л. РАСКЛАДКА'!U589</f>
        <v>0</v>
      </c>
      <c r="P27" s="4047">
        <f>'12-18л. РАСКЛАДКА'!U642</f>
        <v>0</v>
      </c>
      <c r="Q27" s="4446">
        <f t="shared" si="0"/>
        <v>72</v>
      </c>
      <c r="R27" s="3978">
        <v>0</v>
      </c>
      <c r="S27" s="2814">
        <v>72</v>
      </c>
      <c r="T27" s="3977">
        <v>60</v>
      </c>
      <c r="V27" s="3634"/>
      <c r="W27" s="126"/>
      <c r="X27" s="357"/>
      <c r="Y27" s="3144"/>
      <c r="Z27" s="3144"/>
      <c r="AA27" s="613"/>
      <c r="AB27" s="126"/>
      <c r="AC27" s="106"/>
      <c r="AD27" s="614"/>
      <c r="AE27" s="106"/>
      <c r="AF27" s="1639"/>
      <c r="AG27" s="106"/>
      <c r="AI27" s="106"/>
      <c r="AJ27" s="106"/>
    </row>
    <row r="28" spans="2:36" ht="13.5" customHeight="1">
      <c r="B28" s="436">
        <v>18</v>
      </c>
      <c r="C28" s="231" t="s">
        <v>44</v>
      </c>
      <c r="D28" s="1466">
        <v>1.5</v>
      </c>
      <c r="E28" s="4043">
        <f>'12-18л. РАСКЛАДКА'!U31</f>
        <v>3</v>
      </c>
      <c r="F28" s="4044">
        <f>'12-18л. РАСКЛАДКА'!U89</f>
        <v>0</v>
      </c>
      <c r="G28" s="4044">
        <f>'12-18л. РАСКЛАДКА'!U148</f>
        <v>0</v>
      </c>
      <c r="H28" s="4044">
        <f>'12-18л. РАСКЛАДКА'!U204</f>
        <v>0</v>
      </c>
      <c r="I28" s="4044">
        <f>'12-18л. РАСКЛАДКА'!U261</f>
        <v>0</v>
      </c>
      <c r="J28" s="4045">
        <f>'12-18л. РАСКЛАДКА'!U316</f>
        <v>0</v>
      </c>
      <c r="K28" s="4044">
        <f>'12-18л. РАСКЛАДКА'!U374</f>
        <v>15</v>
      </c>
      <c r="L28" s="4044">
        <f>'12-18л. РАСКЛАДКА'!U430</f>
        <v>0</v>
      </c>
      <c r="M28" s="4044">
        <f>'12-18л. РАСКЛАДКА'!U483</f>
        <v>0</v>
      </c>
      <c r="N28" s="4044">
        <f>'12-18л. РАСКЛАДКА'!U537</f>
        <v>0</v>
      </c>
      <c r="O28" s="4046">
        <f>'12-18л. РАСКЛАДКА'!U590</f>
        <v>0</v>
      </c>
      <c r="P28" s="4047">
        <f>'12-18л. РАСКЛАДКА'!U643</f>
        <v>0</v>
      </c>
      <c r="Q28" s="4446">
        <f t="shared" si="0"/>
        <v>18</v>
      </c>
      <c r="R28" s="3978">
        <v>0</v>
      </c>
      <c r="S28" s="2814">
        <v>18</v>
      </c>
      <c r="T28" s="3977">
        <v>15</v>
      </c>
      <c r="V28" s="3634"/>
      <c r="W28" s="126"/>
      <c r="X28" s="357"/>
      <c r="Y28" s="3144"/>
      <c r="Z28" s="3144"/>
      <c r="AA28" s="613"/>
      <c r="AB28" s="126"/>
      <c r="AC28" s="106"/>
      <c r="AD28" s="614"/>
      <c r="AE28" s="106"/>
      <c r="AF28" s="1639"/>
      <c r="AG28" s="106"/>
      <c r="AI28" s="106"/>
      <c r="AJ28" s="106"/>
    </row>
    <row r="29" spans="2:36" ht="13.5" customHeight="1">
      <c r="B29" s="436">
        <v>19</v>
      </c>
      <c r="C29" s="231" t="s">
        <v>179</v>
      </c>
      <c r="D29" s="1466">
        <v>1</v>
      </c>
      <c r="E29" s="4043">
        <f>'12-18л. РАСКЛАДКА'!U32</f>
        <v>0</v>
      </c>
      <c r="F29" s="4044">
        <f>'12-18л. РАСКЛАДКА'!U90</f>
        <v>0</v>
      </c>
      <c r="G29" s="4044">
        <f>'12-18л. РАСКЛАДКА'!U149</f>
        <v>0</v>
      </c>
      <c r="H29" s="4044">
        <f>'12-18л. РАСКЛАДКА'!U205</f>
        <v>0</v>
      </c>
      <c r="I29" s="4044">
        <f>'12-18л. РАСКЛАДКА'!U262</f>
        <v>0</v>
      </c>
      <c r="J29" s="4045">
        <f>'12-18л. РАСКЛАДКА'!U317</f>
        <v>4.5</v>
      </c>
      <c r="K29" s="4044">
        <f>'12-18л. РАСКЛАДКА'!U375</f>
        <v>0</v>
      </c>
      <c r="L29" s="4044">
        <f>'12-18л. РАСКЛАДКА'!U431</f>
        <v>0</v>
      </c>
      <c r="M29" s="4044">
        <f>'12-18л. РАСКЛАДКА'!U484</f>
        <v>0</v>
      </c>
      <c r="N29" s="4044">
        <f>'12-18л. РАСКЛАДКА'!U538</f>
        <v>2.5</v>
      </c>
      <c r="O29" s="4046">
        <f>'12-18л. РАСКЛАДКА'!U591</f>
        <v>5</v>
      </c>
      <c r="P29" s="4047">
        <f>'12-18л. РАСКЛАДКА'!U644</f>
        <v>0</v>
      </c>
      <c r="Q29" s="4446">
        <f t="shared" si="0"/>
        <v>12</v>
      </c>
      <c r="R29" s="3978">
        <v>0</v>
      </c>
      <c r="S29" s="2814">
        <v>12</v>
      </c>
      <c r="T29" s="3977">
        <v>10</v>
      </c>
      <c r="V29" s="3634"/>
      <c r="W29" s="126"/>
      <c r="X29" s="357"/>
      <c r="Y29" s="3144"/>
      <c r="Z29" s="3144"/>
      <c r="AA29" s="613"/>
      <c r="AB29" s="126"/>
      <c r="AC29" s="106"/>
      <c r="AD29" s="614"/>
      <c r="AE29" s="106"/>
      <c r="AF29" s="1647"/>
      <c r="AG29" s="106"/>
      <c r="AI29" s="106"/>
      <c r="AJ29" s="106"/>
    </row>
    <row r="30" spans="2:36" ht="13.5" customHeight="1">
      <c r="B30" s="436">
        <v>20</v>
      </c>
      <c r="C30" s="231" t="s">
        <v>45</v>
      </c>
      <c r="D30" s="1466">
        <v>3.5</v>
      </c>
      <c r="E30" s="4043">
        <f>'12-18л. РАСКЛАДКА'!U33</f>
        <v>1.9</v>
      </c>
      <c r="F30" s="4044">
        <f>'12-18л. РАСКЛАДКА'!U91</f>
        <v>0.65</v>
      </c>
      <c r="G30" s="4044">
        <f>'12-18л. РАСКЛАДКА'!U150</f>
        <v>5.7</v>
      </c>
      <c r="H30" s="4044">
        <f>'12-18л. РАСКЛАДКА'!U206</f>
        <v>6.21</v>
      </c>
      <c r="I30" s="4044">
        <f>'12-18л. РАСКЛАДКА'!U263</f>
        <v>0</v>
      </c>
      <c r="J30" s="4045">
        <f>'12-18л. РАСКЛАДКА'!U318</f>
        <v>5.5</v>
      </c>
      <c r="K30" s="4044">
        <f>'12-18л. РАСКЛАДКА'!U376</f>
        <v>5</v>
      </c>
      <c r="L30" s="4044">
        <f>'12-18л. РАСКЛАДКА'!U432</f>
        <v>3.8</v>
      </c>
      <c r="M30" s="4044">
        <f>'12-18л. РАСКЛАДКА'!U485</f>
        <v>5.5</v>
      </c>
      <c r="N30" s="4044">
        <f>'12-18л. РАСКЛАДКА'!U539</f>
        <v>1.5</v>
      </c>
      <c r="O30" s="4046">
        <f>'12-18л. РАСКЛАДКА'!U592</f>
        <v>3.64</v>
      </c>
      <c r="P30" s="4047">
        <f>'12-18л. РАСКЛАДКА'!U645</f>
        <v>2.6</v>
      </c>
      <c r="Q30" s="4446">
        <f t="shared" si="0"/>
        <v>42.000000000000007</v>
      </c>
      <c r="R30" s="3978">
        <v>0</v>
      </c>
      <c r="S30" s="2814">
        <v>42</v>
      </c>
      <c r="T30" s="3977">
        <v>35</v>
      </c>
      <c r="V30" s="3634"/>
      <c r="W30" s="126"/>
      <c r="X30" s="357"/>
      <c r="Y30" s="3144"/>
      <c r="Z30" s="3144"/>
      <c r="AA30" s="613"/>
      <c r="AB30" s="126"/>
      <c r="AC30" s="106"/>
      <c r="AD30" s="614"/>
      <c r="AE30" s="106"/>
      <c r="AF30" s="1639"/>
      <c r="AG30" s="106"/>
      <c r="AI30" s="106"/>
      <c r="AJ30" s="106"/>
    </row>
    <row r="31" spans="2:36" ht="12.75" customHeight="1">
      <c r="B31" s="436">
        <v>21</v>
      </c>
      <c r="C31" s="231" t="s">
        <v>46</v>
      </c>
      <c r="D31" s="1466">
        <v>1.8</v>
      </c>
      <c r="E31" s="4043">
        <f>'12-18л. РАСКЛАДКА'!U34</f>
        <v>0</v>
      </c>
      <c r="F31" s="4044">
        <f>'12-18л. РАСКЛАДКА'!U92</f>
        <v>3.2</v>
      </c>
      <c r="G31" s="4044">
        <f>'12-18л. РАСКЛАДКА'!U151</f>
        <v>0.5</v>
      </c>
      <c r="H31" s="4044">
        <f>'12-18л. РАСКЛАДКА'!U207</f>
        <v>0</v>
      </c>
      <c r="I31" s="4044">
        <f>'12-18л. РАСКЛАДКА'!U264</f>
        <v>5.6</v>
      </c>
      <c r="J31" s="4045">
        <f>'12-18л. РАСКЛАДКА'!U319</f>
        <v>1.75</v>
      </c>
      <c r="K31" s="4044">
        <f>'12-18л. РАСКЛАДКА'!U377</f>
        <v>0</v>
      </c>
      <c r="L31" s="4044">
        <f>'12-18л. РАСКЛАДКА'!U433</f>
        <v>3.92</v>
      </c>
      <c r="M31" s="4044">
        <f>'12-18л. РАСКЛАДКА'!U486</f>
        <v>0</v>
      </c>
      <c r="N31" s="4044">
        <f>'12-18л. РАСКЛАДКА'!U540</f>
        <v>1.3</v>
      </c>
      <c r="O31" s="4046">
        <f>'12-18л. РАСКЛАДКА'!U593</f>
        <v>4.58</v>
      </c>
      <c r="P31" s="4047">
        <f>'12-18л. РАСКЛАДКА'!U646</f>
        <v>0.75</v>
      </c>
      <c r="Q31" s="4039">
        <f t="shared" si="0"/>
        <v>21.6</v>
      </c>
      <c r="R31" s="3978">
        <v>0</v>
      </c>
      <c r="S31" s="2814">
        <v>21.6</v>
      </c>
      <c r="T31" s="3977">
        <v>18</v>
      </c>
      <c r="V31" s="3634"/>
      <c r="W31" s="126"/>
      <c r="X31" s="357"/>
      <c r="Y31" s="3144"/>
      <c r="Z31" s="3144"/>
      <c r="AA31" s="613"/>
      <c r="AB31" s="126"/>
      <c r="AC31" s="106"/>
      <c r="AD31" s="614"/>
      <c r="AE31" s="106"/>
      <c r="AF31" s="1639"/>
      <c r="AG31" s="106"/>
      <c r="AI31" s="106"/>
      <c r="AJ31" s="106"/>
    </row>
    <row r="32" spans="2:36" ht="12" customHeight="1">
      <c r="B32" s="436">
        <v>22</v>
      </c>
      <c r="C32" s="231" t="s">
        <v>180</v>
      </c>
      <c r="D32" s="1466">
        <v>4</v>
      </c>
      <c r="E32" s="4043">
        <f>'12-18л. РАСКЛАДКА'!U35</f>
        <v>0</v>
      </c>
      <c r="F32" s="4044">
        <f>'12-18л. РАСКЛАДКА'!U93</f>
        <v>1.88</v>
      </c>
      <c r="G32" s="4044">
        <f>'12-18л. РАСКЛАДКА'!U152</f>
        <v>5</v>
      </c>
      <c r="H32" s="4044">
        <f>'12-18л. РАСКЛАДКА'!U208</f>
        <v>2</v>
      </c>
      <c r="I32" s="4044">
        <f>'12-18л. РАСКЛАДКА'!U265</f>
        <v>18</v>
      </c>
      <c r="J32" s="4045">
        <f>'12-18л. РАСКЛАДКА'!U320</f>
        <v>0</v>
      </c>
      <c r="K32" s="4044">
        <f>'12-18л. РАСКЛАДКА'!U378</f>
        <v>0</v>
      </c>
      <c r="L32" s="4044">
        <f>'12-18л. РАСКЛАДКА'!U434</f>
        <v>5.6</v>
      </c>
      <c r="M32" s="4044">
        <f>'12-18л. РАСКЛАДКА'!U487</f>
        <v>2</v>
      </c>
      <c r="N32" s="4044">
        <f>'12-18л. РАСКЛАДКА'!U541</f>
        <v>5.52</v>
      </c>
      <c r="O32" s="4046">
        <f>'12-18л. РАСКЛАДКА'!U594</f>
        <v>0</v>
      </c>
      <c r="P32" s="4047">
        <f>'12-18л. РАСКЛАДКА'!U647</f>
        <v>8</v>
      </c>
      <c r="Q32" s="4446">
        <f t="shared" si="0"/>
        <v>48</v>
      </c>
      <c r="R32" s="3978">
        <v>0</v>
      </c>
      <c r="S32" s="2814">
        <v>48</v>
      </c>
      <c r="T32" s="3977">
        <v>40</v>
      </c>
      <c r="V32" s="3634"/>
      <c r="W32" s="126"/>
      <c r="X32" s="357"/>
      <c r="Y32" s="3144"/>
      <c r="Z32" s="3144"/>
      <c r="AA32" s="613"/>
      <c r="AB32" s="126"/>
      <c r="AC32" s="106"/>
      <c r="AD32" s="614"/>
      <c r="AE32" s="106"/>
      <c r="AF32" s="1639"/>
      <c r="AG32" s="106"/>
      <c r="AI32" s="106"/>
      <c r="AJ32" s="106"/>
    </row>
    <row r="33" spans="2:36" ht="13.5" customHeight="1">
      <c r="B33" s="436">
        <v>23</v>
      </c>
      <c r="C33" s="231" t="s">
        <v>47</v>
      </c>
      <c r="D33" s="1466">
        <v>3.5</v>
      </c>
      <c r="E33" s="4043">
        <f>'12-18л. РАСКЛАДКА'!U36</f>
        <v>0</v>
      </c>
      <c r="F33" s="4044">
        <f>'12-18л. РАСКЛАДКА'!U94</f>
        <v>2</v>
      </c>
      <c r="G33" s="4044">
        <f>'12-18л. РАСКЛАДКА'!U153</f>
        <v>0</v>
      </c>
      <c r="H33" s="4044">
        <f>'12-18л. РАСКЛАДКА'!U209</f>
        <v>0</v>
      </c>
      <c r="I33" s="4044">
        <f>'12-18л. РАСКЛАДКА'!U266</f>
        <v>5</v>
      </c>
      <c r="J33" s="4045">
        <f>'12-18л. РАСКЛАДКА'!U321</f>
        <v>5</v>
      </c>
      <c r="K33" s="4044">
        <f>'12-18л. РАСКЛАДКА'!U379</f>
        <v>7</v>
      </c>
      <c r="L33" s="4044">
        <f>'12-18л. РАСКЛАДКА'!U435</f>
        <v>0</v>
      </c>
      <c r="M33" s="4044">
        <f>'12-18л. РАСКЛАДКА'!U488</f>
        <v>7.1999999999999993</v>
      </c>
      <c r="N33" s="4044">
        <f>'12-18л. РАСКЛАДКА'!U542</f>
        <v>5.4</v>
      </c>
      <c r="O33" s="4046">
        <f>'12-18л. РАСКЛАДКА'!U595</f>
        <v>7</v>
      </c>
      <c r="P33" s="4047">
        <f>'12-18л. РАСКЛАДКА'!U648</f>
        <v>3.4000000000000004</v>
      </c>
      <c r="Q33" s="4446">
        <f t="shared" si="0"/>
        <v>42</v>
      </c>
      <c r="R33" s="3978">
        <v>0</v>
      </c>
      <c r="S33" s="2814">
        <v>42</v>
      </c>
      <c r="T33" s="3977">
        <v>35</v>
      </c>
      <c r="V33" s="3634"/>
      <c r="W33" s="126"/>
      <c r="X33" s="357"/>
      <c r="Y33" s="3144"/>
      <c r="Z33" s="3144"/>
      <c r="AA33" s="613"/>
      <c r="AB33" s="126"/>
      <c r="AC33" s="106"/>
      <c r="AD33" s="614"/>
      <c r="AE33" s="106"/>
      <c r="AF33" s="1639"/>
      <c r="AG33" s="106"/>
      <c r="AI33" s="106"/>
      <c r="AJ33" s="106"/>
    </row>
    <row r="34" spans="2:36" ht="12.75" customHeight="1">
      <c r="B34" s="436">
        <v>24</v>
      </c>
      <c r="C34" s="231" t="s">
        <v>48</v>
      </c>
      <c r="D34" s="1466">
        <v>1.5</v>
      </c>
      <c r="E34" s="4043">
        <f>'12-18л. РАСКЛАДКА'!U37</f>
        <v>0</v>
      </c>
      <c r="F34" s="4044">
        <f>'12-18л. РАСКЛАДКА'!U95</f>
        <v>0</v>
      </c>
      <c r="G34" s="4044">
        <f>'12-18л. РАСКЛАДКА'!U154</f>
        <v>0</v>
      </c>
      <c r="H34" s="4044">
        <f>'12-18л. РАСКЛАДКА'!U210</f>
        <v>0</v>
      </c>
      <c r="I34" s="4044">
        <f>'12-18л. РАСКЛАДКА'!U267</f>
        <v>0</v>
      </c>
      <c r="J34" s="4045">
        <f>'12-18л. РАСКЛАДКА'!U322</f>
        <v>0</v>
      </c>
      <c r="K34" s="4044">
        <f>'12-18л. РАСКЛАДКА'!U380</f>
        <v>18</v>
      </c>
      <c r="L34" s="4044">
        <f>'12-18л. РАСКЛАДКА'!U436</f>
        <v>0</v>
      </c>
      <c r="M34" s="4044">
        <f>'12-18л. РАСКЛАДКА'!U489</f>
        <v>0</v>
      </c>
      <c r="N34" s="4044">
        <f>'12-18л. РАСКЛАДКА'!U543</f>
        <v>0</v>
      </c>
      <c r="O34" s="4046">
        <f>'12-18л. РАСКЛАДКА'!U596</f>
        <v>0</v>
      </c>
      <c r="P34" s="4047">
        <f>'12-18л. РАСКЛАДКА'!U649</f>
        <v>0</v>
      </c>
      <c r="Q34" s="4446">
        <f t="shared" si="0"/>
        <v>18</v>
      </c>
      <c r="R34" s="3978">
        <v>0</v>
      </c>
      <c r="S34" s="2814">
        <v>18</v>
      </c>
      <c r="T34" s="3977">
        <v>15</v>
      </c>
      <c r="V34" s="3634"/>
      <c r="W34" s="126"/>
      <c r="X34" s="357"/>
      <c r="Y34" s="3144"/>
      <c r="Z34" s="3144"/>
      <c r="AA34" s="613"/>
      <c r="AB34" s="126"/>
      <c r="AC34" s="106"/>
      <c r="AD34" s="614"/>
      <c r="AE34" s="106"/>
      <c r="AF34" s="1639"/>
      <c r="AG34" s="106"/>
      <c r="AI34" s="106"/>
      <c r="AJ34" s="106"/>
    </row>
    <row r="35" spans="2:36" ht="12" customHeight="1">
      <c r="B35" s="436">
        <v>25</v>
      </c>
      <c r="C35" s="231" t="s">
        <v>49</v>
      </c>
      <c r="D35" s="1466">
        <v>0.2</v>
      </c>
      <c r="E35" s="4043">
        <f>'12-18л. РАСКЛАДКА'!U38</f>
        <v>0</v>
      </c>
      <c r="F35" s="4044">
        <f>'12-18л. РАСКЛАДКА'!U96</f>
        <v>0</v>
      </c>
      <c r="G35" s="4044">
        <f>'12-18л. РАСКЛАДКА'!U155</f>
        <v>0</v>
      </c>
      <c r="H35" s="4044">
        <f>'12-18л. РАСКЛАДКА'!U211</f>
        <v>0</v>
      </c>
      <c r="I35" s="4044">
        <f>'12-18л. РАСКЛАДКА'!U268</f>
        <v>0</v>
      </c>
      <c r="J35" s="4045">
        <f>'12-18л. РАСКЛАДКА'!U323</f>
        <v>2</v>
      </c>
      <c r="K35" s="4044">
        <f>'12-18л. РАСКЛАДКА'!U381</f>
        <v>2</v>
      </c>
      <c r="L35" s="4044">
        <f>'12-18л. РАСКЛАДКА'!U437</f>
        <v>0</v>
      </c>
      <c r="M35" s="4044">
        <f>'12-18л. РАСКЛАДКА'!U490</f>
        <v>0</v>
      </c>
      <c r="N35" s="4044">
        <f>'12-18л. РАСКЛАДКА'!U544</f>
        <v>0</v>
      </c>
      <c r="O35" s="4046">
        <f>'12-18л. РАСКЛАДКА'!U597</f>
        <v>2</v>
      </c>
      <c r="P35" s="4047">
        <f>'12-18л. РАСКЛАДКА'!U650</f>
        <v>0</v>
      </c>
      <c r="Q35" s="4039">
        <f t="shared" si="0"/>
        <v>6</v>
      </c>
      <c r="R35" s="3978">
        <v>150</v>
      </c>
      <c r="S35" s="2814">
        <v>2.4</v>
      </c>
      <c r="T35" s="3977">
        <v>2</v>
      </c>
      <c r="V35" s="3634"/>
      <c r="W35" s="126"/>
      <c r="X35" s="357"/>
      <c r="Y35" s="3144"/>
      <c r="Z35" s="3144"/>
      <c r="AA35" s="613"/>
      <c r="AB35" s="126"/>
      <c r="AC35" s="106"/>
      <c r="AD35" s="614"/>
      <c r="AE35" s="106"/>
      <c r="AF35" s="1647"/>
      <c r="AG35" s="106"/>
      <c r="AI35" s="106"/>
      <c r="AJ35" s="106"/>
    </row>
    <row r="36" spans="2:36" ht="12" customHeight="1">
      <c r="B36" s="436">
        <v>26</v>
      </c>
      <c r="C36" s="231" t="s">
        <v>181</v>
      </c>
      <c r="D36" s="1466">
        <v>0.12</v>
      </c>
      <c r="E36" s="4043">
        <f>'12-18л. РАСКЛАДКА'!U39</f>
        <v>0</v>
      </c>
      <c r="F36" s="4044">
        <f>'12-18л. РАСКЛАДКА'!U97</f>
        <v>0</v>
      </c>
      <c r="G36" s="4044">
        <f>'12-18л. РАСКЛАДКА'!U156</f>
        <v>0</v>
      </c>
      <c r="H36" s="4044">
        <f>'12-18л. РАСКЛАДКА'!U212</f>
        <v>0</v>
      </c>
      <c r="I36" s="4044">
        <f>'12-18л. РАСКЛАДКА'!U269</f>
        <v>0</v>
      </c>
      <c r="J36" s="4045">
        <f>'12-18л. РАСКЛАДКА'!U324</f>
        <v>0</v>
      </c>
      <c r="K36" s="4044">
        <f>'12-18л. РАСКЛАДКА'!U382</f>
        <v>0</v>
      </c>
      <c r="L36" s="4044">
        <f>'12-18л. РАСКЛАДКА'!U438</f>
        <v>0</v>
      </c>
      <c r="M36" s="4044">
        <f>'12-18л. РАСКЛАДКА'!U491</f>
        <v>1.44</v>
      </c>
      <c r="N36" s="4044">
        <f>'12-18л. РАСКЛАДКА'!U545</f>
        <v>0</v>
      </c>
      <c r="O36" s="4046">
        <f>'12-18л. РАСКЛАДКА'!U598</f>
        <v>0</v>
      </c>
      <c r="P36" s="4047">
        <f>'12-18л. РАСКЛАДКА'!U651</f>
        <v>0</v>
      </c>
      <c r="Q36" s="4134">
        <f t="shared" si="0"/>
        <v>1.44</v>
      </c>
      <c r="R36" s="3978">
        <v>0</v>
      </c>
      <c r="S36" s="2814">
        <v>1.44</v>
      </c>
      <c r="T36" s="3977">
        <v>1.2</v>
      </c>
      <c r="V36" s="3634"/>
      <c r="W36" s="126"/>
      <c r="X36" s="357"/>
      <c r="Y36" s="3144"/>
      <c r="Z36" s="3144"/>
      <c r="AA36" s="613"/>
      <c r="AB36" s="126"/>
      <c r="AC36" s="106"/>
      <c r="AD36" s="614"/>
      <c r="AE36" s="106"/>
      <c r="AF36" s="1639"/>
      <c r="AG36" s="106"/>
      <c r="AI36" s="106"/>
      <c r="AJ36" s="106"/>
    </row>
    <row r="37" spans="2:36" ht="12" customHeight="1">
      <c r="B37" s="436">
        <v>27</v>
      </c>
      <c r="C37" s="231" t="s">
        <v>99</v>
      </c>
      <c r="D37" s="1466">
        <v>0.2</v>
      </c>
      <c r="E37" s="4043">
        <f>'12-18л. РАСКЛАДКА'!U40</f>
        <v>0</v>
      </c>
      <c r="F37" s="4044">
        <f>'12-18л. РАСКЛАДКА'!U98</f>
        <v>0</v>
      </c>
      <c r="G37" s="4044">
        <f>'12-18л. РАСКЛАДКА'!U157</f>
        <v>0</v>
      </c>
      <c r="H37" s="4044">
        <f>'12-18л. РАСКЛАДКА'!U213</f>
        <v>0</v>
      </c>
      <c r="I37" s="4044">
        <f>'12-18л. РАСКЛАДКА'!U270</f>
        <v>0</v>
      </c>
      <c r="J37" s="4045">
        <f>'12-18л. РАСКЛАДКА'!U325</f>
        <v>0</v>
      </c>
      <c r="K37" s="4044">
        <f>'12-18л. РАСКЛАДКА'!U383</f>
        <v>0</v>
      </c>
      <c r="L37" s="4044">
        <f>'12-18л. РАСКЛАДКА'!U439</f>
        <v>0</v>
      </c>
      <c r="M37" s="4044">
        <f>'12-18л. РАСКЛАДКА'!U492</f>
        <v>2.4</v>
      </c>
      <c r="N37" s="4044">
        <f>'12-18л. РАСКЛАДКА'!U546</f>
        <v>0</v>
      </c>
      <c r="O37" s="4046">
        <f>'12-18л. РАСКЛАДКА'!U599</f>
        <v>0</v>
      </c>
      <c r="P37" s="4047">
        <f>'12-18л. РАСКЛАДКА'!U652</f>
        <v>0</v>
      </c>
      <c r="Q37" s="4039">
        <f t="shared" si="0"/>
        <v>2.4</v>
      </c>
      <c r="R37" s="3978">
        <v>0</v>
      </c>
      <c r="S37" s="2814">
        <v>2.4</v>
      </c>
      <c r="T37" s="3977">
        <v>2</v>
      </c>
      <c r="V37" s="3634"/>
      <c r="W37" s="126"/>
      <c r="X37" s="357"/>
      <c r="Y37" s="3144"/>
      <c r="Z37" s="3144"/>
      <c r="AA37" s="613"/>
      <c r="AB37" s="126"/>
      <c r="AC37" s="106"/>
      <c r="AD37" s="614"/>
      <c r="AE37" s="106"/>
      <c r="AF37" s="1639"/>
      <c r="AG37" s="106"/>
      <c r="AI37" s="106"/>
      <c r="AJ37" s="106"/>
    </row>
    <row r="38" spans="2:36" ht="11.25" customHeight="1">
      <c r="B38" s="436">
        <v>28</v>
      </c>
      <c r="C38" s="231" t="s">
        <v>50</v>
      </c>
      <c r="D38" s="1466">
        <v>0.03</v>
      </c>
      <c r="E38" s="4043">
        <f>'12-18л. РАСКЛАДКА'!U41</f>
        <v>0</v>
      </c>
      <c r="F38" s="4044">
        <f>'12-18л. РАСКЛАДКА'!U99</f>
        <v>0</v>
      </c>
      <c r="G38" s="4044">
        <f>'12-18л. РАСКЛАДКА'!U158</f>
        <v>0</v>
      </c>
      <c r="H38" s="4044">
        <f>'12-18л. РАСКЛАДКА'!U214</f>
        <v>0</v>
      </c>
      <c r="I38" s="4044">
        <f>'12-18л. РАСКЛАДКА'!U271</f>
        <v>0</v>
      </c>
      <c r="J38" s="4045">
        <f>'12-18л. РАСКЛАДКА'!U326</f>
        <v>0</v>
      </c>
      <c r="K38" s="4044">
        <f>'12-18л. РАСКЛАДКА'!U384</f>
        <v>0</v>
      </c>
      <c r="L38" s="4044">
        <f>'12-18л. РАСКЛАДКА'!U440</f>
        <v>0</v>
      </c>
      <c r="M38" s="4044">
        <f>'12-18л. РАСКЛАДКА'!U493</f>
        <v>0</v>
      </c>
      <c r="N38" s="4044">
        <f>'12-18л. РАСКЛАДКА'!U547</f>
        <v>0</v>
      </c>
      <c r="O38" s="4046">
        <f>'12-18л. РАСКЛАДКА'!U600</f>
        <v>0</v>
      </c>
      <c r="P38" s="4047">
        <f>'12-18л. РАСКЛАДКА'!U653</f>
        <v>0</v>
      </c>
      <c r="Q38" s="4039">
        <f t="shared" si="0"/>
        <v>0</v>
      </c>
      <c r="R38" s="4442">
        <v>-100</v>
      </c>
      <c r="S38" s="2814">
        <v>0.36</v>
      </c>
      <c r="T38" s="3977">
        <v>0.3</v>
      </c>
      <c r="V38" s="3634"/>
      <c r="W38" s="126"/>
      <c r="X38" s="357"/>
      <c r="Y38" s="3144"/>
      <c r="Z38" s="3144"/>
      <c r="AA38" s="613"/>
      <c r="AB38" s="126"/>
      <c r="AC38" s="106"/>
      <c r="AD38" s="614"/>
      <c r="AE38" s="106"/>
      <c r="AF38" s="1647"/>
      <c r="AG38" s="106"/>
      <c r="AI38" s="106"/>
      <c r="AJ38" s="106"/>
    </row>
    <row r="39" spans="2:36" ht="11.25" customHeight="1">
      <c r="B39" s="436">
        <v>29</v>
      </c>
      <c r="C39" s="464" t="s">
        <v>182</v>
      </c>
      <c r="D39" s="1466">
        <v>0.5</v>
      </c>
      <c r="E39" s="4043">
        <f>'12-18л. РАСКЛАДКА'!U42</f>
        <v>0.48</v>
      </c>
      <c r="F39" s="4044">
        <f>'12-18л. РАСКЛАДКА'!U100</f>
        <v>0.8600000000000001</v>
      </c>
      <c r="G39" s="4044">
        <f>'12-18л. РАСКЛАДКА'!U159</f>
        <v>0.25</v>
      </c>
      <c r="H39" s="4044">
        <f>'12-18л. РАСКЛАДКА'!U215</f>
        <v>0.2</v>
      </c>
      <c r="I39" s="4044">
        <f>'12-18л. РАСКЛАДКА'!U272</f>
        <v>1.4</v>
      </c>
      <c r="J39" s="4045">
        <f>'12-18л. РАСКЛАДКА'!U327</f>
        <v>0.61</v>
      </c>
      <c r="K39" s="4044">
        <f>'12-18л. РАСКЛАДКА'!U385</f>
        <v>0</v>
      </c>
      <c r="L39" s="4044">
        <f>'12-18л. РАСКЛАДКА'!U441</f>
        <v>0.24</v>
      </c>
      <c r="M39" s="4044">
        <f>'12-18л. РАСКЛАДКА'!U494</f>
        <v>0.26</v>
      </c>
      <c r="N39" s="4044">
        <f>'12-18л. РАСКЛАДКА'!U548</f>
        <v>1.1000000000000001</v>
      </c>
      <c r="O39" s="4046">
        <f>'12-18л. РАСКЛАДКА'!U601</f>
        <v>0.6</v>
      </c>
      <c r="P39" s="4047">
        <f>'12-18л. РАСКЛАДКА'!U654</f>
        <v>0</v>
      </c>
      <c r="Q39" s="4446">
        <f t="shared" si="0"/>
        <v>6</v>
      </c>
      <c r="R39" s="3978">
        <v>0</v>
      </c>
      <c r="S39" s="2814">
        <v>6</v>
      </c>
      <c r="T39" s="3977">
        <v>5</v>
      </c>
      <c r="V39" s="3634"/>
      <c r="W39" s="3141"/>
      <c r="X39" s="357"/>
      <c r="Y39" s="3144"/>
      <c r="Z39" s="3144"/>
      <c r="AA39" s="613"/>
      <c r="AB39" s="126"/>
      <c r="AC39" s="106"/>
      <c r="AD39" s="614"/>
      <c r="AE39" s="106"/>
      <c r="AF39" s="1639"/>
      <c r="AG39" s="106"/>
      <c r="AI39" s="106"/>
      <c r="AJ39" s="106"/>
    </row>
    <row r="40" spans="2:36" ht="12.75" customHeight="1">
      <c r="B40" s="436">
        <v>30</v>
      </c>
      <c r="C40" s="231" t="s">
        <v>100</v>
      </c>
      <c r="D40" s="1466">
        <v>0.4</v>
      </c>
      <c r="E40" s="4043">
        <f>'12-18л. РАСКЛАДКА'!U43</f>
        <v>0</v>
      </c>
      <c r="F40" s="4044">
        <f>'12-18л. РАСКЛАДКА'!U101</f>
        <v>4</v>
      </c>
      <c r="G40" s="4044">
        <f>'12-18л. РАСКЛАДКА'!U160</f>
        <v>0</v>
      </c>
      <c r="H40" s="4044">
        <f>'12-18л. РАСКЛАДКА'!U216</f>
        <v>0</v>
      </c>
      <c r="I40" s="4044">
        <f>'12-18л. РАСКЛАДКА'!U273</f>
        <v>0</v>
      </c>
      <c r="J40" s="4045">
        <f>'12-18л. РАСКЛАДКА'!U328</f>
        <v>0</v>
      </c>
      <c r="K40" s="4044">
        <f>'12-18л. РАСКЛАДКА'!U386</f>
        <v>0</v>
      </c>
      <c r="L40" s="4044">
        <f>'12-18л. РАСКЛАДКА'!U442</f>
        <v>0</v>
      </c>
      <c r="M40" s="4044">
        <f>'12-18л. РАСКЛАДКА'!U495</f>
        <v>0</v>
      </c>
      <c r="N40" s="4044">
        <f>'12-18л. РАСКЛАДКА'!U549</f>
        <v>0</v>
      </c>
      <c r="O40" s="4046">
        <f>'12-18л. РАСКЛАДКА'!U602</f>
        <v>0</v>
      </c>
      <c r="P40" s="4047">
        <f>'12-18л. РАСКЛАДКА'!U655</f>
        <v>0.8</v>
      </c>
      <c r="Q40" s="4039">
        <f t="shared" si="0"/>
        <v>4.8</v>
      </c>
      <c r="R40" s="3978">
        <v>0</v>
      </c>
      <c r="S40" s="2814">
        <v>4.8</v>
      </c>
      <c r="T40" s="3977">
        <v>4</v>
      </c>
      <c r="V40" s="3634"/>
      <c r="W40" s="126"/>
      <c r="X40" s="357"/>
      <c r="Y40" s="3144"/>
      <c r="Z40" s="3144"/>
      <c r="AA40" s="613"/>
      <c r="AB40" s="126"/>
      <c r="AC40" s="106"/>
      <c r="AD40" s="614"/>
      <c r="AE40" s="106"/>
      <c r="AF40" s="1639"/>
      <c r="AG40" s="106"/>
      <c r="AI40" s="106"/>
      <c r="AJ40" s="106"/>
    </row>
    <row r="41" spans="2:36" ht="13.5" customHeight="1">
      <c r="B41" s="436">
        <v>31</v>
      </c>
      <c r="C41" s="231" t="s">
        <v>101</v>
      </c>
      <c r="D41" s="1466">
        <v>0.2</v>
      </c>
      <c r="E41" s="4043">
        <f>'12-18л. РАСКЛАДКА'!U44</f>
        <v>0</v>
      </c>
      <c r="F41" s="4044">
        <f>'12-18л. РАСКЛАДКА'!U102</f>
        <v>4.0000000000000001E-3</v>
      </c>
      <c r="G41" s="4044">
        <f>'12-18л. РАСКЛАДКА'!U161</f>
        <v>0</v>
      </c>
      <c r="H41" s="4044">
        <f>'12-18л. РАСКЛАДКА'!U217</f>
        <v>0</v>
      </c>
      <c r="I41" s="4044">
        <f>'12-18л. РАСКЛАДКА'!U274</f>
        <v>0</v>
      </c>
      <c r="J41" s="4045">
        <f>'12-18л. РАСКЛАДКА'!U329</f>
        <v>0.25680000000000003</v>
      </c>
      <c r="K41" s="4044">
        <f>'12-18л. РАСКЛАДКА'!U387</f>
        <v>0</v>
      </c>
      <c r="L41" s="4044">
        <f>'12-18л. РАСКЛАДКА'!U443</f>
        <v>0</v>
      </c>
      <c r="M41" s="4044">
        <f>'12-18л. РАСКЛАДКА'!U496</f>
        <v>0</v>
      </c>
      <c r="N41" s="4044">
        <f>'12-18л. РАСКЛАДКА'!U550</f>
        <v>2.0000000000000001E-4</v>
      </c>
      <c r="O41" s="4046">
        <f>'12-18л. РАСКЛАДКА'!U603</f>
        <v>1.9890000000000001</v>
      </c>
      <c r="P41" s="4047">
        <f>'12-18л. РАСКЛАДКА'!U656</f>
        <v>0.15</v>
      </c>
      <c r="Q41" s="4134">
        <f t="shared" si="0"/>
        <v>2.4</v>
      </c>
      <c r="R41" s="3978">
        <v>0</v>
      </c>
      <c r="S41" s="4041">
        <v>2.4</v>
      </c>
      <c r="T41" s="3977">
        <v>2</v>
      </c>
      <c r="V41" s="3634"/>
      <c r="W41" s="126"/>
      <c r="X41" s="357"/>
      <c r="Y41" s="3144"/>
      <c r="Z41" s="3144"/>
      <c r="AA41" s="613"/>
      <c r="AB41" s="126"/>
      <c r="AC41" s="106"/>
      <c r="AD41" s="614"/>
      <c r="AE41" s="106"/>
      <c r="AF41" s="1648"/>
      <c r="AG41" s="106"/>
      <c r="AI41" s="106"/>
      <c r="AJ41" s="106"/>
    </row>
    <row r="42" spans="2:36" ht="12.75" customHeight="1">
      <c r="B42" s="436">
        <v>32</v>
      </c>
      <c r="C42" s="231" t="s">
        <v>52</v>
      </c>
      <c r="D42" s="1466">
        <v>9</v>
      </c>
      <c r="E42" s="1524">
        <f>'12-18л. МЕНЮ '!E92</f>
        <v>12.511700000000001</v>
      </c>
      <c r="F42" s="638">
        <f>'12-18л. МЕНЮ '!E149</f>
        <v>9.1816999999999993</v>
      </c>
      <c r="G42" s="638">
        <f>'12-18л. МЕНЮ '!E205</f>
        <v>11.251899999999999</v>
      </c>
      <c r="H42" s="638">
        <f>'12-18л. МЕНЮ '!E261</f>
        <v>8.2085000000000008</v>
      </c>
      <c r="I42" s="638">
        <f>'12-18л. МЕНЮ '!E315</f>
        <v>16.003</v>
      </c>
      <c r="J42" s="4024">
        <f>'12-18л. МЕНЮ '!E370</f>
        <v>8.9672000000000001</v>
      </c>
      <c r="K42" s="638">
        <f>'12-18л. МЕНЮ '!E432</f>
        <v>5.9851599999999996</v>
      </c>
      <c r="L42" s="638">
        <f>'12-18л. МЕНЮ '!E483</f>
        <v>10.5091</v>
      </c>
      <c r="M42" s="4024">
        <f>'12-18л. МЕНЮ '!E538</f>
        <v>10.833</v>
      </c>
      <c r="N42" s="638">
        <f>'12-18л. МЕНЮ '!E595</f>
        <v>3.6520999999999999</v>
      </c>
      <c r="O42" s="818">
        <f>'12-18л. МЕНЮ '!E648</f>
        <v>2.4293</v>
      </c>
      <c r="P42" s="4068">
        <f>'12-18л. МЕНЮ '!E704</f>
        <v>8.4674199999999988</v>
      </c>
      <c r="Q42" s="4446">
        <f t="shared" si="0"/>
        <v>108.00008000000001</v>
      </c>
      <c r="R42" s="3978">
        <v>7.4074100000000003E-5</v>
      </c>
      <c r="S42" s="2814">
        <v>108</v>
      </c>
      <c r="T42" s="3977">
        <v>90</v>
      </c>
      <c r="V42" s="3634"/>
      <c r="W42" s="126"/>
      <c r="X42" s="357"/>
      <c r="Y42" s="3144"/>
      <c r="Z42" s="3144"/>
      <c r="AA42" s="613"/>
      <c r="AB42" s="126"/>
      <c r="AC42" s="106"/>
      <c r="AD42" s="614"/>
      <c r="AE42" s="106"/>
      <c r="AF42" s="1639"/>
      <c r="AG42" s="106"/>
      <c r="AI42" s="106"/>
      <c r="AJ42" s="106"/>
    </row>
    <row r="43" spans="2:36" ht="11.25" customHeight="1">
      <c r="B43" s="4090">
        <v>33</v>
      </c>
      <c r="C43" s="4091" t="s">
        <v>53</v>
      </c>
      <c r="D43" s="1466">
        <v>9.1999999999999993</v>
      </c>
      <c r="E43" s="4104">
        <f>'12-18л. МЕНЮ '!F92</f>
        <v>4.7149999999999999</v>
      </c>
      <c r="F43" s="4105">
        <f>'12-18л. МЕНЮ '!F149</f>
        <v>6.8665000000000003</v>
      </c>
      <c r="G43" s="4105">
        <f>'12-18л. МЕНЮ '!F205</f>
        <v>9.7575000000000003</v>
      </c>
      <c r="H43" s="4105">
        <f>'12-18л. МЕНЮ '!F261</f>
        <v>9.5377100000000006</v>
      </c>
      <c r="I43" s="4105">
        <f>'12-18л. МЕНЮ '!F315</f>
        <v>7.6512999999999991</v>
      </c>
      <c r="J43" s="4117">
        <f>'12-18л. МЕНЮ '!F370</f>
        <v>7.7101600000000001</v>
      </c>
      <c r="K43" s="4105">
        <f>'12-18л. МЕНЮ '!F432</f>
        <v>11.683999999999999</v>
      </c>
      <c r="L43" s="4105">
        <f>'12-18л. МЕНЮ '!F483</f>
        <v>16.510499999999997</v>
      </c>
      <c r="M43" s="4105">
        <f>'12-18л. МЕНЮ '!F538</f>
        <v>10.8788</v>
      </c>
      <c r="N43" s="4105">
        <f>'12-18л. МЕНЮ '!F595</f>
        <v>7.2597800000000001</v>
      </c>
      <c r="O43" s="4095">
        <f>'12-18л. МЕНЮ '!F648</f>
        <v>10.094340000000001</v>
      </c>
      <c r="P43" s="4118">
        <f>'12-18л. МЕНЮ '!F704</f>
        <v>7.7342669999999991</v>
      </c>
      <c r="Q43" s="4097">
        <f t="shared" si="0"/>
        <v>110.399857</v>
      </c>
      <c r="R43" s="3978">
        <v>-1.29529E-4</v>
      </c>
      <c r="S43" s="2814">
        <v>110.4</v>
      </c>
      <c r="T43" s="4113">
        <v>92</v>
      </c>
      <c r="U43" s="4114"/>
      <c r="V43" s="4457"/>
      <c r="W43" s="4458"/>
      <c r="X43" s="357"/>
      <c r="Y43" s="3144"/>
      <c r="Z43" s="3144"/>
      <c r="AA43" s="613"/>
      <c r="AB43" s="126"/>
      <c r="AC43" s="106"/>
      <c r="AD43" s="614"/>
      <c r="AE43" s="106"/>
      <c r="AF43" s="1635"/>
      <c r="AG43" s="106"/>
      <c r="AI43" s="106"/>
      <c r="AJ43" s="106"/>
    </row>
    <row r="44" spans="2:36" ht="10.5" customHeight="1">
      <c r="B44" s="4119">
        <v>34</v>
      </c>
      <c r="C44" s="4120" t="s">
        <v>54</v>
      </c>
      <c r="D44" s="1502">
        <v>38.299999999999997</v>
      </c>
      <c r="E44" s="4121">
        <f>'12-18л. МЕНЮ '!G92</f>
        <v>48.366999999999997</v>
      </c>
      <c r="F44" s="4105">
        <f>'12-18л. МЕНЮ '!G149</f>
        <v>42.426899999999996</v>
      </c>
      <c r="G44" s="4105">
        <f>'12-18л. МЕНЮ '!G205</f>
        <v>30.551340000000003</v>
      </c>
      <c r="H44" s="4105">
        <f>'12-18л. МЕНЮ '!G261</f>
        <v>40.892710000000001</v>
      </c>
      <c r="I44" s="4105">
        <f>'12-18л. МЕНЮ '!G315</f>
        <v>27.270499999999998</v>
      </c>
      <c r="J44" s="4094">
        <f>'12-18л. МЕНЮ '!G370</f>
        <v>46.190269999999998</v>
      </c>
      <c r="K44" s="4105">
        <f>'12-18л. МЕНЮ '!G432</f>
        <v>40.525999999999996</v>
      </c>
      <c r="L44" s="4105">
        <f>'12-18л. МЕНЮ '!G483</f>
        <v>36.100729999999999</v>
      </c>
      <c r="M44" s="4105">
        <f>'12-18л. МЕНЮ '!G538</f>
        <v>47.312999999999995</v>
      </c>
      <c r="N44" s="4105">
        <f>'12-18л. МЕНЮ '!G595</f>
        <v>31.4482</v>
      </c>
      <c r="O44" s="4095">
        <f>'12-18л. МЕНЮ '!G648</f>
        <v>28.871000000000002</v>
      </c>
      <c r="P44" s="4122">
        <f>'12-18л. МЕНЮ '!G704</f>
        <v>39.642474999999997</v>
      </c>
      <c r="Q44" s="4097">
        <f t="shared" si="0"/>
        <v>459.60012499999993</v>
      </c>
      <c r="R44" s="3978">
        <v>2.7197599999999999E-5</v>
      </c>
      <c r="S44" s="2814">
        <v>459.6</v>
      </c>
      <c r="T44" s="4113">
        <v>383</v>
      </c>
      <c r="U44" s="4114"/>
      <c r="V44" s="4457"/>
      <c r="W44" s="4458"/>
      <c r="X44" s="357"/>
      <c r="Y44" s="3144"/>
      <c r="Z44" s="3144"/>
      <c r="AA44" s="613"/>
      <c r="AB44" s="126"/>
      <c r="AC44" s="106"/>
      <c r="AD44" s="614"/>
      <c r="AE44" s="106"/>
      <c r="AF44" s="1635"/>
      <c r="AG44" s="106"/>
      <c r="AI44" s="106"/>
      <c r="AJ44" s="106"/>
    </row>
    <row r="45" spans="2:36" ht="12" customHeight="1" thickBot="1">
      <c r="B45" s="4092">
        <v>35</v>
      </c>
      <c r="C45" s="4093" t="s">
        <v>55</v>
      </c>
      <c r="D45" s="1461">
        <v>272</v>
      </c>
      <c r="E45" s="4123">
        <f>'12-18л. МЕНЮ '!H92</f>
        <v>285.02600000000001</v>
      </c>
      <c r="F45" s="4124">
        <f>'12-18л. МЕНЮ '!H149</f>
        <v>267.85300000000001</v>
      </c>
      <c r="G45" s="4124">
        <f>'12-18л. МЕНЮ '!H205</f>
        <v>255.83019999999999</v>
      </c>
      <c r="H45" s="4124">
        <f>'12-18л. МЕНЮ '!H261</f>
        <v>283.0437</v>
      </c>
      <c r="I45" s="4124">
        <f>'12-18л. МЕНЮ '!H315</f>
        <v>256.67849999999999</v>
      </c>
      <c r="J45" s="4125">
        <f>'12-18л. МЕНЮ '!H370</f>
        <v>280.11659999999995</v>
      </c>
      <c r="K45" s="4124">
        <f>'12-18л. МЕНЮ '!H432</f>
        <v>281.851</v>
      </c>
      <c r="L45" s="4126">
        <f>'12-18л. МЕНЮ '!H483</f>
        <v>333.43439999999998</v>
      </c>
      <c r="M45" s="4124">
        <f>'12-18л. МЕНЮ '!H538</f>
        <v>333.14280000000002</v>
      </c>
      <c r="N45" s="4124">
        <f>'12-18л. МЕНЮ '!H595</f>
        <v>207.74599999999998</v>
      </c>
      <c r="O45" s="4127">
        <f>'12-18л. МЕНЮ '!H648</f>
        <v>216.25020000000001</v>
      </c>
      <c r="P45" s="4128">
        <f>'12-18л. МЕНЮ '!H704</f>
        <v>263.02767</v>
      </c>
      <c r="Q45" s="4103">
        <f t="shared" si="0"/>
        <v>3264.0000700000001</v>
      </c>
      <c r="R45" s="4443">
        <v>2.1446000000000002E-6</v>
      </c>
      <c r="S45" s="2927">
        <v>3264</v>
      </c>
      <c r="T45" s="4102">
        <v>2720</v>
      </c>
      <c r="U45" s="4114"/>
      <c r="V45" s="4457"/>
      <c r="W45" s="4458"/>
      <c r="X45" s="357"/>
      <c r="Y45" s="3144"/>
      <c r="Z45" s="3144"/>
      <c r="AA45" s="632"/>
      <c r="AB45" s="126"/>
      <c r="AC45" s="106"/>
      <c r="AD45" s="614"/>
      <c r="AE45" s="106"/>
      <c r="AF45" s="1635"/>
      <c r="AG45" s="106"/>
      <c r="AI45" s="106"/>
      <c r="AJ45" s="106"/>
    </row>
    <row r="46" spans="2:36">
      <c r="B46" s="65"/>
      <c r="C46" s="11"/>
      <c r="D46" s="11"/>
      <c r="E46" s="11"/>
      <c r="V46" s="3144"/>
      <c r="W46" s="3144"/>
      <c r="X46" s="3144"/>
      <c r="Y46" s="3144"/>
      <c r="Z46" s="3144"/>
      <c r="AA46" s="3144"/>
    </row>
    <row r="47" spans="2:36">
      <c r="V47" s="3144"/>
      <c r="W47" s="3144"/>
      <c r="X47" s="3144"/>
      <c r="Y47" s="3144"/>
      <c r="Z47" s="3144"/>
      <c r="AA47" s="3144"/>
    </row>
    <row r="48" spans="2:36" ht="13.5" customHeight="1">
      <c r="V48" s="3144"/>
      <c r="W48" s="3144"/>
      <c r="X48" s="3144"/>
      <c r="Y48" s="3144"/>
      <c r="Z48" s="3144"/>
      <c r="AA48" s="3144"/>
    </row>
    <row r="49" spans="2:27" ht="12.75" customHeight="1">
      <c r="V49" s="3144"/>
      <c r="W49" s="3144"/>
      <c r="X49" s="3144"/>
      <c r="Y49" s="3144"/>
      <c r="Z49" s="3144"/>
      <c r="AA49" s="3144"/>
    </row>
    <row r="50" spans="2:27" ht="12.75" customHeight="1">
      <c r="V50" s="3144"/>
      <c r="W50" s="3144"/>
      <c r="X50" s="3144"/>
      <c r="Y50" s="3144"/>
      <c r="Z50" s="3144"/>
      <c r="AA50" s="3144"/>
    </row>
    <row r="51" spans="2:27" ht="11.25" customHeight="1">
      <c r="V51" s="3144"/>
      <c r="W51" s="3144"/>
      <c r="X51" s="3144"/>
      <c r="Y51" s="3144"/>
      <c r="Z51" s="3144"/>
      <c r="AA51" s="3144"/>
    </row>
    <row r="52" spans="2:27" ht="11.25" customHeight="1">
      <c r="V52" s="3144"/>
      <c r="W52" s="3144"/>
      <c r="X52" s="3144"/>
      <c r="Y52" s="3144"/>
      <c r="Z52" s="3144"/>
      <c r="AA52" s="3144"/>
    </row>
    <row r="54" spans="2:27">
      <c r="B54" t="s">
        <v>185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27">
      <c r="B55" t="s">
        <v>186</v>
      </c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</row>
    <row r="56" spans="2:27">
      <c r="B56" t="s">
        <v>187</v>
      </c>
      <c r="O56" s="262"/>
      <c r="P56" s="262"/>
    </row>
    <row r="57" spans="2:27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2"/>
      <c r="R57" s="262"/>
    </row>
    <row r="58" spans="2:27">
      <c r="B58" s="1" t="s">
        <v>188</v>
      </c>
    </row>
    <row r="59" spans="2:27">
      <c r="B59" t="s">
        <v>189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7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2"/>
      <c r="R60" s="262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</row>
    <row r="88" spans="2:39">
      <c r="B88" s="198"/>
      <c r="C88" s="106"/>
      <c r="D88" s="198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</row>
    <row r="89" spans="2:39">
      <c r="B89" s="106"/>
      <c r="C89" s="126"/>
      <c r="D89" s="357"/>
      <c r="E89" s="202"/>
      <c r="F89" s="202"/>
      <c r="G89" s="202"/>
      <c r="H89" s="202"/>
      <c r="I89" s="202"/>
      <c r="J89" s="202"/>
      <c r="K89" s="202"/>
      <c r="L89" s="202"/>
      <c r="M89" s="126"/>
      <c r="N89" s="126"/>
      <c r="O89" s="98"/>
      <c r="P89" s="98"/>
      <c r="Q89" s="126"/>
      <c r="R89" s="357"/>
      <c r="S89" s="106"/>
      <c r="T89" s="357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</row>
    <row r="90" spans="2:39">
      <c r="B90" s="106"/>
      <c r="C90" s="126"/>
      <c r="D90" s="98"/>
      <c r="E90" s="202"/>
      <c r="F90" s="202"/>
      <c r="G90" s="202"/>
      <c r="H90" s="202"/>
      <c r="I90" s="202"/>
      <c r="J90" s="202"/>
      <c r="K90" s="202"/>
      <c r="L90" s="202"/>
      <c r="M90" s="126"/>
      <c r="N90" s="126"/>
      <c r="O90" s="98"/>
      <c r="P90" s="98"/>
      <c r="Q90" s="126"/>
      <c r="R90" s="357"/>
      <c r="S90" s="106"/>
      <c r="T90" s="357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</row>
    <row r="91" spans="2:39">
      <c r="B91" s="106"/>
      <c r="C91" s="357"/>
      <c r="D91" s="357"/>
      <c r="E91" s="202"/>
      <c r="F91" s="202"/>
      <c r="G91" s="202"/>
      <c r="H91" s="202"/>
      <c r="I91" s="106"/>
      <c r="J91" s="106"/>
      <c r="K91" s="202"/>
      <c r="L91" s="104"/>
      <c r="M91" s="126"/>
      <c r="N91" s="126"/>
      <c r="O91" s="98"/>
      <c r="P91" s="98"/>
      <c r="Q91" s="357"/>
      <c r="R91" s="357"/>
      <c r="S91" s="106"/>
      <c r="T91" s="357"/>
      <c r="U91" s="126"/>
      <c r="V91" s="106"/>
      <c r="W91" s="106"/>
      <c r="X91" s="106"/>
      <c r="Y91" s="106"/>
      <c r="Z91" s="106"/>
      <c r="AA91" s="106"/>
      <c r="AB91" s="608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</row>
    <row r="92" spans="2:39">
      <c r="B92" s="106"/>
      <c r="C92" s="126"/>
      <c r="D92" s="126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98"/>
      <c r="P92" s="98"/>
      <c r="Q92" s="357"/>
      <c r="R92" s="357"/>
      <c r="S92" s="106"/>
      <c r="T92" s="357"/>
      <c r="U92" s="126"/>
      <c r="V92" s="106"/>
      <c r="W92" s="106"/>
      <c r="X92" s="106"/>
      <c r="Y92" s="106"/>
      <c r="Z92" s="329"/>
      <c r="AA92" s="106"/>
      <c r="AB92" s="608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</row>
    <row r="93" spans="2:39">
      <c r="B93" s="106"/>
      <c r="C93" s="357"/>
      <c r="D93" s="106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98"/>
      <c r="P93" s="98"/>
      <c r="Q93" s="126"/>
      <c r="R93" s="357"/>
      <c r="S93" s="106"/>
      <c r="T93" s="357"/>
      <c r="U93" s="126"/>
      <c r="V93" s="106"/>
      <c r="W93" s="106"/>
      <c r="X93" s="106"/>
      <c r="Y93" s="106"/>
      <c r="Z93" s="329"/>
      <c r="AA93" s="106"/>
      <c r="AB93" s="609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</row>
    <row r="94" spans="2:39">
      <c r="B94" s="106"/>
      <c r="C94" s="126"/>
      <c r="D94" s="202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2"/>
      <c r="R94" s="357"/>
      <c r="S94" s="126"/>
      <c r="T94" s="357"/>
      <c r="U94" s="126"/>
      <c r="V94" s="106"/>
      <c r="W94" s="269"/>
      <c r="X94" s="357"/>
      <c r="Y94" s="159"/>
      <c r="Z94" s="610"/>
      <c r="AA94" s="106"/>
      <c r="AB94" s="609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</row>
    <row r="95" spans="2:39">
      <c r="B95" s="159"/>
      <c r="C95" s="126"/>
      <c r="D95" s="611"/>
      <c r="E95" s="627"/>
      <c r="F95" s="612"/>
      <c r="G95" s="612"/>
      <c r="H95" s="612"/>
      <c r="I95" s="612"/>
      <c r="J95" s="612"/>
      <c r="K95" s="612"/>
      <c r="L95" s="612"/>
      <c r="M95" s="612"/>
      <c r="N95" s="612"/>
      <c r="O95" s="611"/>
      <c r="P95" s="357"/>
      <c r="Q95" s="357"/>
      <c r="R95" s="106"/>
      <c r="S95" s="491"/>
      <c r="T95" s="106"/>
      <c r="U95" s="106"/>
      <c r="V95" s="106"/>
      <c r="W95" s="613"/>
      <c r="X95" s="126"/>
      <c r="Y95" s="121"/>
      <c r="Z95" s="614"/>
      <c r="AA95" s="106"/>
      <c r="AB95" s="615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</row>
    <row r="96" spans="2:39">
      <c r="B96" s="159"/>
      <c r="C96" s="126"/>
      <c r="D96" s="611"/>
      <c r="E96" s="627"/>
      <c r="F96" s="612"/>
      <c r="G96" s="612"/>
      <c r="H96" s="612"/>
      <c r="I96" s="612"/>
      <c r="J96" s="612"/>
      <c r="K96" s="612"/>
      <c r="L96" s="612"/>
      <c r="M96" s="612"/>
      <c r="N96" s="612"/>
      <c r="O96" s="616"/>
      <c r="P96" s="617"/>
      <c r="Q96" s="357"/>
      <c r="R96" s="106"/>
      <c r="S96" s="106"/>
      <c r="T96" s="106"/>
      <c r="U96" s="106"/>
      <c r="V96" s="106"/>
      <c r="W96" s="613"/>
      <c r="X96" s="126"/>
      <c r="Y96" s="121"/>
      <c r="Z96" s="614"/>
      <c r="AA96" s="106"/>
      <c r="AB96" s="615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</row>
    <row r="97" spans="2:39">
      <c r="B97" s="159"/>
      <c r="C97" s="126"/>
      <c r="D97" s="611"/>
      <c r="E97" s="627"/>
      <c r="F97" s="612"/>
      <c r="G97" s="612"/>
      <c r="H97" s="627"/>
      <c r="I97" s="612"/>
      <c r="J97" s="612"/>
      <c r="K97" s="627"/>
      <c r="L97" s="612"/>
      <c r="M97" s="612"/>
      <c r="N97" s="612"/>
      <c r="O97" s="611"/>
      <c r="P97" s="617"/>
      <c r="Q97" s="357"/>
      <c r="R97" s="106"/>
      <c r="S97" s="106"/>
      <c r="T97" s="106"/>
      <c r="U97" s="106"/>
      <c r="V97" s="106"/>
      <c r="W97" s="613"/>
      <c r="X97" s="126"/>
      <c r="Y97" s="121"/>
      <c r="Z97" s="614"/>
      <c r="AA97" s="106"/>
      <c r="AB97" s="618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</row>
    <row r="98" spans="2:39">
      <c r="B98" s="159"/>
      <c r="C98" s="126"/>
      <c r="D98" s="611"/>
      <c r="E98" s="627"/>
      <c r="F98" s="612"/>
      <c r="G98" s="612"/>
      <c r="H98" s="612"/>
      <c r="I98" s="612"/>
      <c r="J98" s="612"/>
      <c r="K98" s="612"/>
      <c r="L98" s="612"/>
      <c r="M98" s="612"/>
      <c r="N98" s="627"/>
      <c r="O98" s="619"/>
      <c r="P98" s="617"/>
      <c r="Q98" s="357"/>
      <c r="R98" s="106"/>
      <c r="S98" s="106"/>
      <c r="T98" s="106"/>
      <c r="U98" s="106"/>
      <c r="V98" s="106"/>
      <c r="W98" s="613"/>
      <c r="X98" s="126"/>
      <c r="Y98" s="121"/>
      <c r="Z98" s="614"/>
      <c r="AA98" s="106"/>
      <c r="AB98" s="615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</row>
    <row r="99" spans="2:39">
      <c r="B99" s="159"/>
      <c r="C99" s="126"/>
      <c r="D99" s="611"/>
      <c r="E99" s="627"/>
      <c r="F99" s="612"/>
      <c r="G99" s="612"/>
      <c r="H99" s="612"/>
      <c r="I99" s="612"/>
      <c r="J99" s="612"/>
      <c r="K99" s="612"/>
      <c r="L99" s="612"/>
      <c r="M99" s="612"/>
      <c r="N99" s="612"/>
      <c r="O99" s="611"/>
      <c r="P99" s="617"/>
      <c r="Q99" s="357"/>
      <c r="R99" s="106"/>
      <c r="S99" s="106"/>
      <c r="T99" s="106"/>
      <c r="U99" s="106"/>
      <c r="V99" s="106"/>
      <c r="W99" s="613"/>
      <c r="X99" s="126"/>
      <c r="Y99" s="121"/>
      <c r="Z99" s="614"/>
      <c r="AA99" s="106"/>
      <c r="AB99" s="620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</row>
    <row r="100" spans="2:39">
      <c r="B100" s="159"/>
      <c r="C100" s="126"/>
      <c r="D100" s="611"/>
      <c r="E100" s="627"/>
      <c r="F100" s="612"/>
      <c r="G100" s="612"/>
      <c r="H100" s="612"/>
      <c r="I100" s="612"/>
      <c r="J100" s="612"/>
      <c r="K100" s="612"/>
      <c r="L100" s="612"/>
      <c r="M100" s="612"/>
      <c r="N100" s="612"/>
      <c r="O100" s="611"/>
      <c r="P100" s="617"/>
      <c r="Q100" s="357"/>
      <c r="R100" s="106"/>
      <c r="S100" s="106"/>
      <c r="T100" s="106"/>
      <c r="U100" s="106"/>
      <c r="V100" s="106"/>
      <c r="W100" s="613"/>
      <c r="X100" s="126"/>
      <c r="Y100" s="121"/>
      <c r="Z100" s="614"/>
      <c r="AA100" s="106"/>
      <c r="AB100" s="618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</row>
    <row r="101" spans="2:39">
      <c r="B101" s="159"/>
      <c r="C101" s="126"/>
      <c r="D101" s="611"/>
      <c r="E101" s="627"/>
      <c r="F101" s="612"/>
      <c r="G101" s="98"/>
      <c r="H101" s="622"/>
      <c r="I101" s="627"/>
      <c r="J101" s="612"/>
      <c r="K101" s="612"/>
      <c r="L101" s="612"/>
      <c r="M101" s="612"/>
      <c r="N101" s="612"/>
      <c r="O101" s="621"/>
      <c r="P101" s="617"/>
      <c r="Q101" s="357"/>
      <c r="R101" s="106"/>
      <c r="S101" s="106"/>
      <c r="T101" s="106"/>
      <c r="U101" s="106"/>
      <c r="V101" s="106"/>
      <c r="W101" s="613"/>
      <c r="X101" s="126"/>
      <c r="Y101" s="121"/>
      <c r="Z101" s="614"/>
      <c r="AA101" s="106"/>
      <c r="AB101" s="620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</row>
    <row r="102" spans="2:39">
      <c r="B102" s="159"/>
      <c r="C102" s="126"/>
      <c r="D102" s="611"/>
      <c r="E102" s="627"/>
      <c r="F102" s="612"/>
      <c r="G102" s="612"/>
      <c r="H102" s="612"/>
      <c r="I102" s="612"/>
      <c r="J102" s="612"/>
      <c r="K102" s="612"/>
      <c r="L102" s="612"/>
      <c r="M102" s="612"/>
      <c r="N102" s="612"/>
      <c r="O102" s="611"/>
      <c r="P102" s="617"/>
      <c r="Q102" s="357"/>
      <c r="R102" s="106"/>
      <c r="S102" s="106"/>
      <c r="T102" s="106"/>
      <c r="U102" s="106"/>
      <c r="V102" s="106"/>
      <c r="W102" s="613"/>
      <c r="X102" s="126"/>
      <c r="Y102" s="121"/>
      <c r="Z102" s="614"/>
      <c r="AA102" s="106"/>
      <c r="AB102" s="615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</row>
    <row r="103" spans="2:39">
      <c r="B103" s="159"/>
      <c r="C103" s="126"/>
      <c r="D103" s="611"/>
      <c r="E103" s="627"/>
      <c r="F103" s="612"/>
      <c r="G103" s="612"/>
      <c r="H103" s="612"/>
      <c r="I103" s="612"/>
      <c r="J103" s="612"/>
      <c r="K103" s="612"/>
      <c r="L103" s="612"/>
      <c r="M103" s="612"/>
      <c r="N103" s="612"/>
      <c r="O103" s="611"/>
      <c r="P103" s="617"/>
      <c r="Q103" s="357"/>
      <c r="R103" s="106"/>
      <c r="S103" s="106"/>
      <c r="T103" s="106"/>
      <c r="U103" s="106"/>
      <c r="V103" s="106"/>
      <c r="W103" s="613"/>
      <c r="X103" s="126"/>
      <c r="Y103" s="121"/>
      <c r="Z103" s="614"/>
      <c r="AA103" s="106"/>
      <c r="AB103" s="615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</row>
    <row r="104" spans="2:39" ht="12.75" customHeight="1">
      <c r="B104" s="159"/>
      <c r="C104" s="126"/>
      <c r="D104" s="611"/>
      <c r="E104" s="627"/>
      <c r="F104" s="612"/>
      <c r="G104" s="612"/>
      <c r="H104" s="612"/>
      <c r="I104" s="612"/>
      <c r="J104" s="612"/>
      <c r="K104" s="612"/>
      <c r="L104" s="612"/>
      <c r="M104" s="612"/>
      <c r="N104" s="612"/>
      <c r="O104" s="611"/>
      <c r="P104" s="617"/>
      <c r="Q104" s="357"/>
      <c r="R104" s="106"/>
      <c r="S104" s="106"/>
      <c r="T104" s="106"/>
      <c r="U104" s="106"/>
      <c r="V104" s="106"/>
      <c r="W104" s="613"/>
      <c r="X104" s="126"/>
      <c r="Y104" s="121"/>
      <c r="Z104" s="614"/>
      <c r="AA104" s="106"/>
      <c r="AB104" s="615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</row>
    <row r="105" spans="2:39" ht="13.5" customHeight="1">
      <c r="B105" s="159"/>
      <c r="C105" s="126"/>
      <c r="D105" s="611"/>
      <c r="E105" s="627"/>
      <c r="F105" s="612"/>
      <c r="G105" s="612"/>
      <c r="H105" s="612"/>
      <c r="I105" s="612"/>
      <c r="J105" s="612"/>
      <c r="K105" s="612"/>
      <c r="L105" s="612"/>
      <c r="M105" s="612"/>
      <c r="N105" s="612"/>
      <c r="O105" s="611"/>
      <c r="P105" s="617"/>
      <c r="Q105" s="357"/>
      <c r="R105" s="106"/>
      <c r="S105" s="106"/>
      <c r="T105" s="106"/>
      <c r="U105" s="106"/>
      <c r="V105" s="106"/>
      <c r="W105" s="613"/>
      <c r="X105" s="126"/>
      <c r="Y105" s="121"/>
      <c r="Z105" s="614"/>
      <c r="AA105" s="106"/>
      <c r="AB105" s="615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</row>
    <row r="106" spans="2:39" ht="12.75" customHeight="1">
      <c r="B106" s="159"/>
      <c r="C106" s="126"/>
      <c r="D106" s="611"/>
      <c r="E106" s="627"/>
      <c r="F106" s="612"/>
      <c r="G106" s="612"/>
      <c r="H106" s="612"/>
      <c r="I106" s="612"/>
      <c r="J106" s="612"/>
      <c r="K106" s="612"/>
      <c r="L106" s="612"/>
      <c r="M106" s="612"/>
      <c r="N106" s="612"/>
      <c r="O106" s="611"/>
      <c r="P106" s="617"/>
      <c r="Q106" s="357"/>
      <c r="R106" s="106"/>
      <c r="S106" s="106"/>
      <c r="T106" s="106"/>
      <c r="U106" s="106"/>
      <c r="V106" s="106"/>
      <c r="W106" s="613"/>
      <c r="X106" s="126"/>
      <c r="Y106" s="121"/>
      <c r="Z106" s="614"/>
      <c r="AA106" s="106"/>
      <c r="AB106" s="615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</row>
    <row r="107" spans="2:39">
      <c r="B107" s="159"/>
      <c r="C107" s="126"/>
      <c r="D107" s="611"/>
      <c r="E107" s="627"/>
      <c r="F107" s="612"/>
      <c r="G107" s="612"/>
      <c r="H107" s="612"/>
      <c r="I107" s="612"/>
      <c r="J107" s="612"/>
      <c r="K107" s="612"/>
      <c r="L107" s="612"/>
      <c r="M107" s="612"/>
      <c r="N107" s="612"/>
      <c r="O107" s="611"/>
      <c r="P107" s="617"/>
      <c r="Q107" s="357"/>
      <c r="R107" s="106"/>
      <c r="S107" s="106"/>
      <c r="T107" s="106"/>
      <c r="U107" s="106"/>
      <c r="V107" s="106"/>
      <c r="W107" s="613"/>
      <c r="X107" s="126"/>
      <c r="Y107" s="121"/>
      <c r="Z107" s="614"/>
      <c r="AA107" s="106"/>
      <c r="AB107" s="615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</row>
    <row r="108" spans="2:39">
      <c r="B108" s="159"/>
      <c r="C108" s="126"/>
      <c r="D108" s="611"/>
      <c r="E108" s="627"/>
      <c r="F108" s="612"/>
      <c r="G108" s="612"/>
      <c r="H108" s="612"/>
      <c r="I108" s="612"/>
      <c r="J108" s="612"/>
      <c r="K108" s="612"/>
      <c r="L108" s="612"/>
      <c r="M108" s="612"/>
      <c r="N108" s="612"/>
      <c r="O108" s="611"/>
      <c r="P108" s="617"/>
      <c r="Q108" s="357"/>
      <c r="R108" s="106"/>
      <c r="S108" s="106"/>
      <c r="T108" s="106"/>
      <c r="U108" s="106"/>
      <c r="V108" s="106"/>
      <c r="W108" s="613"/>
      <c r="X108" s="126"/>
      <c r="Y108" s="121"/>
      <c r="Z108" s="614"/>
      <c r="AA108" s="106"/>
      <c r="AB108" s="615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</row>
    <row r="109" spans="2:39">
      <c r="B109" s="159"/>
      <c r="C109" s="126"/>
      <c r="D109" s="611"/>
      <c r="E109" s="627"/>
      <c r="F109" s="612"/>
      <c r="G109" s="612"/>
      <c r="H109" s="612"/>
      <c r="I109" s="612"/>
      <c r="J109" s="612"/>
      <c r="K109" s="612"/>
      <c r="L109" s="612"/>
      <c r="M109" s="612"/>
      <c r="N109" s="612"/>
      <c r="O109" s="611"/>
      <c r="P109" s="617"/>
      <c r="Q109" s="357"/>
      <c r="R109" s="106"/>
      <c r="S109" s="106"/>
      <c r="T109" s="106"/>
      <c r="U109" s="106"/>
      <c r="V109" s="106"/>
      <c r="W109" s="613"/>
      <c r="X109" s="126"/>
      <c r="Y109" s="121"/>
      <c r="Z109" s="614"/>
      <c r="AA109" s="106"/>
      <c r="AB109" s="618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</row>
    <row r="110" spans="2:39" ht="12.75" customHeight="1">
      <c r="B110" s="159"/>
      <c r="C110" s="126"/>
      <c r="D110" s="611"/>
      <c r="E110" s="630"/>
      <c r="F110" s="622"/>
      <c r="G110" s="623"/>
      <c r="H110" s="612"/>
      <c r="I110" s="612"/>
      <c r="J110" s="612"/>
      <c r="K110" s="612"/>
      <c r="L110" s="622"/>
      <c r="M110" s="622"/>
      <c r="N110" s="612"/>
      <c r="O110" s="616"/>
      <c r="P110" s="617"/>
      <c r="Q110" s="357"/>
      <c r="R110" s="106"/>
      <c r="S110" s="106"/>
      <c r="T110" s="106"/>
      <c r="U110" s="106"/>
      <c r="V110" s="106"/>
      <c r="W110" s="613"/>
      <c r="X110" s="126"/>
      <c r="Y110" s="121"/>
      <c r="Z110" s="614"/>
      <c r="AA110" s="106"/>
      <c r="AB110" s="624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</row>
    <row r="111" spans="2:39" ht="12.75" customHeight="1">
      <c r="B111" s="159"/>
      <c r="C111" s="126"/>
      <c r="D111" s="611"/>
      <c r="E111" s="630"/>
      <c r="F111" s="622"/>
      <c r="G111" s="623"/>
      <c r="H111" s="612"/>
      <c r="I111" s="612"/>
      <c r="J111" s="612"/>
      <c r="K111" s="612"/>
      <c r="L111" s="622"/>
      <c r="M111" s="622"/>
      <c r="N111" s="612"/>
      <c r="O111" s="611"/>
      <c r="P111" s="617"/>
      <c r="Q111" s="357"/>
      <c r="R111" s="106"/>
      <c r="S111" s="106"/>
      <c r="T111" s="106"/>
      <c r="U111" s="106"/>
      <c r="V111" s="106"/>
      <c r="W111" s="613"/>
      <c r="X111" s="126"/>
      <c r="Y111" s="121"/>
      <c r="Z111" s="614"/>
      <c r="AA111" s="106"/>
      <c r="AB111" s="615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</row>
    <row r="112" spans="2:39" ht="11.25" customHeight="1">
      <c r="B112" s="159"/>
      <c r="C112" s="126"/>
      <c r="D112" s="611"/>
      <c r="E112" s="630"/>
      <c r="F112" s="622"/>
      <c r="G112" s="623"/>
      <c r="H112" s="612"/>
      <c r="I112" s="612"/>
      <c r="J112" s="612"/>
      <c r="K112" s="612"/>
      <c r="L112" s="622"/>
      <c r="M112" s="622"/>
      <c r="N112" s="612"/>
      <c r="O112" s="611"/>
      <c r="P112" s="617"/>
      <c r="Q112" s="357"/>
      <c r="R112" s="106"/>
      <c r="S112" s="106"/>
      <c r="T112" s="106"/>
      <c r="U112" s="106"/>
      <c r="V112" s="106"/>
      <c r="W112" s="613"/>
      <c r="X112" s="126"/>
      <c r="Y112" s="121"/>
      <c r="Z112" s="614"/>
      <c r="AA112" s="106"/>
      <c r="AB112" s="615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</row>
    <row r="113" spans="2:39" ht="12.75" customHeight="1">
      <c r="B113" s="159"/>
      <c r="C113" s="126"/>
      <c r="D113" s="611"/>
      <c r="E113" s="630"/>
      <c r="F113" s="622"/>
      <c r="G113" s="623"/>
      <c r="H113" s="612"/>
      <c r="I113" s="634"/>
      <c r="J113" s="612"/>
      <c r="K113" s="634"/>
      <c r="L113" s="627"/>
      <c r="M113" s="627"/>
      <c r="N113" s="612"/>
      <c r="O113" s="611"/>
      <c r="P113" s="617"/>
      <c r="Q113" s="357"/>
      <c r="R113" s="106"/>
      <c r="S113" s="106"/>
      <c r="T113" s="106"/>
      <c r="U113" s="106"/>
      <c r="V113" s="106"/>
      <c r="W113" s="613"/>
      <c r="X113" s="126"/>
      <c r="Y113" s="121"/>
      <c r="Z113" s="614"/>
      <c r="AA113" s="106"/>
      <c r="AB113" s="620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</row>
    <row r="114" spans="2:39" ht="13.5" customHeight="1">
      <c r="B114" s="159"/>
      <c r="C114" s="126"/>
      <c r="D114" s="611"/>
      <c r="E114" s="630"/>
      <c r="F114" s="627"/>
      <c r="G114" s="623"/>
      <c r="H114" s="612"/>
      <c r="I114" s="612"/>
      <c r="J114" s="612"/>
      <c r="K114" s="612"/>
      <c r="L114" s="627"/>
      <c r="M114" s="627"/>
      <c r="N114" s="612"/>
      <c r="O114" s="611"/>
      <c r="P114" s="617"/>
      <c r="Q114" s="357"/>
      <c r="R114" s="106"/>
      <c r="S114" s="106"/>
      <c r="T114" s="106"/>
      <c r="U114" s="106"/>
      <c r="V114" s="106"/>
      <c r="W114" s="613"/>
      <c r="X114" s="126"/>
      <c r="Y114" s="121"/>
      <c r="Z114" s="614"/>
      <c r="AA114" s="106"/>
      <c r="AB114" s="615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</row>
    <row r="115" spans="2:39" ht="14.25" customHeight="1">
      <c r="B115" s="159"/>
      <c r="C115" s="126"/>
      <c r="D115" s="611"/>
      <c r="E115" s="630"/>
      <c r="F115" s="622"/>
      <c r="G115" s="623"/>
      <c r="H115" s="612"/>
      <c r="I115" s="612"/>
      <c r="J115" s="612"/>
      <c r="K115" s="612"/>
      <c r="L115" s="627"/>
      <c r="M115" s="622"/>
      <c r="N115" s="612"/>
      <c r="O115" s="611"/>
      <c r="P115" s="617"/>
      <c r="Q115" s="357"/>
      <c r="R115" s="106"/>
      <c r="S115" s="106"/>
      <c r="T115" s="106"/>
      <c r="U115" s="106"/>
      <c r="V115" s="106"/>
      <c r="W115" s="613"/>
      <c r="X115" s="126"/>
      <c r="Y115" s="121"/>
      <c r="Z115" s="614"/>
      <c r="AA115" s="106"/>
      <c r="AB115" s="615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</row>
    <row r="116" spans="2:39">
      <c r="B116" s="159"/>
      <c r="C116" s="126"/>
      <c r="D116" s="611"/>
      <c r="E116" s="630"/>
      <c r="F116" s="627"/>
      <c r="G116" s="623"/>
      <c r="H116" s="612"/>
      <c r="I116" s="612"/>
      <c r="J116" s="612"/>
      <c r="K116" s="612"/>
      <c r="L116" s="623"/>
      <c r="M116" s="623"/>
      <c r="N116" s="98"/>
      <c r="O116" s="611"/>
      <c r="P116" s="617"/>
      <c r="Q116" s="357"/>
      <c r="R116" s="106"/>
      <c r="S116" s="106"/>
      <c r="T116" s="106"/>
      <c r="U116" s="106"/>
      <c r="V116" s="106"/>
      <c r="W116" s="613"/>
      <c r="X116" s="126"/>
      <c r="Y116" s="121"/>
      <c r="Z116" s="614"/>
      <c r="AA116" s="106"/>
      <c r="AB116" s="615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</row>
    <row r="117" spans="2:39" ht="14.25" customHeight="1">
      <c r="B117" s="159"/>
      <c r="C117" s="126"/>
      <c r="D117" s="611"/>
      <c r="E117" s="630"/>
      <c r="F117" s="627"/>
      <c r="G117" s="627"/>
      <c r="H117" s="612"/>
      <c r="I117" s="612"/>
      <c r="J117" s="612"/>
      <c r="K117" s="622"/>
      <c r="L117" s="634"/>
      <c r="M117" s="627"/>
      <c r="N117" s="623"/>
      <c r="O117" s="611"/>
      <c r="P117" s="617"/>
      <c r="Q117" s="357"/>
      <c r="R117" s="106"/>
      <c r="S117" s="106"/>
      <c r="T117" s="106"/>
      <c r="U117" s="106"/>
      <c r="V117" s="106"/>
      <c r="W117" s="613"/>
      <c r="X117" s="126"/>
      <c r="Y117" s="121"/>
      <c r="Z117" s="614"/>
      <c r="AA117" s="106"/>
      <c r="AB117" s="615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</row>
    <row r="118" spans="2:39">
      <c r="B118" s="159"/>
      <c r="C118" s="126"/>
      <c r="D118" s="611"/>
      <c r="E118" s="630"/>
      <c r="F118" s="622"/>
      <c r="G118" s="623"/>
      <c r="H118" s="612"/>
      <c r="I118" s="612"/>
      <c r="J118" s="612"/>
      <c r="K118" s="612"/>
      <c r="L118" s="622"/>
      <c r="M118" s="622"/>
      <c r="N118" s="612"/>
      <c r="O118" s="611"/>
      <c r="P118" s="617"/>
      <c r="Q118" s="357"/>
      <c r="R118" s="106"/>
      <c r="S118" s="106"/>
      <c r="T118" s="106"/>
      <c r="U118" s="106"/>
      <c r="V118" s="106"/>
      <c r="W118" s="613"/>
      <c r="X118" s="126"/>
      <c r="Y118" s="121"/>
      <c r="Z118" s="614"/>
      <c r="AA118" s="106"/>
      <c r="AB118" s="615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</row>
    <row r="119" spans="2:39" ht="11.25" customHeight="1">
      <c r="B119" s="159"/>
      <c r="C119" s="126"/>
      <c r="D119" s="611"/>
      <c r="E119" s="630"/>
      <c r="F119" s="627"/>
      <c r="G119" s="623"/>
      <c r="H119" s="612"/>
      <c r="I119" s="612"/>
      <c r="J119" s="612"/>
      <c r="K119" s="612"/>
      <c r="L119" s="623"/>
      <c r="M119" s="623"/>
      <c r="N119" s="612"/>
      <c r="O119" s="611"/>
      <c r="P119" s="625"/>
      <c r="Q119" s="357"/>
      <c r="R119" s="106"/>
      <c r="S119" s="106"/>
      <c r="T119" s="106"/>
      <c r="U119" s="106"/>
      <c r="V119" s="106"/>
      <c r="W119" s="613"/>
      <c r="X119" s="126"/>
      <c r="Y119" s="121"/>
      <c r="Z119" s="614"/>
      <c r="AA119" s="106"/>
      <c r="AB119" s="62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</row>
    <row r="120" spans="2:39">
      <c r="B120" s="159"/>
      <c r="C120" s="126"/>
      <c r="D120" s="611"/>
      <c r="E120" s="630"/>
      <c r="F120" s="622"/>
      <c r="G120" s="623"/>
      <c r="H120" s="612"/>
      <c r="I120" s="612"/>
      <c r="J120" s="612"/>
      <c r="K120" s="612"/>
      <c r="L120" s="623"/>
      <c r="M120" s="623"/>
      <c r="N120" s="612"/>
      <c r="O120" s="611"/>
      <c r="P120" s="617"/>
      <c r="Q120" s="357"/>
      <c r="R120" s="106"/>
      <c r="S120" s="106"/>
      <c r="T120" s="106"/>
      <c r="U120" s="106"/>
      <c r="V120" s="106"/>
      <c r="W120" s="613"/>
      <c r="X120" s="126"/>
      <c r="Y120" s="121"/>
      <c r="Z120" s="614"/>
      <c r="AA120" s="106"/>
      <c r="AB120" s="615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</row>
    <row r="121" spans="2:39">
      <c r="B121" s="159"/>
      <c r="C121" s="126"/>
      <c r="D121" s="611"/>
      <c r="E121" s="630"/>
      <c r="F121" s="623"/>
      <c r="G121" s="627"/>
      <c r="H121" s="612"/>
      <c r="I121" s="612"/>
      <c r="J121" s="612"/>
      <c r="K121" s="612"/>
      <c r="L121" s="634"/>
      <c r="M121" s="627"/>
      <c r="N121" s="612"/>
      <c r="O121" s="611"/>
      <c r="P121" s="625"/>
      <c r="Q121" s="357"/>
      <c r="R121" s="106"/>
      <c r="S121" s="106"/>
      <c r="T121" s="106"/>
      <c r="U121" s="106"/>
      <c r="V121" s="106"/>
      <c r="W121" s="613"/>
      <c r="X121" s="126"/>
      <c r="Y121" s="121"/>
      <c r="Z121" s="614"/>
      <c r="AA121" s="106"/>
      <c r="AB121" s="62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</row>
    <row r="122" spans="2:39" hidden="1">
      <c r="B122" s="159"/>
      <c r="C122" s="126"/>
      <c r="D122" s="611"/>
      <c r="E122" s="630"/>
      <c r="F122" s="627"/>
      <c r="G122" s="623"/>
      <c r="H122" s="612"/>
      <c r="I122" s="612"/>
      <c r="J122" s="612"/>
      <c r="K122" s="612"/>
      <c r="L122" s="622"/>
      <c r="M122" s="622"/>
      <c r="N122" s="612"/>
      <c r="O122" s="611"/>
      <c r="P122" s="617"/>
      <c r="Q122" s="357"/>
      <c r="R122" s="106"/>
      <c r="S122" s="106"/>
      <c r="T122" s="106"/>
      <c r="U122" s="106"/>
      <c r="V122" s="106"/>
      <c r="W122" s="613"/>
      <c r="X122" s="126"/>
      <c r="Y122" s="121"/>
      <c r="Z122" s="614"/>
      <c r="AA122" s="106"/>
      <c r="AB122" s="620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</row>
    <row r="123" spans="2:39">
      <c r="B123" s="159"/>
      <c r="C123" s="101"/>
      <c r="D123" s="611"/>
      <c r="E123" s="630"/>
      <c r="F123" s="623"/>
      <c r="G123" s="623"/>
      <c r="H123" s="612"/>
      <c r="I123" s="612"/>
      <c r="J123" s="612"/>
      <c r="K123" s="612"/>
      <c r="L123" s="627"/>
      <c r="M123" s="627"/>
      <c r="N123" s="612"/>
      <c r="O123" s="611"/>
      <c r="P123" s="617"/>
      <c r="Q123" s="357"/>
      <c r="R123" s="106"/>
      <c r="S123" s="106"/>
      <c r="T123" s="106"/>
      <c r="U123" s="106"/>
      <c r="V123" s="106"/>
      <c r="W123" s="613"/>
      <c r="X123" s="126"/>
      <c r="Y123" s="121"/>
      <c r="Z123" s="614"/>
      <c r="AA123" s="106"/>
      <c r="AB123" s="615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</row>
    <row r="124" spans="2:39">
      <c r="B124" s="159"/>
      <c r="C124" s="126"/>
      <c r="D124" s="611"/>
      <c r="E124" s="630"/>
      <c r="F124" s="622"/>
      <c r="G124" s="623"/>
      <c r="H124" s="634"/>
      <c r="I124" s="612"/>
      <c r="J124" s="612"/>
      <c r="K124" s="612"/>
      <c r="L124" s="622"/>
      <c r="M124" s="623"/>
      <c r="N124" s="612"/>
      <c r="O124" s="616"/>
      <c r="P124" s="625"/>
      <c r="Q124" s="357"/>
      <c r="R124" s="106"/>
      <c r="S124" s="106"/>
      <c r="T124" s="106"/>
      <c r="U124" s="106"/>
      <c r="V124" s="106"/>
      <c r="W124" s="613"/>
      <c r="X124" s="126"/>
      <c r="Y124" s="121"/>
      <c r="Z124" s="614"/>
      <c r="AA124" s="106"/>
      <c r="AB124" s="62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</row>
    <row r="125" spans="2:39">
      <c r="B125" s="159"/>
      <c r="C125" s="126"/>
      <c r="D125" s="611"/>
      <c r="E125" s="630"/>
      <c r="F125" s="634"/>
      <c r="G125" s="634"/>
      <c r="H125" s="612"/>
      <c r="I125" s="612"/>
      <c r="J125" s="612"/>
      <c r="K125" s="612"/>
      <c r="L125" s="635"/>
      <c r="M125" s="634"/>
      <c r="N125" s="612"/>
      <c r="O125" s="616"/>
      <c r="P125" s="617"/>
      <c r="Q125" s="357"/>
      <c r="R125" s="106"/>
      <c r="S125" s="106"/>
      <c r="T125" s="106"/>
      <c r="U125" s="106"/>
      <c r="V125" s="106"/>
      <c r="W125" s="613"/>
      <c r="X125" s="126"/>
      <c r="Y125" s="121"/>
      <c r="Z125" s="614"/>
      <c r="AA125" s="106"/>
      <c r="AB125" s="629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</row>
    <row r="126" spans="2:39">
      <c r="B126" s="159"/>
      <c r="C126" s="126"/>
      <c r="D126" s="611"/>
      <c r="E126" s="630"/>
      <c r="F126" s="155"/>
      <c r="G126" s="155"/>
      <c r="H126" s="155"/>
      <c r="I126" s="155"/>
      <c r="J126" s="155"/>
      <c r="K126" s="155"/>
      <c r="L126" s="155"/>
      <c r="M126" s="155"/>
      <c r="N126" s="155"/>
      <c r="O126" s="616"/>
      <c r="P126" s="617"/>
      <c r="Q126" s="357"/>
      <c r="R126" s="106"/>
      <c r="S126" s="106"/>
      <c r="T126" s="106"/>
      <c r="U126" s="106"/>
      <c r="V126" s="106"/>
      <c r="W126" s="613"/>
      <c r="X126" s="126"/>
      <c r="Y126" s="121"/>
      <c r="Z126" s="614"/>
      <c r="AA126" s="106"/>
      <c r="AB126" s="615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</row>
    <row r="127" spans="2:39" ht="11.25" customHeight="1">
      <c r="B127" s="159"/>
      <c r="C127" s="126"/>
      <c r="D127" s="611"/>
      <c r="E127" s="630"/>
      <c r="F127" s="155"/>
      <c r="G127" s="155"/>
      <c r="H127" s="155"/>
      <c r="I127" s="155"/>
      <c r="J127" s="155"/>
      <c r="K127" s="155"/>
      <c r="L127" s="155"/>
      <c r="M127" s="155"/>
      <c r="N127" s="155"/>
      <c r="O127" s="616"/>
      <c r="P127" s="617"/>
      <c r="Q127" s="357"/>
      <c r="R127" s="106"/>
      <c r="S127" s="106"/>
      <c r="T127" s="106"/>
      <c r="U127" s="106"/>
      <c r="V127" s="106"/>
      <c r="W127" s="613"/>
      <c r="X127" s="126"/>
      <c r="Y127" s="121"/>
      <c r="Z127" s="614"/>
      <c r="AA127" s="106"/>
      <c r="AB127" s="615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</row>
    <row r="128" spans="2:39" ht="12.75" customHeight="1">
      <c r="B128" s="159"/>
      <c r="C128" s="126"/>
      <c r="D128" s="611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16"/>
      <c r="P128" s="617"/>
      <c r="Q128" s="357"/>
      <c r="R128" s="106"/>
      <c r="S128" s="106"/>
      <c r="T128" s="106"/>
      <c r="U128" s="106"/>
      <c r="V128" s="106"/>
      <c r="W128" s="613"/>
      <c r="X128" s="126"/>
      <c r="Y128" s="121"/>
      <c r="Z128" s="614"/>
      <c r="AA128" s="106"/>
      <c r="AB128" s="615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</row>
    <row r="129" spans="2:39" ht="11.25" customHeight="1">
      <c r="B129" s="159"/>
      <c r="C129" s="126"/>
      <c r="D129" s="611"/>
      <c r="E129" s="155"/>
      <c r="F129" s="155"/>
      <c r="G129" s="155"/>
      <c r="H129" s="155"/>
      <c r="I129" s="155"/>
      <c r="J129" s="155"/>
      <c r="K129" s="631"/>
      <c r="L129" s="155"/>
      <c r="M129" s="155"/>
      <c r="N129" s="155"/>
      <c r="O129" s="619"/>
      <c r="P129" s="617"/>
      <c r="Q129" s="357"/>
      <c r="R129" s="106"/>
      <c r="S129" s="106"/>
      <c r="T129" s="106"/>
      <c r="U129" s="106"/>
      <c r="V129" s="106"/>
      <c r="W129" s="632"/>
      <c r="X129" s="126"/>
      <c r="Y129" s="633"/>
      <c r="Z129" s="614"/>
      <c r="AA129" s="106"/>
      <c r="AB129" s="615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</row>
    <row r="130" spans="2:39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</row>
    <row r="131" spans="2:39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</row>
    <row r="132" spans="2:39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</row>
    <row r="133" spans="2:39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</row>
    <row r="134" spans="2:39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</row>
    <row r="135" spans="2:39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</row>
    <row r="136" spans="2:39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</row>
    <row r="137" spans="2:39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</row>
    <row r="138" spans="2:39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</row>
    <row r="139" spans="2:39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</row>
    <row r="140" spans="2:39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</row>
    <row r="141" spans="2:39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</row>
    <row r="142" spans="2:39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</row>
    <row r="143" spans="2:39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</row>
    <row r="144" spans="2:39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</row>
    <row r="145" spans="2:39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</row>
    <row r="146" spans="2:39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</row>
    <row r="147" spans="2:39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</row>
    <row r="148" spans="2:39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</row>
    <row r="149" spans="2:39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</row>
    <row r="150" spans="2:39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</row>
    <row r="151" spans="2:39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</row>
    <row r="152" spans="2:39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</row>
    <row r="153" spans="2:39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</row>
    <row r="154" spans="2:39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</row>
    <row r="155" spans="2:39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</row>
    <row r="156" spans="2:39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</row>
    <row r="157" spans="2:39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</row>
    <row r="158" spans="2:39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</row>
    <row r="159" spans="2:39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</row>
    <row r="160" spans="2:39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</row>
    <row r="161" spans="2:39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</row>
    <row r="162" spans="2:39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</row>
    <row r="163" spans="2:39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</row>
    <row r="164" spans="2:39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</row>
    <row r="165" spans="2:39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</row>
    <row r="166" spans="2:39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</row>
    <row r="167" spans="2:39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</row>
    <row r="168" spans="2:39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</row>
    <row r="169" spans="2:39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</row>
    <row r="170" spans="2:39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</row>
    <row r="171" spans="2:39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</row>
    <row r="172" spans="2:39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</row>
    <row r="173" spans="2:39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</row>
    <row r="174" spans="2:39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</row>
    <row r="175" spans="2:39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</row>
    <row r="176" spans="2:39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</row>
    <row r="177" spans="2:39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</row>
    <row r="178" spans="2:39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</row>
    <row r="179" spans="2:39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</row>
    <row r="180" spans="2:39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</row>
    <row r="181" spans="2:39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</row>
    <row r="182" spans="2:39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</row>
    <row r="183" spans="2:39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</row>
    <row r="184" spans="2:39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</row>
    <row r="185" spans="2:39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</row>
    <row r="186" spans="2:39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</row>
    <row r="187" spans="2:39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</row>
    <row r="188" spans="2:39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</row>
    <row r="189" spans="2:39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</row>
    <row r="190" spans="2:39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</row>
    <row r="191" spans="2:39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</row>
    <row r="192" spans="2:39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</row>
    <row r="193" spans="2:39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</row>
    <row r="194" spans="2:39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</row>
    <row r="195" spans="2:39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</row>
    <row r="196" spans="2:39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</row>
    <row r="197" spans="2:39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</row>
    <row r="198" spans="2:39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</row>
    <row r="199" spans="2:39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</row>
    <row r="200" spans="2:39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</row>
    <row r="201" spans="2:39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</row>
    <row r="202" spans="2:39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</row>
    <row r="203" spans="2:39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</row>
    <row r="204" spans="2:39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</row>
    <row r="205" spans="2:39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</row>
    <row r="206" spans="2:39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</row>
    <row r="207" spans="2:39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</row>
    <row r="208" spans="2:39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</row>
    <row r="209" spans="2:39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</row>
    <row r="210" spans="2:39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</row>
    <row r="211" spans="2:39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</row>
    <row r="212" spans="2:39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</row>
    <row r="213" spans="2:39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</row>
    <row r="214" spans="2:39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</row>
    <row r="215" spans="2:39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</row>
    <row r="216" spans="2:39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</row>
    <row r="217" spans="2:39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</row>
    <row r="218" spans="2:39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</row>
    <row r="219" spans="2:39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</row>
    <row r="220" spans="2:39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</row>
    <row r="221" spans="2:39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</row>
    <row r="222" spans="2:39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</row>
    <row r="223" spans="2:39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</row>
    <row r="224" spans="2:39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</row>
    <row r="225" spans="2:39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</row>
    <row r="226" spans="2:39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</row>
    <row r="227" spans="2:39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</row>
    <row r="228" spans="2:39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</row>
    <row r="229" spans="2:39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</row>
    <row r="230" spans="2:39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</row>
    <row r="231" spans="2:39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</row>
    <row r="232" spans="2:39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</row>
    <row r="233" spans="2:39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</row>
    <row r="234" spans="2:39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</row>
    <row r="235" spans="2:39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</row>
    <row r="236" spans="2:39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</row>
    <row r="237" spans="2:39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</row>
    <row r="238" spans="2:39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</row>
    <row r="239" spans="2:39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</row>
    <row r="240" spans="2:39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</row>
    <row r="241" spans="2:39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</row>
    <row r="242" spans="2:39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</row>
    <row r="243" spans="2:39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</row>
    <row r="244" spans="2:39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</row>
    <row r="245" spans="2:39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</row>
    <row r="246" spans="2:39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</row>
    <row r="247" spans="2:39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</row>
    <row r="248" spans="2:39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</row>
    <row r="249" spans="2:39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</row>
    <row r="250" spans="2:39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</row>
    <row r="251" spans="2:39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</row>
    <row r="252" spans="2:39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</row>
    <row r="253" spans="2:39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</row>
    <row r="254" spans="2:39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</row>
    <row r="255" spans="2:39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</row>
    <row r="256" spans="2:39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</row>
    <row r="257" spans="2:3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</row>
    <row r="258" spans="2:3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</row>
    <row r="259" spans="2:3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</row>
    <row r="260" spans="2:3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</row>
    <row r="261" spans="2:3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</row>
    <row r="262" spans="2:3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</row>
    <row r="263" spans="2:3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</row>
    <row r="264" spans="2:3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</row>
    <row r="265" spans="2:3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</row>
    <row r="266" spans="2:3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</row>
    <row r="267" spans="2:3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</row>
    <row r="268" spans="2:3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</row>
    <row r="269" spans="2:3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</row>
    <row r="270" spans="2:3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</row>
    <row r="271" spans="2:3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</row>
    <row r="272" spans="2:3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</row>
    <row r="273" spans="2:3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</row>
    <row r="274" spans="2:3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</row>
    <row r="275" spans="2:3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</row>
    <row r="276" spans="2:3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</row>
    <row r="277" spans="2:3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</row>
    <row r="278" spans="2:3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</row>
    <row r="279" spans="2:3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</row>
    <row r="280" spans="2:3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</row>
    <row r="281" spans="2:3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</row>
    <row r="282" spans="2:3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</row>
    <row r="283" spans="2:3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</row>
    <row r="284" spans="2:3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</row>
    <row r="285" spans="2:3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</row>
    <row r="286" spans="2:3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</row>
    <row r="287" spans="2:3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</row>
    <row r="288" spans="2:3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</row>
    <row r="289" spans="2:3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</row>
    <row r="290" spans="2:3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</row>
    <row r="291" spans="2:3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</row>
    <row r="292" spans="2:3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</row>
    <row r="293" spans="2:3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</row>
    <row r="294" spans="2:3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</row>
    <row r="295" spans="2:3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</row>
    <row r="296" spans="2:3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</row>
    <row r="297" spans="2:3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</row>
    <row r="298" spans="2:3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</row>
    <row r="299" spans="2:3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</row>
    <row r="300" spans="2:3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</row>
    <row r="301" spans="2:3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</row>
    <row r="302" spans="2:3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</row>
    <row r="303" spans="2:3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</row>
    <row r="304" spans="2:3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</row>
    <row r="305" spans="2:3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</row>
    <row r="306" spans="2:3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</row>
    <row r="307" spans="2:3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</row>
    <row r="308" spans="2:3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</row>
    <row r="309" spans="2:3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</row>
    <row r="310" spans="2:3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</row>
    <row r="311" spans="2:3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</row>
    <row r="312" spans="2:3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</row>
    <row r="313" spans="2:3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</row>
    <row r="314" spans="2:3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</row>
    <row r="315" spans="2:3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</row>
    <row r="316" spans="2:3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</row>
    <row r="317" spans="2:3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</row>
    <row r="318" spans="2:3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</row>
    <row r="319" spans="2:3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</row>
    <row r="320" spans="2:3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</row>
    <row r="321" spans="2:3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</row>
    <row r="322" spans="2:3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</row>
    <row r="323" spans="2:3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</row>
    <row r="324" spans="2:3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</row>
    <row r="325" spans="2:3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</row>
    <row r="326" spans="2:3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</row>
    <row r="327" spans="2:3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</row>
    <row r="328" spans="2:3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</row>
    <row r="329" spans="2:3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</row>
    <row r="330" spans="2:3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</row>
    <row r="331" spans="2:3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</row>
    <row r="332" spans="2:3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</row>
    <row r="333" spans="2:3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</row>
    <row r="334" spans="2:3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</row>
    <row r="335" spans="2:3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</row>
    <row r="336" spans="2:3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</row>
    <row r="337" spans="2:3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</row>
    <row r="338" spans="2:3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</row>
    <row r="339" spans="2:3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</row>
    <row r="340" spans="2:3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</row>
    <row r="341" spans="2:3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</row>
    <row r="342" spans="2:3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</row>
    <row r="343" spans="2:3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</row>
    <row r="344" spans="2:3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</row>
    <row r="345" spans="2:3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</row>
    <row r="346" spans="2:3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</row>
    <row r="347" spans="2:3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</row>
    <row r="348" spans="2:3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</row>
    <row r="349" spans="2:3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</row>
    <row r="350" spans="2:3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</row>
    <row r="351" spans="2:3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</row>
    <row r="352" spans="2:3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</row>
    <row r="353" spans="2:3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</row>
    <row r="354" spans="2:3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</row>
    <row r="355" spans="2:3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</row>
    <row r="356" spans="2:3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</row>
    <row r="357" spans="2:3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</row>
    <row r="358" spans="2:3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</row>
    <row r="359" spans="2:3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</row>
    <row r="360" spans="2:3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</row>
    <row r="361" spans="2:3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</row>
    <row r="362" spans="2:3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</row>
    <row r="363" spans="2:3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</row>
    <row r="364" spans="2:3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</row>
    <row r="365" spans="2:3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</row>
    <row r="366" spans="2:3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</row>
    <row r="367" spans="2:3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</row>
    <row r="368" spans="2:3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</row>
    <row r="369" spans="2:3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</row>
    <row r="370" spans="2:3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</row>
    <row r="371" spans="2:3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</row>
    <row r="372" spans="2:3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</row>
    <row r="373" spans="2:3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</row>
    <row r="374" spans="2:3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</row>
    <row r="375" spans="2:3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</row>
    <row r="376" spans="2:3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</row>
    <row r="377" spans="2:3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</row>
    <row r="378" spans="2:3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</row>
    <row r="379" spans="2:3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</row>
    <row r="380" spans="2:3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</row>
    <row r="381" spans="2:3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</row>
    <row r="382" spans="2:3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</row>
    <row r="383" spans="2:3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</row>
    <row r="384" spans="2:3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</row>
    <row r="385" spans="2:3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</row>
    <row r="386" spans="2:3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</row>
    <row r="387" spans="2:3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</row>
    <row r="388" spans="2:3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</row>
    <row r="389" spans="2:3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</row>
    <row r="390" spans="2:3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</row>
    <row r="391" spans="2:3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</row>
    <row r="392" spans="2:3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</row>
    <row r="393" spans="2:3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</row>
    <row r="394" spans="2:3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</row>
    <row r="395" spans="2:3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</row>
    <row r="396" spans="2:3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</row>
    <row r="397" spans="2:3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54106-4089-498B-911F-3C9B0DB95184}">
  <dimension ref="B1:BB742"/>
  <sheetViews>
    <sheetView zoomScaleNormal="100" workbookViewId="0">
      <pane xSplit="1" topLeftCell="B1" activePane="topRight" state="frozen"/>
      <selection pane="topRight" activeCell="Y21" sqref="Y21"/>
    </sheetView>
  </sheetViews>
  <sheetFormatPr defaultRowHeight="15"/>
  <cols>
    <col min="1" max="1" width="1" customWidth="1"/>
    <col min="2" max="2" width="4" customWidth="1"/>
    <col min="3" max="3" width="31.42578125" customWidth="1"/>
    <col min="4" max="4" width="7.85546875" customWidth="1"/>
    <col min="5" max="5" width="6.140625" customWidth="1"/>
    <col min="6" max="6" width="6.42578125" customWidth="1"/>
    <col min="7" max="7" width="5.5703125" customWidth="1"/>
    <col min="8" max="9" width="5.7109375" customWidth="1"/>
    <col min="10" max="10" width="6.28515625" customWidth="1"/>
    <col min="11" max="11" width="6.5703125" customWidth="1"/>
    <col min="12" max="12" width="5.85546875" customWidth="1"/>
    <col min="13" max="13" width="6" customWidth="1"/>
    <col min="14" max="15" width="6.140625" customWidth="1"/>
    <col min="16" max="16" width="6.42578125" customWidth="1"/>
    <col min="17" max="17" width="7.42578125" customWidth="1"/>
    <col min="18" max="19" width="6.42578125" customWidth="1"/>
    <col min="20" max="20" width="6.140625" customWidth="1"/>
    <col min="21" max="21" width="1.140625" customWidth="1"/>
    <col min="23" max="23" width="4.7109375" customWidth="1"/>
    <col min="24" max="24" width="7.5703125" customWidth="1"/>
    <col min="25" max="25" width="6.85546875" customWidth="1"/>
    <col min="26" max="26" width="7.28515625" customWidth="1"/>
    <col min="28" max="28" width="14.42578125" customWidth="1"/>
    <col min="29" max="29" width="8.7109375" customWidth="1"/>
    <col min="30" max="30" width="7.28515625" customWidth="1"/>
    <col min="31" max="31" width="9.5703125" customWidth="1"/>
    <col min="32" max="32" width="9.140625" customWidth="1"/>
    <col min="33" max="33" width="7.28515625" customWidth="1"/>
    <col min="34" max="34" width="6.7109375" customWidth="1"/>
    <col min="35" max="35" width="6.5703125" customWidth="1"/>
  </cols>
  <sheetData>
    <row r="1" spans="2:41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41" ht="15.75" thickBot="1">
      <c r="B2" s="99" t="s">
        <v>383</v>
      </c>
      <c r="E2" s="99" t="s">
        <v>16</v>
      </c>
      <c r="M2" t="s">
        <v>209</v>
      </c>
      <c r="T2" s="3132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G2" s="106"/>
      <c r="AI2" s="106"/>
      <c r="AJ2" s="106"/>
    </row>
    <row r="3" spans="2:41" ht="13.5" customHeight="1">
      <c r="B3" s="84"/>
      <c r="C3" s="457"/>
      <c r="D3" s="172" t="s">
        <v>17</v>
      </c>
      <c r="E3" s="3969" t="s">
        <v>196</v>
      </c>
      <c r="F3" s="72"/>
      <c r="G3" s="72"/>
      <c r="H3" s="72"/>
      <c r="I3" s="72"/>
      <c r="J3" s="72"/>
      <c r="K3" s="72"/>
      <c r="L3" s="72"/>
      <c r="M3" s="58"/>
      <c r="N3" s="58"/>
      <c r="O3" s="73"/>
      <c r="P3" s="3135"/>
      <c r="Q3" s="172" t="s">
        <v>18</v>
      </c>
      <c r="R3" s="172" t="s">
        <v>19</v>
      </c>
      <c r="S3" s="821" t="s">
        <v>265</v>
      </c>
      <c r="T3" s="834" t="s">
        <v>265</v>
      </c>
      <c r="V3" s="98"/>
      <c r="W3" s="98"/>
      <c r="X3" s="126"/>
      <c r="Y3" s="357"/>
      <c r="Z3" s="357"/>
      <c r="AA3" s="126"/>
      <c r="AB3" s="106"/>
      <c r="AC3" s="106"/>
      <c r="AD3" s="106"/>
      <c r="AE3" s="106"/>
      <c r="AF3" s="98"/>
      <c r="AG3" s="98"/>
      <c r="AH3" s="98"/>
      <c r="AI3" s="96"/>
      <c r="AJ3" s="96"/>
      <c r="AK3" s="98"/>
      <c r="AL3" s="106"/>
      <c r="AO3" s="106"/>
    </row>
    <row r="4" spans="2:41" ht="13.5" customHeight="1">
      <c r="B4" s="65"/>
      <c r="C4" s="458"/>
      <c r="D4" s="459" t="s">
        <v>170</v>
      </c>
      <c r="E4" s="3970" t="s">
        <v>200</v>
      </c>
      <c r="F4" s="20"/>
      <c r="G4" s="20"/>
      <c r="H4" s="20"/>
      <c r="I4" s="20"/>
      <c r="J4" s="20"/>
      <c r="K4" s="20"/>
      <c r="L4" s="20"/>
      <c r="M4" s="19"/>
      <c r="N4" s="19"/>
      <c r="O4" s="3132"/>
      <c r="P4" s="3137"/>
      <c r="Q4" s="459" t="s">
        <v>184</v>
      </c>
      <c r="R4" s="459" t="s">
        <v>20</v>
      </c>
      <c r="S4" s="820" t="s">
        <v>93</v>
      </c>
      <c r="T4" s="835" t="s">
        <v>93</v>
      </c>
      <c r="V4" s="98"/>
      <c r="W4" s="98"/>
      <c r="X4" s="126"/>
      <c r="Y4" s="106"/>
      <c r="Z4" s="357"/>
      <c r="AA4" s="126"/>
      <c r="AB4" s="106"/>
      <c r="AC4" s="159"/>
      <c r="AD4" s="106"/>
      <c r="AE4" s="106"/>
      <c r="AF4" s="98"/>
      <c r="AG4" s="98"/>
      <c r="AH4" s="98"/>
      <c r="AI4" s="96"/>
      <c r="AJ4" s="96"/>
      <c r="AK4" s="98"/>
      <c r="AL4" s="106"/>
      <c r="AO4" s="106"/>
    </row>
    <row r="5" spans="2:41" ht="12.75" customHeight="1" thickBot="1">
      <c r="B5" s="65"/>
      <c r="C5" s="460" t="s">
        <v>21</v>
      </c>
      <c r="D5" s="459" t="s">
        <v>18</v>
      </c>
      <c r="E5" s="4018" t="s">
        <v>183</v>
      </c>
      <c r="F5" s="77"/>
      <c r="G5" s="77"/>
      <c r="H5" s="37"/>
      <c r="I5" s="3973" t="s">
        <v>1061</v>
      </c>
      <c r="J5" s="37"/>
      <c r="K5" s="37"/>
      <c r="L5" s="77"/>
      <c r="M5" s="3973"/>
      <c r="N5" s="37"/>
      <c r="O5" s="59"/>
      <c r="P5" s="78"/>
      <c r="Q5" s="459" t="s">
        <v>23</v>
      </c>
      <c r="R5" s="459" t="s">
        <v>22</v>
      </c>
      <c r="S5" s="816" t="s">
        <v>266</v>
      </c>
      <c r="T5" s="835" t="s">
        <v>266</v>
      </c>
      <c r="V5" s="98"/>
      <c r="W5" s="98"/>
      <c r="X5" s="357"/>
      <c r="Y5" s="357"/>
      <c r="Z5" s="357"/>
      <c r="AA5" s="126"/>
      <c r="AB5" s="106"/>
      <c r="AC5" s="106"/>
      <c r="AD5" s="106"/>
      <c r="AE5" s="608"/>
      <c r="AF5" s="98"/>
      <c r="AG5" s="98"/>
      <c r="AH5" s="98"/>
      <c r="AI5" s="104"/>
      <c r="AJ5" s="96"/>
      <c r="AK5" s="98"/>
      <c r="AL5" s="106"/>
      <c r="AO5" s="106"/>
    </row>
    <row r="6" spans="2:41">
      <c r="B6" s="65" t="s">
        <v>171</v>
      </c>
      <c r="C6" s="458"/>
      <c r="D6" s="459" t="s">
        <v>35</v>
      </c>
      <c r="E6" s="648" t="s">
        <v>24</v>
      </c>
      <c r="F6" s="36" t="s">
        <v>25</v>
      </c>
      <c r="G6" s="36" t="s">
        <v>26</v>
      </c>
      <c r="H6" s="36" t="s">
        <v>27</v>
      </c>
      <c r="I6" s="35" t="s">
        <v>28</v>
      </c>
      <c r="J6" s="36" t="s">
        <v>29</v>
      </c>
      <c r="K6" s="35" t="s">
        <v>30</v>
      </c>
      <c r="L6" s="36" t="s">
        <v>31</v>
      </c>
      <c r="M6" s="35" t="s">
        <v>32</v>
      </c>
      <c r="N6" s="830" t="s">
        <v>33</v>
      </c>
      <c r="O6" s="36" t="s">
        <v>1054</v>
      </c>
      <c r="P6" s="36" t="s">
        <v>1055</v>
      </c>
      <c r="Q6" s="459">
        <v>12</v>
      </c>
      <c r="R6" s="459" t="s">
        <v>34</v>
      </c>
      <c r="S6" s="459" t="s">
        <v>23</v>
      </c>
      <c r="T6" s="836" t="s">
        <v>267</v>
      </c>
      <c r="V6" s="98"/>
      <c r="W6" s="98"/>
      <c r="X6" s="357"/>
      <c r="Y6" s="357"/>
      <c r="Z6" s="357"/>
      <c r="AA6" s="126"/>
      <c r="AB6" s="106"/>
      <c r="AC6" s="329"/>
      <c r="AD6" s="106"/>
      <c r="AE6" s="608"/>
      <c r="AF6" s="98"/>
      <c r="AG6" s="98"/>
      <c r="AH6" s="98"/>
      <c r="AI6" s="98"/>
      <c r="AJ6" s="116"/>
      <c r="AK6" s="98"/>
      <c r="AL6" s="106"/>
      <c r="AO6" s="106"/>
    </row>
    <row r="7" spans="2:41" ht="12" customHeight="1">
      <c r="B7" s="65"/>
      <c r="C7" s="460" t="s">
        <v>172</v>
      </c>
      <c r="D7" s="459" t="s">
        <v>173</v>
      </c>
      <c r="E7" s="446" t="s">
        <v>36</v>
      </c>
      <c r="F7" s="75" t="s">
        <v>36</v>
      </c>
      <c r="G7" s="75" t="s">
        <v>36</v>
      </c>
      <c r="H7" s="75" t="s">
        <v>36</v>
      </c>
      <c r="I7" s="31" t="s">
        <v>36</v>
      </c>
      <c r="J7" s="75" t="s">
        <v>36</v>
      </c>
      <c r="K7" s="75" t="s">
        <v>36</v>
      </c>
      <c r="L7" s="31" t="s">
        <v>36</v>
      </c>
      <c r="M7" s="75" t="s">
        <v>36</v>
      </c>
      <c r="N7" s="445" t="s">
        <v>36</v>
      </c>
      <c r="O7" s="75" t="s">
        <v>36</v>
      </c>
      <c r="P7" s="75" t="s">
        <v>36</v>
      </c>
      <c r="Q7" s="459" t="s">
        <v>264</v>
      </c>
      <c r="R7" s="459" t="s">
        <v>164</v>
      </c>
      <c r="S7" s="459">
        <f>Q6</f>
        <v>12</v>
      </c>
      <c r="T7" s="836"/>
      <c r="V7" s="98"/>
      <c r="W7" s="98"/>
      <c r="X7" s="126"/>
      <c r="Y7" s="106"/>
      <c r="Z7" s="357"/>
      <c r="AA7" s="126"/>
      <c r="AB7" s="106"/>
      <c r="AC7" s="329"/>
      <c r="AD7" s="106"/>
      <c r="AE7" s="609"/>
      <c r="AF7" s="98"/>
      <c r="AG7" s="98"/>
      <c r="AH7" s="98"/>
      <c r="AI7" s="98"/>
      <c r="AJ7" s="116"/>
      <c r="AK7" s="98"/>
      <c r="AL7" s="106"/>
      <c r="AO7" s="106"/>
    </row>
    <row r="8" spans="2:41" ht="14.25" customHeight="1" thickBot="1">
      <c r="B8" s="65"/>
      <c r="C8" s="458"/>
      <c r="D8" s="1458">
        <v>0.7</v>
      </c>
      <c r="E8" s="59"/>
      <c r="F8" s="60"/>
      <c r="G8" s="59"/>
      <c r="H8" s="60"/>
      <c r="I8" s="91"/>
      <c r="J8" s="60"/>
      <c r="K8" s="60"/>
      <c r="L8" s="59"/>
      <c r="M8" s="60"/>
      <c r="N8" s="91"/>
      <c r="O8" s="3968"/>
      <c r="P8" s="3968"/>
      <c r="Q8" s="355"/>
      <c r="R8" s="355" t="s">
        <v>165</v>
      </c>
      <c r="S8" s="355" t="s">
        <v>264</v>
      </c>
      <c r="T8" s="1467">
        <v>1</v>
      </c>
      <c r="V8" s="98"/>
      <c r="W8" s="98"/>
      <c r="X8" s="202"/>
      <c r="Y8" s="126"/>
      <c r="Z8" s="357"/>
      <c r="AA8" s="126"/>
      <c r="AB8" s="106"/>
      <c r="AC8" s="610"/>
      <c r="AD8" s="106"/>
      <c r="AE8" s="609"/>
      <c r="AF8" s="98"/>
      <c r="AG8" s="98"/>
      <c r="AH8" s="98"/>
      <c r="AI8" s="98"/>
      <c r="AJ8" s="514"/>
      <c r="AK8" s="98"/>
      <c r="AL8" s="106"/>
      <c r="AO8" s="106"/>
    </row>
    <row r="9" spans="2:41">
      <c r="B9" s="462">
        <v>1</v>
      </c>
      <c r="C9" s="463" t="s">
        <v>174</v>
      </c>
      <c r="D9" s="1459">
        <v>84</v>
      </c>
      <c r="E9" s="1520">
        <f>'12-18л. РАСКЛАДКА'!AA12</f>
        <v>110</v>
      </c>
      <c r="F9" s="1521">
        <f>'12-18л. РАСКЛАДКА'!AA70</f>
        <v>100</v>
      </c>
      <c r="G9" s="1521">
        <f>'12-18л. РАСКЛАДКА'!AA129</f>
        <v>40</v>
      </c>
      <c r="H9" s="1521">
        <f>'12-18л. РАСКЛАДКА'!AA185</f>
        <v>70</v>
      </c>
      <c r="I9" s="4019">
        <f>'12-18л. РАСКЛАДКА'!AA242</f>
        <v>70</v>
      </c>
      <c r="J9" s="1521">
        <f>'12-18л. РАСКЛАДКА'!AA297</f>
        <v>108</v>
      </c>
      <c r="K9" s="1521">
        <f>'12-18л. РАСКЛАДКА'!AA355</f>
        <v>90</v>
      </c>
      <c r="L9" s="1521">
        <f>'12-18л. РАСКЛАДКА'!AA411</f>
        <v>80</v>
      </c>
      <c r="M9" s="1521">
        <f>'12-18л. РАСКЛАДКА'!AA464</f>
        <v>100</v>
      </c>
      <c r="N9" s="1521">
        <f>'12-18л. РАСКЛАДКА'!AA518</f>
        <v>90</v>
      </c>
      <c r="O9" s="4019">
        <f>'12-18л. РАСКЛАДКА'!AA571</f>
        <v>80</v>
      </c>
      <c r="P9" s="4067">
        <f>'12-18л. РАСКЛАДКА'!AA624</f>
        <v>70</v>
      </c>
      <c r="Q9" s="4445">
        <f>E9+F9+G9+H9+I9+J9+K9+L9+M9+N9+O9+P9</f>
        <v>1008</v>
      </c>
      <c r="R9" s="3975">
        <v>0</v>
      </c>
      <c r="S9" s="4464">
        <v>1008</v>
      </c>
      <c r="T9" s="3278">
        <v>120</v>
      </c>
      <c r="V9" s="3634"/>
      <c r="W9" s="126"/>
      <c r="X9" s="357"/>
      <c r="Y9" s="491"/>
      <c r="Z9" s="3144"/>
      <c r="AA9" s="3144"/>
      <c r="AB9" s="3144"/>
      <c r="AC9" s="614"/>
      <c r="AD9" s="106"/>
      <c r="AE9" s="615"/>
      <c r="AF9" s="106"/>
      <c r="AG9" s="106"/>
      <c r="AH9" s="106"/>
      <c r="AI9" s="106"/>
      <c r="AJ9" s="106"/>
      <c r="AK9" s="106"/>
      <c r="AL9" s="106"/>
      <c r="AO9" s="106"/>
    </row>
    <row r="10" spans="2:41">
      <c r="B10" s="436">
        <v>2</v>
      </c>
      <c r="C10" s="231" t="s">
        <v>38</v>
      </c>
      <c r="D10" s="1460">
        <v>140</v>
      </c>
      <c r="E10" s="1522">
        <f>'12-18л. РАСКЛАДКА'!AA13</f>
        <v>130.80000000000001</v>
      </c>
      <c r="F10" s="1422">
        <f>'12-18л. РАСКЛАДКА'!AA71</f>
        <v>110</v>
      </c>
      <c r="G10" s="1422">
        <f>'12-18л. РАСКЛАДКА'!AA130</f>
        <v>140</v>
      </c>
      <c r="H10" s="1422">
        <f>'12-18л. РАСКЛАДКА'!AA186</f>
        <v>137</v>
      </c>
      <c r="I10" s="831">
        <f>'12-18л. РАСКЛАДКА'!AA243</f>
        <v>142</v>
      </c>
      <c r="J10" s="4024">
        <f>'12-18л. РАСКЛАДКА'!AA298</f>
        <v>104.3</v>
      </c>
      <c r="K10" s="1422">
        <f>'12-18л. РАСКЛАДКА'!AA356</f>
        <v>151.69999999999999</v>
      </c>
      <c r="L10" s="1422">
        <f>'12-18л. РАСКЛАДКА'!AA412</f>
        <v>120</v>
      </c>
      <c r="M10" s="1422">
        <f>'12-18л. РАСКЛАДКА'!AA465</f>
        <v>110</v>
      </c>
      <c r="N10" s="1422">
        <f>'12-18л. РАСКЛАДКА'!AA519</f>
        <v>116.9</v>
      </c>
      <c r="O10" s="831">
        <f>'12-18л. РАСКЛАДКА'!AA572</f>
        <v>176.3</v>
      </c>
      <c r="P10" s="4068">
        <f>'12-18л. РАСКЛАДКА'!AA625</f>
        <v>170.3</v>
      </c>
      <c r="Q10" s="4039">
        <f t="shared" ref="Q10:Q45" si="0">E10+F10+G10+H10+I10+J10+K10+L10+M10+N10+O10+P10</f>
        <v>1609.3</v>
      </c>
      <c r="R10" s="3978">
        <v>-4.2083329999999997</v>
      </c>
      <c r="S10" s="4465">
        <v>1680</v>
      </c>
      <c r="T10" s="3279">
        <v>200</v>
      </c>
      <c r="V10" s="3634"/>
      <c r="W10" s="126"/>
      <c r="X10" s="357"/>
      <c r="Y10" s="3144"/>
      <c r="Z10" s="3144"/>
      <c r="AA10" s="3144"/>
      <c r="AB10" s="3144"/>
      <c r="AC10" s="614"/>
      <c r="AD10" s="106"/>
      <c r="AE10" s="615"/>
      <c r="AF10" s="106"/>
      <c r="AG10" s="106"/>
      <c r="AH10" s="106"/>
      <c r="AI10" s="106"/>
      <c r="AJ10" s="106"/>
      <c r="AK10" s="106"/>
      <c r="AL10" s="106"/>
      <c r="AO10" s="106"/>
    </row>
    <row r="11" spans="2:41">
      <c r="B11" s="436">
        <v>3</v>
      </c>
      <c r="C11" s="231" t="s">
        <v>39</v>
      </c>
      <c r="D11" s="1460">
        <v>14</v>
      </c>
      <c r="E11" s="1522">
        <f>'12-18л. РАСКЛАДКА'!AA14</f>
        <v>2.4</v>
      </c>
      <c r="F11" s="1422">
        <f>'12-18л. РАСКЛАДКА'!AA72</f>
        <v>45.580000000000005</v>
      </c>
      <c r="G11" s="1422">
        <f>'12-18л. РАСКЛАДКА'!AA131</f>
        <v>7</v>
      </c>
      <c r="H11" s="1422">
        <f>'12-18л. РАСКЛАДКА'!AA187</f>
        <v>0</v>
      </c>
      <c r="I11" s="4020">
        <f>'12-18л. РАСКЛАДКА'!AA244</f>
        <v>8.5500000000000007</v>
      </c>
      <c r="J11" s="4024">
        <f>'12-18л. РАСКЛАДКА'!AA299</f>
        <v>12.15</v>
      </c>
      <c r="K11" s="1422">
        <f>'12-18л. РАСКЛАДКА'!AA357</f>
        <v>7.5</v>
      </c>
      <c r="L11" s="1422">
        <f>'12-18л. РАСКЛАДКА'!AA413</f>
        <v>15.6</v>
      </c>
      <c r="M11" s="1422">
        <f>'12-18л. РАСКЛАДКА'!AA466</f>
        <v>0</v>
      </c>
      <c r="N11" s="1422">
        <f>'12-18л. РАСКЛАДКА'!AA520</f>
        <v>41.91</v>
      </c>
      <c r="O11" s="831">
        <f>'12-18л. РАСКЛАДКА'!AA573</f>
        <v>13.31</v>
      </c>
      <c r="P11" s="4068">
        <f>'12-18л. РАСКЛАДКА'!AA626</f>
        <v>14</v>
      </c>
      <c r="Q11" s="4446">
        <f t="shared" si="0"/>
        <v>168</v>
      </c>
      <c r="R11" s="3978">
        <v>0</v>
      </c>
      <c r="S11" s="4465">
        <v>168</v>
      </c>
      <c r="T11" s="3279">
        <v>20</v>
      </c>
      <c r="V11" s="3634"/>
      <c r="W11" s="126"/>
      <c r="X11" s="357"/>
      <c r="Y11" s="3144"/>
      <c r="Z11" s="3144"/>
      <c r="AA11" s="3144"/>
      <c r="AB11" s="3144"/>
      <c r="AC11" s="614"/>
      <c r="AD11" s="106"/>
      <c r="AE11" s="618"/>
      <c r="AF11" s="106"/>
      <c r="AG11" s="106"/>
      <c r="AH11" s="106"/>
      <c r="AI11" s="106"/>
      <c r="AJ11" s="106"/>
      <c r="AK11" s="106"/>
      <c r="AL11" s="106"/>
      <c r="AO11" s="106"/>
    </row>
    <row r="12" spans="2:41">
      <c r="B12" s="436">
        <v>4</v>
      </c>
      <c r="C12" s="231" t="s">
        <v>40</v>
      </c>
      <c r="D12" s="1460">
        <v>35</v>
      </c>
      <c r="E12" s="1522">
        <f>'12-18л. РАСКЛАДКА'!AA15</f>
        <v>45</v>
      </c>
      <c r="F12" s="1422">
        <f>'12-18л. РАСКЛАДКА'!AA73</f>
        <v>16.707999999999998</v>
      </c>
      <c r="G12" s="1422">
        <f>'12-18л. РАСКЛАДКА'!AA132</f>
        <v>38.35</v>
      </c>
      <c r="H12" s="1422">
        <f>'12-18л. РАСКЛАДКА'!AA188</f>
        <v>43.65</v>
      </c>
      <c r="I12" s="831">
        <f>'12-18л. РАСКЛАДКА'!AA245</f>
        <v>7.2</v>
      </c>
      <c r="J12" s="4024">
        <f>'12-18л. РАСКЛАДКА'!AA300</f>
        <v>46.1</v>
      </c>
      <c r="K12" s="1422">
        <f>'12-18л. РАСКЛАДКА'!AA358</f>
        <v>38.762</v>
      </c>
      <c r="L12" s="1422">
        <f>'12-18л. РАСКЛАДКА'!AA414</f>
        <v>0</v>
      </c>
      <c r="M12" s="1422">
        <f>'12-18л. РАСКЛАДКА'!AA467</f>
        <v>61.5</v>
      </c>
      <c r="N12" s="1422">
        <f>'12-18л. РАСКЛАДКА'!AA521</f>
        <v>43.75</v>
      </c>
      <c r="O12" s="831">
        <f>'12-18л. РАСКЛАДКА'!AA574</f>
        <v>55.58</v>
      </c>
      <c r="P12" s="4068">
        <f>'12-18л. РАСКЛАДКА'!AA627</f>
        <v>23.4</v>
      </c>
      <c r="Q12" s="4446">
        <f t="shared" si="0"/>
        <v>419.99999999999994</v>
      </c>
      <c r="R12" s="3978">
        <v>0</v>
      </c>
      <c r="S12" s="4465">
        <v>420</v>
      </c>
      <c r="T12" s="3279">
        <v>50</v>
      </c>
      <c r="V12" s="3634"/>
      <c r="W12" s="126"/>
      <c r="X12" s="357"/>
      <c r="Y12" s="3144"/>
      <c r="Z12" s="3144"/>
      <c r="AA12" s="3144"/>
      <c r="AB12" s="3144"/>
      <c r="AC12" s="614"/>
      <c r="AD12" s="106"/>
      <c r="AE12" s="615"/>
      <c r="AF12" s="106"/>
      <c r="AG12" s="106"/>
      <c r="AH12" s="106"/>
      <c r="AI12" s="106"/>
      <c r="AJ12" s="106"/>
      <c r="AK12" s="106"/>
      <c r="AL12" s="106"/>
      <c r="AO12" s="106"/>
    </row>
    <row r="13" spans="2:41">
      <c r="B13" s="436">
        <v>5</v>
      </c>
      <c r="C13" s="231" t="s">
        <v>41</v>
      </c>
      <c r="D13" s="1460">
        <v>14</v>
      </c>
      <c r="E13" s="1522">
        <f>'12-18л. РАСКЛАДКА'!AA16</f>
        <v>0</v>
      </c>
      <c r="F13" s="1422">
        <f>'12-18л. РАСКЛАДКА'!AA74</f>
        <v>60</v>
      </c>
      <c r="G13" s="1422">
        <f>'12-18л. РАСКЛАДКА'!AA133</f>
        <v>0</v>
      </c>
      <c r="H13" s="1422">
        <f>'12-18л. РАСКЛАДКА'!AA189</f>
        <v>0</v>
      </c>
      <c r="I13" s="831">
        <f>'12-18л. РАСКЛАДКА'!AA246</f>
        <v>15</v>
      </c>
      <c r="J13" s="4024">
        <f>'12-18л. РАСКЛАДКА'!AA301</f>
        <v>0</v>
      </c>
      <c r="K13" s="1422">
        <f>'12-18л. РАСКЛАДКА'!AA359</f>
        <v>0</v>
      </c>
      <c r="L13" s="1422">
        <f>'12-18л. РАСКЛАДКА'!AA415</f>
        <v>55</v>
      </c>
      <c r="M13" s="1422">
        <f>'12-18л. РАСКЛАДКА'!AA468</f>
        <v>0</v>
      </c>
      <c r="N13" s="1422">
        <f>'12-18л. РАСКЛАДКА'!AA522</f>
        <v>24</v>
      </c>
      <c r="O13" s="831">
        <f>'12-18л. РАСКЛАДКА'!AA575</f>
        <v>0</v>
      </c>
      <c r="P13" s="4068">
        <f>'12-18л. РАСКЛАДКА'!AA628</f>
        <v>14</v>
      </c>
      <c r="Q13" s="4446">
        <f t="shared" si="0"/>
        <v>168</v>
      </c>
      <c r="R13" s="3978">
        <v>0</v>
      </c>
      <c r="S13" s="4465">
        <v>168</v>
      </c>
      <c r="T13" s="3279">
        <v>20</v>
      </c>
      <c r="V13" s="3634"/>
      <c r="W13" s="126"/>
      <c r="X13" s="357"/>
      <c r="Y13" s="3144"/>
      <c r="Z13" s="3144"/>
      <c r="AA13" s="3144"/>
      <c r="AB13" s="3144"/>
      <c r="AC13" s="614"/>
      <c r="AD13" s="106"/>
      <c r="AE13" s="618"/>
      <c r="AF13" s="106"/>
      <c r="AG13" s="106"/>
      <c r="AH13" s="106"/>
      <c r="AI13" s="106"/>
      <c r="AJ13" s="106"/>
      <c r="AK13" s="106"/>
      <c r="AL13" s="106"/>
      <c r="AO13" s="106"/>
    </row>
    <row r="14" spans="2:41">
      <c r="B14" s="436">
        <v>6</v>
      </c>
      <c r="C14" s="231" t="s">
        <v>42</v>
      </c>
      <c r="D14" s="1468">
        <v>130.9</v>
      </c>
      <c r="E14" s="1523">
        <f>'12-18л. РАСКЛАДКА'!AA17</f>
        <v>0</v>
      </c>
      <c r="F14" s="1423">
        <f>'12-18л. РАСКЛАДКА'!AA75</f>
        <v>60</v>
      </c>
      <c r="G14" s="1423">
        <f>'12-18л. РАСКЛАДКА'!AA134</f>
        <v>203.9</v>
      </c>
      <c r="H14" s="1423">
        <f>'12-18л. РАСКЛАДКА'!AA190</f>
        <v>382.64</v>
      </c>
      <c r="I14" s="1424">
        <f>'12-18л. РАСКЛАДКА'!AA247</f>
        <v>111.56</v>
      </c>
      <c r="J14" s="4028">
        <f>'12-18л. РАСКЛАДКА'!AA302</f>
        <v>118.5</v>
      </c>
      <c r="K14" s="1423">
        <f>'12-18л. РАСКЛАДКА'!AA360</f>
        <v>16</v>
      </c>
      <c r="L14" s="1423">
        <f>'12-18л. РАСКЛАДКА'!AA416</f>
        <v>271.89999999999998</v>
      </c>
      <c r="M14" s="1423">
        <f>'12-18л. РАСКЛАДКА'!AA469</f>
        <v>170</v>
      </c>
      <c r="N14" s="1423">
        <f>'12-18л. РАСКЛАДКА'!AA523</f>
        <v>34.4</v>
      </c>
      <c r="O14" s="1424">
        <f>'12-18л. РАСКЛАДКА'!AA576</f>
        <v>96</v>
      </c>
      <c r="P14" s="4069">
        <f>'12-18л. РАСКЛАДКА'!AA629</f>
        <v>105.9</v>
      </c>
      <c r="Q14" s="4040">
        <f t="shared" si="0"/>
        <v>1570.8000000000002</v>
      </c>
      <c r="R14" s="3979">
        <v>0</v>
      </c>
      <c r="S14" s="4466">
        <v>1570.8</v>
      </c>
      <c r="T14" s="3280">
        <v>187</v>
      </c>
      <c r="V14" s="3634"/>
      <c r="W14" s="126"/>
      <c r="X14" s="357"/>
      <c r="Y14" s="3144"/>
      <c r="Z14" s="3144"/>
      <c r="AA14" s="3144"/>
      <c r="AB14" s="3144"/>
      <c r="AC14" s="614"/>
      <c r="AD14" s="106"/>
      <c r="AE14" s="615"/>
      <c r="AF14" s="106"/>
      <c r="AG14" s="106"/>
      <c r="AH14" s="106"/>
      <c r="AI14" s="106"/>
      <c r="AJ14" s="106"/>
      <c r="AK14" s="106"/>
      <c r="AL14" s="106"/>
      <c r="AO14" s="106"/>
    </row>
    <row r="15" spans="2:41" ht="14.25" customHeight="1">
      <c r="B15" s="1416">
        <v>7</v>
      </c>
      <c r="C15" s="1517" t="s">
        <v>390</v>
      </c>
      <c r="D15" s="4429">
        <v>201.6</v>
      </c>
      <c r="E15" s="1527">
        <f>'12-18л. РАСКЛАДКА'!AA18</f>
        <v>212.84</v>
      </c>
      <c r="F15" s="1528">
        <f>'12-18л. РАСКЛАДКА'!AA76</f>
        <v>379.06500000000005</v>
      </c>
      <c r="G15" s="1529">
        <f>'12-18л. РАСКЛАДКА'!AA135</f>
        <v>136.5</v>
      </c>
      <c r="H15" s="1528">
        <f>'12-18л. РАСКЛАДКА'!AA191</f>
        <v>280.72500000000002</v>
      </c>
      <c r="I15" s="1529">
        <f>'12-18л. РАСКЛАДКА'!AA248</f>
        <v>207.81200000000001</v>
      </c>
      <c r="J15" s="4028">
        <f>'12-18л. РАСКЛАДКА'!AA303</f>
        <v>341.65600000000001</v>
      </c>
      <c r="K15" s="4025">
        <f>'12-18л. РАСКЛАДКА'!AA361</f>
        <v>255.89999999999998</v>
      </c>
      <c r="L15" s="1529">
        <f>'12-18л. РАСКЛАДКА'!AA417</f>
        <v>176.56099999999998</v>
      </c>
      <c r="M15" s="1528">
        <f>'12-18л. РАСКЛАДКА'!AA470</f>
        <v>160.75</v>
      </c>
      <c r="N15" s="1528">
        <f>'12-18л. РАСКЛАДКА'!AA524</f>
        <v>466.52</v>
      </c>
      <c r="O15" s="1529">
        <f>'12-18л. РАСКЛАДКА'!AA577</f>
        <v>290.95999999999998</v>
      </c>
      <c r="P15" s="4069">
        <f>'12-18л. РАСКЛАДКА'!AA630</f>
        <v>474.9</v>
      </c>
      <c r="Q15" s="4135">
        <f t="shared" si="0"/>
        <v>3384.1890000000003</v>
      </c>
      <c r="R15" s="3981">
        <v>39.888764881</v>
      </c>
      <c r="S15" s="4466">
        <v>2419.1999999999998</v>
      </c>
      <c r="T15" s="1530">
        <f>T17-T16</f>
        <v>288</v>
      </c>
      <c r="V15" s="3634"/>
      <c r="W15" s="468"/>
      <c r="X15" s="357"/>
      <c r="Y15" s="1640"/>
      <c r="Z15" s="3144"/>
      <c r="AA15" s="3144"/>
      <c r="AB15" s="3144"/>
      <c r="AC15" s="614"/>
      <c r="AD15" s="106"/>
      <c r="AE15" s="615"/>
      <c r="AF15" s="209"/>
      <c r="AG15" s="1508"/>
      <c r="AH15" s="1535"/>
      <c r="AI15" s="1508"/>
      <c r="AJ15" s="1508"/>
      <c r="AK15" s="179"/>
      <c r="AL15" s="106"/>
    </row>
    <row r="16" spans="2:41" ht="11.25" customHeight="1">
      <c r="B16" s="1516"/>
      <c r="C16" s="1518" t="s">
        <v>391</v>
      </c>
      <c r="D16" s="4430">
        <v>22.4</v>
      </c>
      <c r="E16" s="1531">
        <f>'12-18л. РАСКЛАДКА'!AA19</f>
        <v>0</v>
      </c>
      <c r="F16" s="1532">
        <f>'12-18л. РАСКЛАДКА'!AA77</f>
        <v>0</v>
      </c>
      <c r="G16" s="1533">
        <f>'12-18л. РАСКЛАДКА'!AA136</f>
        <v>80</v>
      </c>
      <c r="H16" s="1532">
        <f>'12-18л. РАСКЛАДКА'!AA192</f>
        <v>2.58</v>
      </c>
      <c r="I16" s="1533">
        <f>'12-18л. РАСКЛАДКА'!AA249</f>
        <v>84.32</v>
      </c>
      <c r="J16" s="1423">
        <f>'12-18л. РАСКЛАДКА'!AA304</f>
        <v>7.35</v>
      </c>
      <c r="K16" s="4026">
        <f>'12-18л. РАСКЛАДКА'!AA362</f>
        <v>0</v>
      </c>
      <c r="L16" s="1533">
        <f>'12-18л. РАСКЛАДКА'!AA418</f>
        <v>23.4</v>
      </c>
      <c r="M16" s="1532">
        <f>'12-18л. РАСКЛАДКА'!AA471</f>
        <v>0</v>
      </c>
      <c r="N16" s="1532">
        <f>'12-18л. РАСКЛАДКА'!AA525</f>
        <v>0</v>
      </c>
      <c r="O16" s="1533">
        <f>'12-18л. РАСКЛАДКА'!AA578</f>
        <v>26.708000000000002</v>
      </c>
      <c r="P16" s="4072">
        <f>'12-18л. РАСКЛАДКА'!AA631</f>
        <v>6.55</v>
      </c>
      <c r="Q16" s="4136">
        <f t="shared" si="0"/>
        <v>230.90799999999999</v>
      </c>
      <c r="R16" s="3983">
        <v>-14.09672619</v>
      </c>
      <c r="S16" s="4467">
        <v>268.8</v>
      </c>
      <c r="T16" s="1534">
        <f>(T17/100)*10</f>
        <v>32</v>
      </c>
      <c r="V16" s="3634"/>
      <c r="W16" s="475"/>
      <c r="X16" s="357"/>
      <c r="Y16" s="1640"/>
      <c r="Z16" s="3144"/>
      <c r="AA16" s="3144"/>
      <c r="AB16" s="3144"/>
      <c r="AC16" s="614"/>
      <c r="AD16" s="106"/>
      <c r="AE16" s="615"/>
      <c r="AF16" s="106"/>
      <c r="AG16" s="106"/>
      <c r="AH16" s="106"/>
      <c r="AI16" s="106"/>
      <c r="AJ16" s="106"/>
      <c r="AK16" s="106"/>
      <c r="AL16" s="106"/>
      <c r="AO16" s="604"/>
    </row>
    <row r="17" spans="2:41" ht="13.5" customHeight="1">
      <c r="B17" s="1417"/>
      <c r="C17" s="1519" t="s">
        <v>392</v>
      </c>
      <c r="D17" s="1466">
        <v>224</v>
      </c>
      <c r="E17" s="2756">
        <f>'12-18л. РАСКЛАДКА'!AA20</f>
        <v>212.84</v>
      </c>
      <c r="F17" s="2757">
        <f>'12-18л. РАСКЛАДКА'!AA78</f>
        <v>379.06500000000005</v>
      </c>
      <c r="G17" s="2758">
        <f>'12-18л. РАСКЛАДКА'!AA137</f>
        <v>216.5</v>
      </c>
      <c r="H17" s="2757">
        <f>'12-18л. РАСКЛАДКА'!AA193</f>
        <v>283.30500000000001</v>
      </c>
      <c r="I17" s="2758">
        <f>'12-18л. РАСКЛАДКА'!AA250</f>
        <v>292.13200000000001</v>
      </c>
      <c r="J17" s="1422">
        <f>'12-18л. РАСКЛАДКА'!AA305</f>
        <v>349.00599999999997</v>
      </c>
      <c r="K17" s="4027">
        <f>'12-18л. РАСКЛАДКА'!AA363</f>
        <v>255.89999999999998</v>
      </c>
      <c r="L17" s="2758">
        <f>'12-18л. РАСКЛАДКА'!AA419</f>
        <v>199.96100000000001</v>
      </c>
      <c r="M17" s="2757">
        <f>'12-18л. РАСКЛАДКА'!AA472</f>
        <v>160.75</v>
      </c>
      <c r="N17" s="2757">
        <f>'12-18л. РАСКЛАДКА'!AA526</f>
        <v>466.52</v>
      </c>
      <c r="O17" s="2758">
        <f>'12-18л. РАСКЛАДКА'!AA579</f>
        <v>317.66800000000001</v>
      </c>
      <c r="P17" s="4073">
        <f>'12-18л. РАСКЛАДКА'!AA632</f>
        <v>481.45000000000005</v>
      </c>
      <c r="Q17" s="4137">
        <f t="shared" si="0"/>
        <v>3615.0969999999998</v>
      </c>
      <c r="R17" s="3985">
        <v>34.490215773999999</v>
      </c>
      <c r="S17" s="4468">
        <v>2688</v>
      </c>
      <c r="T17" s="1456">
        <v>320</v>
      </c>
      <c r="V17" s="3634"/>
      <c r="W17" s="4438"/>
      <c r="X17" s="357"/>
      <c r="Y17" s="3144"/>
      <c r="Z17" s="3144"/>
      <c r="AA17" s="3144"/>
      <c r="AB17" s="3144"/>
      <c r="AC17" s="614"/>
      <c r="AD17" s="106"/>
      <c r="AE17" s="615"/>
      <c r="AF17" s="106"/>
      <c r="AG17" s="106"/>
      <c r="AH17" s="106"/>
      <c r="AI17" s="106"/>
      <c r="AJ17" s="106"/>
      <c r="AK17" s="106"/>
      <c r="AL17" s="106"/>
      <c r="AO17" s="604"/>
    </row>
    <row r="18" spans="2:41">
      <c r="B18" s="436">
        <v>8</v>
      </c>
      <c r="C18" s="231" t="s">
        <v>175</v>
      </c>
      <c r="D18" s="1466">
        <v>129.5</v>
      </c>
      <c r="E18" s="1522">
        <f>'12-18л. РАСКЛАДКА'!AA21</f>
        <v>100</v>
      </c>
      <c r="F18" s="1422">
        <f>'12-18л. РАСКЛАДКА'!AA79</f>
        <v>107</v>
      </c>
      <c r="G18" s="1422">
        <f>'12-18л. РАСКЛАДКА'!AA138</f>
        <v>100</v>
      </c>
      <c r="H18" s="1422">
        <f>'12-18л. РАСКЛАДКА'!AA194</f>
        <v>155</v>
      </c>
      <c r="I18" s="831">
        <f>'12-18л. РАСКЛАДКА'!AA251</f>
        <v>202.5</v>
      </c>
      <c r="J18" s="1422">
        <f>'12-18л. РАСКЛАДКА'!AA306</f>
        <v>129.5</v>
      </c>
      <c r="K18" s="1422">
        <f>'12-18л. РАСКЛАДКА'!AA364</f>
        <v>200</v>
      </c>
      <c r="L18" s="1422">
        <f>'12-18л. РАСКЛАДКА'!AA420</f>
        <v>100</v>
      </c>
      <c r="M18" s="1422">
        <f>'12-18л. РАСКЛАДКА'!AA473</f>
        <v>100</v>
      </c>
      <c r="N18" s="1422">
        <f>'12-18л. РАСКЛАДКА'!AA527</f>
        <v>100</v>
      </c>
      <c r="O18" s="831">
        <f>'12-18л. РАСКЛАДКА'!AA580</f>
        <v>100</v>
      </c>
      <c r="P18" s="4073">
        <f>'12-18л. РАСКЛАДКА'!AA633</f>
        <v>160</v>
      </c>
      <c r="Q18" s="4447">
        <f t="shared" si="0"/>
        <v>1554</v>
      </c>
      <c r="R18" s="3987">
        <v>0</v>
      </c>
      <c r="S18" s="4468">
        <v>1554</v>
      </c>
      <c r="T18" s="1456">
        <v>185</v>
      </c>
      <c r="V18" s="3634"/>
      <c r="W18" s="126"/>
      <c r="X18" s="357"/>
      <c r="Y18" s="3144"/>
      <c r="Z18" s="3144"/>
      <c r="AA18" s="3144"/>
      <c r="AB18" s="3144"/>
      <c r="AC18" s="614"/>
      <c r="AD18" s="106"/>
      <c r="AE18" s="615"/>
      <c r="AF18" s="343"/>
      <c r="AG18" s="106"/>
      <c r="AI18" s="106"/>
      <c r="AJ18" s="106"/>
    </row>
    <row r="19" spans="2:41" ht="13.5" customHeight="1">
      <c r="B19" s="436">
        <v>9</v>
      </c>
      <c r="C19" s="231" t="s">
        <v>90</v>
      </c>
      <c r="D19" s="1460">
        <v>14</v>
      </c>
      <c r="E19" s="1522">
        <f>'12-18л. РАСКЛАДКА'!AA22</f>
        <v>0</v>
      </c>
      <c r="F19" s="1422">
        <f>'12-18л. РАСКЛАДКА'!AA80</f>
        <v>0</v>
      </c>
      <c r="G19" s="1422">
        <f>'12-18л. РАСКЛАДКА'!AA139</f>
        <v>50</v>
      </c>
      <c r="H19" s="1422">
        <f>'12-18л. РАСКЛАДКА'!AA195</f>
        <v>0</v>
      </c>
      <c r="I19" s="831">
        <f>'12-18л. РАСКЛАДКА'!AA252</f>
        <v>9.5</v>
      </c>
      <c r="J19" s="4024">
        <f>'12-18л. РАСКЛАДКА'!AA307</f>
        <v>14</v>
      </c>
      <c r="K19" s="1422">
        <f>'12-18л. РАСКЛАДКА'!AA365</f>
        <v>0</v>
      </c>
      <c r="L19" s="1422">
        <f>'12-18л. РАСКЛАДКА'!AA421</f>
        <v>0</v>
      </c>
      <c r="M19" s="1422">
        <f>'12-18л. РАСКЛАДКА'!AA474</f>
        <v>0</v>
      </c>
      <c r="N19" s="1422">
        <f>'12-18л. РАСКЛАДКА'!AA528</f>
        <v>60.5</v>
      </c>
      <c r="O19" s="831">
        <f>'12-18л. РАСКЛАДКА'!AA581</f>
        <v>20</v>
      </c>
      <c r="P19" s="4068">
        <f>'12-18л. РАСКЛАДКА'!AA634</f>
        <v>14</v>
      </c>
      <c r="Q19" s="4446">
        <f t="shared" si="0"/>
        <v>168</v>
      </c>
      <c r="R19" s="3987">
        <v>0</v>
      </c>
      <c r="S19" s="4465">
        <v>168</v>
      </c>
      <c r="T19" s="3279">
        <v>20</v>
      </c>
      <c r="V19" s="3634"/>
      <c r="W19" s="126"/>
      <c r="X19" s="357"/>
      <c r="Y19" s="3144"/>
      <c r="Z19" s="3144"/>
      <c r="AA19" s="3144"/>
      <c r="AB19" s="3144"/>
      <c r="AC19" s="614"/>
      <c r="AD19" s="106"/>
      <c r="AE19" s="615"/>
      <c r="AG19" s="106"/>
      <c r="AI19" s="106"/>
      <c r="AJ19" s="106"/>
    </row>
    <row r="20" spans="2:41" ht="12.75" customHeight="1">
      <c r="B20" s="436">
        <v>10</v>
      </c>
      <c r="C20" s="1146" t="s">
        <v>326</v>
      </c>
      <c r="D20" s="1460">
        <v>140</v>
      </c>
      <c r="E20" s="1522">
        <f>'12-18л. РАСКЛАДКА'!AA23</f>
        <v>400</v>
      </c>
      <c r="F20" s="1422">
        <f>'12-18л. РАСКЛАДКА'!AA81</f>
        <v>200</v>
      </c>
      <c r="G20" s="1422">
        <f>'12-18л. РАСКЛАДКА'!AA140</f>
        <v>0</v>
      </c>
      <c r="H20" s="1422">
        <f>'12-18л. РАСКЛАДКА'!AA196</f>
        <v>0</v>
      </c>
      <c r="I20" s="831">
        <f>'12-18л. РАСКЛАДКА'!AA253</f>
        <v>200</v>
      </c>
      <c r="J20" s="4024">
        <f>'12-18л. РАСКЛАДКА'!AA308</f>
        <v>200</v>
      </c>
      <c r="K20" s="1422">
        <f>'12-18л. РАСКЛАДКА'!AA366</f>
        <v>200</v>
      </c>
      <c r="L20" s="1422">
        <f>'12-18л. РАСКЛАДКА'!AA422</f>
        <v>200</v>
      </c>
      <c r="M20" s="1422">
        <f>'12-18л. РАСКЛАДКА'!AA475</f>
        <v>200</v>
      </c>
      <c r="N20" s="1422">
        <f>'12-18л. РАСКЛАДКА'!AA529</f>
        <v>0</v>
      </c>
      <c r="O20" s="831">
        <f>'12-18л. РАСКЛАДКА'!AA582</f>
        <v>40</v>
      </c>
      <c r="P20" s="4068">
        <f>'12-18л. РАСКЛАДКА'!AA635</f>
        <v>40</v>
      </c>
      <c r="Q20" s="4446">
        <f>E20+F20+G20+H20+I20+J20+K20+L20+M20+N20+O20+P20</f>
        <v>1680</v>
      </c>
      <c r="R20" s="3987">
        <v>0</v>
      </c>
      <c r="S20" s="4465">
        <v>1680</v>
      </c>
      <c r="T20" s="3279">
        <v>200</v>
      </c>
      <c r="V20" s="3634"/>
      <c r="W20" s="4438"/>
      <c r="X20" s="357"/>
      <c r="Y20" s="3144"/>
      <c r="Z20" s="3144"/>
      <c r="AA20" s="3144"/>
      <c r="AB20" s="3144"/>
      <c r="AC20" s="614"/>
      <c r="AD20" s="106"/>
      <c r="AE20" s="615"/>
      <c r="AG20" s="106"/>
      <c r="AI20" s="106"/>
      <c r="AJ20" s="106"/>
    </row>
    <row r="21" spans="2:41" ht="12.75" customHeight="1">
      <c r="B21" s="436">
        <v>11</v>
      </c>
      <c r="C21" s="231" t="s">
        <v>96</v>
      </c>
      <c r="D21" s="1460">
        <v>54.6</v>
      </c>
      <c r="E21" s="1522">
        <f>'12-18л. РАСКЛАДКА'!AA24</f>
        <v>0</v>
      </c>
      <c r="F21" s="1422">
        <f>'12-18л. РАСКЛАДКА'!AA82</f>
        <v>98.182000000000002</v>
      </c>
      <c r="G21" s="1422">
        <f>'12-18л. РАСКЛАДКА'!AA141</f>
        <v>0</v>
      </c>
      <c r="H21" s="1422">
        <f>'12-18л. РАСКЛАДКА'!AA197</f>
        <v>104.8</v>
      </c>
      <c r="I21" s="831">
        <f>'12-18л. РАСКЛАДКА'!AA254</f>
        <v>0</v>
      </c>
      <c r="J21" s="4024">
        <f>'12-18л. РАСКЛАДКА'!AA309</f>
        <v>54.6</v>
      </c>
      <c r="K21" s="1422">
        <f>'12-18л. РАСКЛАДКА'!AA367</f>
        <v>35</v>
      </c>
      <c r="L21" s="1422">
        <f>'12-18л. РАСКЛАДКА'!AA423</f>
        <v>25.818000000000001</v>
      </c>
      <c r="M21" s="1422">
        <f>'12-18л. РАСКЛАДКА'!AA476</f>
        <v>74</v>
      </c>
      <c r="N21" s="1422">
        <f>'12-18л. РАСКЛАДКА'!AA530</f>
        <v>93.76</v>
      </c>
      <c r="O21" s="831">
        <f>'12-18л. РАСКЛАДКА'!AA583</f>
        <v>114.44</v>
      </c>
      <c r="P21" s="4068">
        <f>'12-18л. РАСКЛАДКА'!AA636</f>
        <v>54.6</v>
      </c>
      <c r="Q21" s="4039">
        <f t="shared" si="0"/>
        <v>655.19999999999993</v>
      </c>
      <c r="R21" s="3987">
        <v>0</v>
      </c>
      <c r="S21" s="4469">
        <v>655.20000000000005</v>
      </c>
      <c r="T21" s="3279">
        <v>78</v>
      </c>
      <c r="V21" s="3634"/>
      <c r="W21" s="126"/>
      <c r="X21" s="357"/>
      <c r="Y21" s="3144"/>
      <c r="Z21" s="3144"/>
      <c r="AA21" s="3144"/>
      <c r="AB21" s="3144"/>
      <c r="AC21" s="614"/>
      <c r="AD21" s="106"/>
      <c r="AE21" s="615"/>
      <c r="AG21" s="106"/>
      <c r="AI21" s="106"/>
      <c r="AJ21" s="106"/>
    </row>
    <row r="22" spans="2:41" ht="13.5" customHeight="1">
      <c r="B22" s="436">
        <v>12</v>
      </c>
      <c r="C22" s="231" t="s">
        <v>97</v>
      </c>
      <c r="D22" s="1460">
        <v>37.1</v>
      </c>
      <c r="E22" s="1522">
        <f>'12-18л. РАСКЛАДКА'!AA25</f>
        <v>143</v>
      </c>
      <c r="F22" s="1422">
        <f>'12-18л. РАСКЛАДКА'!AA83</f>
        <v>0</v>
      </c>
      <c r="G22" s="1422">
        <f>'12-18л. РАСКЛАДКА'!AA142</f>
        <v>0</v>
      </c>
      <c r="H22" s="1422">
        <f>'12-18л. РАСКЛАДКА'!AA198</f>
        <v>38</v>
      </c>
      <c r="I22" s="831">
        <f>'12-18л. РАСКЛАДКА'!AA255</f>
        <v>25.95</v>
      </c>
      <c r="J22" s="4024">
        <f>'12-18л. РАСКЛАДКА'!AA310</f>
        <v>34.9</v>
      </c>
      <c r="K22" s="1422">
        <f>'12-18л. РАСКЛАДКА'!AA368</f>
        <v>0</v>
      </c>
      <c r="L22" s="1422">
        <f>'12-18л. РАСКЛАДКА'!AA424</f>
        <v>13.55</v>
      </c>
      <c r="M22" s="1422">
        <f>'12-18л. РАСКЛАДКА'!AA477</f>
        <v>0</v>
      </c>
      <c r="N22" s="1422">
        <f>'12-18л. РАСКЛАДКА'!AA531</f>
        <v>150.5</v>
      </c>
      <c r="O22" s="831">
        <f>'12-18л. РАСКЛАДКА'!AA584</f>
        <v>0</v>
      </c>
      <c r="P22" s="4068">
        <f>'12-18л. РАСКЛАДКА'!AA637</f>
        <v>39.299999999999997</v>
      </c>
      <c r="Q22" s="4039">
        <f t="shared" si="0"/>
        <v>445.2</v>
      </c>
      <c r="R22" s="3987">
        <v>0</v>
      </c>
      <c r="S22" s="4469">
        <v>445.2</v>
      </c>
      <c r="T22" s="3279">
        <v>53</v>
      </c>
      <c r="V22" s="3634"/>
      <c r="W22" s="126"/>
      <c r="X22" s="357"/>
      <c r="Y22" s="3144"/>
      <c r="Z22" s="3144"/>
      <c r="AA22" s="3144"/>
      <c r="AB22" s="3144"/>
      <c r="AC22" s="614"/>
      <c r="AD22" s="106"/>
      <c r="AE22" s="615"/>
      <c r="AG22" s="106"/>
      <c r="AI22" s="106"/>
      <c r="AJ22" s="106"/>
    </row>
    <row r="23" spans="2:41" ht="12.75" customHeight="1">
      <c r="B23" s="436">
        <v>13</v>
      </c>
      <c r="C23" s="231" t="s">
        <v>43</v>
      </c>
      <c r="D23" s="1460">
        <v>53.9</v>
      </c>
      <c r="E23" s="1522">
        <f>'12-18л. РАСКЛАДКА'!AA26</f>
        <v>0</v>
      </c>
      <c r="F23" s="1422">
        <f>'12-18л. РАСКЛАДКА'!AA84</f>
        <v>0</v>
      </c>
      <c r="G23" s="1422">
        <f>'12-18л. РАСКЛАДКА'!AA143</f>
        <v>142</v>
      </c>
      <c r="H23" s="1422">
        <f>'12-18л. РАСКЛАДКА'!AA199</f>
        <v>0</v>
      </c>
      <c r="I23" s="831">
        <f>'12-18л. РАСКЛАДКА'!AA256</f>
        <v>179.3</v>
      </c>
      <c r="J23" s="4024">
        <f>'12-18л. РАСКЛАДКА'!AA311</f>
        <v>53.9</v>
      </c>
      <c r="K23" s="1422">
        <f>'12-18л. РАСКЛАДКА'!AA369</f>
        <v>0</v>
      </c>
      <c r="L23" s="1422">
        <f>'12-18л. РАСКЛАДКА'!AA425</f>
        <v>105.6</v>
      </c>
      <c r="M23" s="1422">
        <f>'12-18л. РАСКЛАДКА'!AA478</f>
        <v>42.22</v>
      </c>
      <c r="N23" s="1422">
        <f>'12-18л. РАСКЛАДКА'!AA532</f>
        <v>0</v>
      </c>
      <c r="O23" s="831">
        <f>'12-18л. РАСКЛАДКА'!AA585</f>
        <v>85.28</v>
      </c>
      <c r="P23" s="4068">
        <f>'12-18л. РАСКЛАДКА'!AA638</f>
        <v>38.5</v>
      </c>
      <c r="Q23" s="4039">
        <f t="shared" si="0"/>
        <v>646.79999999999995</v>
      </c>
      <c r="R23" s="3987">
        <v>0</v>
      </c>
      <c r="S23" s="4469">
        <v>646.79999999999995</v>
      </c>
      <c r="T23" s="3279">
        <v>77</v>
      </c>
      <c r="V23" s="3634"/>
      <c r="W23" s="126"/>
      <c r="X23" s="357"/>
      <c r="Y23" s="3144"/>
      <c r="Z23" s="3144"/>
      <c r="AA23" s="3144"/>
      <c r="AB23" s="3144"/>
      <c r="AC23" s="614"/>
      <c r="AD23" s="106"/>
      <c r="AE23" s="615"/>
      <c r="AG23" s="106"/>
      <c r="AI23" s="106"/>
      <c r="AJ23" s="106"/>
    </row>
    <row r="24" spans="2:41" ht="13.5" customHeight="1">
      <c r="B24" s="436">
        <v>14</v>
      </c>
      <c r="C24" s="231" t="s">
        <v>98</v>
      </c>
      <c r="D24" s="1460">
        <v>28</v>
      </c>
      <c r="E24" s="1522">
        <f>'12-18л. РАСКЛАДКА'!AA27</f>
        <v>0</v>
      </c>
      <c r="F24" s="1422">
        <f>'12-18л. РАСКЛАДКА'!AA85</f>
        <v>168</v>
      </c>
      <c r="G24" s="1422">
        <f>'12-18л. РАСКЛАДКА'!AA144</f>
        <v>0</v>
      </c>
      <c r="H24" s="1422">
        <f>'12-18л. РАСКЛАДКА'!AA200</f>
        <v>0</v>
      </c>
      <c r="I24" s="831">
        <f>'12-18л. РАСКЛАДКА'!AA257</f>
        <v>0</v>
      </c>
      <c r="J24" s="4024">
        <f>'12-18л. РАСКЛАДКА'!AA312</f>
        <v>0</v>
      </c>
      <c r="K24" s="1422">
        <f>'12-18л. РАСКЛАДКА'!AA370</f>
        <v>0</v>
      </c>
      <c r="L24" s="1422">
        <f>'12-18л. РАСКЛАДКА'!AA426</f>
        <v>140</v>
      </c>
      <c r="M24" s="1422">
        <f>'12-18л. РАСКЛАДКА'!AA479</f>
        <v>0</v>
      </c>
      <c r="N24" s="1422">
        <f>'12-18л. РАСКЛАДКА'!AA533</f>
        <v>0</v>
      </c>
      <c r="O24" s="831">
        <f>'12-18л. РАСКЛАДКА'!AA586</f>
        <v>0</v>
      </c>
      <c r="P24" s="4068">
        <f>'12-18л. РАСКЛАДКА'!AA639</f>
        <v>28</v>
      </c>
      <c r="Q24" s="4446">
        <f t="shared" si="0"/>
        <v>336</v>
      </c>
      <c r="R24" s="3987">
        <v>0</v>
      </c>
      <c r="S24" s="4465">
        <v>336</v>
      </c>
      <c r="T24" s="3279">
        <v>40</v>
      </c>
      <c r="V24" s="3634"/>
      <c r="W24" s="126"/>
      <c r="X24" s="357"/>
      <c r="Y24" s="3144"/>
      <c r="Z24" s="3144"/>
      <c r="AA24" s="3144"/>
      <c r="AB24" s="3144"/>
      <c r="AC24" s="614"/>
      <c r="AD24" s="106"/>
      <c r="AE24" s="615"/>
      <c r="AG24" s="106"/>
      <c r="AI24" s="106"/>
      <c r="AJ24" s="106"/>
      <c r="AL24" s="1244"/>
      <c r="AM24" s="1244"/>
    </row>
    <row r="25" spans="2:41" ht="12" customHeight="1">
      <c r="B25" s="436">
        <v>15</v>
      </c>
      <c r="C25" s="231" t="s">
        <v>176</v>
      </c>
      <c r="D25" s="1460">
        <v>245</v>
      </c>
      <c r="E25" s="1522">
        <f>'12-18л. РАСКЛАДКА'!AA28</f>
        <v>342.08</v>
      </c>
      <c r="F25" s="1422">
        <f>'12-18л. РАСКЛАДКА'!AA86</f>
        <v>99.7</v>
      </c>
      <c r="G25" s="1422">
        <f>'12-18л. РАСКЛАДКА'!AA145</f>
        <v>239.5</v>
      </c>
      <c r="H25" s="1422">
        <f>'12-18л. РАСКЛАДКА'!AA201</f>
        <v>220</v>
      </c>
      <c r="I25" s="831">
        <f>'12-18л. РАСКЛАДКА'!AA258</f>
        <v>217</v>
      </c>
      <c r="J25" s="4024">
        <f>'12-18л. РАСКЛАДКА'!AA313</f>
        <v>238.6</v>
      </c>
      <c r="K25" s="1422">
        <f>'12-18л. РАСКЛАДКА'!AA371</f>
        <v>220</v>
      </c>
      <c r="L25" s="1422">
        <f>'12-18л. РАСКЛАДКА'!AA427</f>
        <v>244.72</v>
      </c>
      <c r="M25" s="1422">
        <f>'12-18л. РАСКЛАДКА'!AA480</f>
        <v>317.60000000000002</v>
      </c>
      <c r="N25" s="1422">
        <f>'12-18л. РАСКЛАДКА'!AA534</f>
        <v>294.7</v>
      </c>
      <c r="O25" s="831">
        <f>'12-18л. РАСКЛАДКА'!AA587</f>
        <v>239.20000000000002</v>
      </c>
      <c r="P25" s="4068">
        <f>'12-18л. РАСКЛАДКА'!AA640</f>
        <v>266.89999999999998</v>
      </c>
      <c r="Q25" s="4446">
        <f t="shared" si="0"/>
        <v>2939.9999999999995</v>
      </c>
      <c r="R25" s="3987">
        <v>0</v>
      </c>
      <c r="S25" s="4465">
        <v>2940</v>
      </c>
      <c r="T25" s="3279">
        <v>350</v>
      </c>
      <c r="V25" s="3634"/>
      <c r="W25" s="126"/>
      <c r="X25" s="357"/>
      <c r="Y25" s="3144"/>
      <c r="Z25" s="3144"/>
      <c r="AA25" s="3144"/>
      <c r="AB25" s="3144"/>
      <c r="AC25" s="614"/>
      <c r="AD25" s="106"/>
      <c r="AE25" s="618"/>
      <c r="AG25" s="106"/>
      <c r="AI25" s="106"/>
      <c r="AJ25" s="106"/>
    </row>
    <row r="26" spans="2:41" ht="12" customHeight="1">
      <c r="B26" s="436">
        <v>16</v>
      </c>
      <c r="C26" s="231" t="s">
        <v>177</v>
      </c>
      <c r="D26" s="1460">
        <v>126</v>
      </c>
      <c r="E26" s="1522">
        <f>'12-18л. РАСКЛАДКА'!AA29</f>
        <v>0</v>
      </c>
      <c r="F26" s="1422">
        <f>'12-18л. РАСКЛАДКА'!AA87</f>
        <v>0</v>
      </c>
      <c r="G26" s="1422">
        <f>'12-18л. РАСКЛАДКА'!AA146</f>
        <v>200</v>
      </c>
      <c r="H26" s="1422">
        <f>'12-18л. РАСКЛАДКА'!AA202</f>
        <v>200</v>
      </c>
      <c r="I26" s="831">
        <f>'12-18л. РАСКЛАДКА'!AA259</f>
        <v>0</v>
      </c>
      <c r="J26" s="4024">
        <f>'12-18л. РАСКЛАДКА'!AA314</f>
        <v>11</v>
      </c>
      <c r="K26" s="1422">
        <f>'12-18л. РАСКЛАДКА'!AA372</f>
        <v>0</v>
      </c>
      <c r="L26" s="1422">
        <f>'12-18л. РАСКЛАДКА'!AA428</f>
        <v>200</v>
      </c>
      <c r="M26" s="1422">
        <f>'12-18л. РАСКЛАДКА'!AA481</f>
        <v>0</v>
      </c>
      <c r="N26" s="1422">
        <f>'12-18л. РАСКЛАДКА'!AA535</f>
        <v>0</v>
      </c>
      <c r="O26" s="831">
        <f>'12-18л. РАСКЛАДКА'!AA588</f>
        <v>0</v>
      </c>
      <c r="P26" s="4068">
        <f>'12-18л. РАСКЛАДКА'!AA641</f>
        <v>205.2</v>
      </c>
      <c r="Q26" s="4134">
        <f t="shared" si="0"/>
        <v>816.2</v>
      </c>
      <c r="R26" s="3978">
        <v>-46.018518589999999</v>
      </c>
      <c r="S26" s="4465">
        <v>1512</v>
      </c>
      <c r="T26" s="3279">
        <v>180</v>
      </c>
      <c r="V26" s="3634"/>
      <c r="W26" s="126"/>
      <c r="X26" s="357"/>
      <c r="Y26" s="3144"/>
      <c r="Z26" s="3144"/>
      <c r="AA26" s="3144"/>
      <c r="AB26" s="3144"/>
      <c r="AC26" s="614"/>
      <c r="AD26" s="106"/>
      <c r="AE26" s="1633"/>
      <c r="AG26" s="106"/>
      <c r="AI26" s="106"/>
      <c r="AJ26" s="106"/>
    </row>
    <row r="27" spans="2:41" ht="12.75" customHeight="1">
      <c r="B27" s="436">
        <v>17</v>
      </c>
      <c r="C27" s="231" t="s">
        <v>178</v>
      </c>
      <c r="D27" s="1460">
        <v>42</v>
      </c>
      <c r="E27" s="1522">
        <f>'12-18л. РАСКЛАДКА'!AA30</f>
        <v>0</v>
      </c>
      <c r="F27" s="1422">
        <f>'12-18л. РАСКЛАДКА'!AA88</f>
        <v>0</v>
      </c>
      <c r="G27" s="1422">
        <f>'12-18л. РАСКЛАДКА'!AA147</f>
        <v>175.8</v>
      </c>
      <c r="H27" s="1422">
        <f>'12-18л. РАСКЛАДКА'!AA203</f>
        <v>0</v>
      </c>
      <c r="I27" s="831">
        <f>'12-18л. РАСКЛАДКА'!AA260</f>
        <v>210</v>
      </c>
      <c r="J27" s="4024">
        <f>'12-18л. РАСКЛАДКА'!AA315</f>
        <v>30</v>
      </c>
      <c r="K27" s="1422">
        <f>'12-18л. РАСКЛАДКА'!AA373</f>
        <v>0</v>
      </c>
      <c r="L27" s="1422">
        <f>'12-18л. РАСКЛАДКА'!AA429</f>
        <v>46.2</v>
      </c>
      <c r="M27" s="1422">
        <f>'12-18л. РАСКЛАДКА'!AA482</f>
        <v>0</v>
      </c>
      <c r="N27" s="1422">
        <f>'12-18л. РАСКЛАДКА'!AA536</f>
        <v>0</v>
      </c>
      <c r="O27" s="831">
        <f>'12-18л. РАСКЛАДКА'!AA589</f>
        <v>0</v>
      </c>
      <c r="P27" s="4068">
        <f>'12-18л. РАСКЛАДКА'!AA642</f>
        <v>42</v>
      </c>
      <c r="Q27" s="4446">
        <f t="shared" si="0"/>
        <v>504</v>
      </c>
      <c r="R27" s="3978">
        <v>0</v>
      </c>
      <c r="S27" s="4465">
        <v>504</v>
      </c>
      <c r="T27" s="3279">
        <v>60</v>
      </c>
      <c r="V27" s="3634"/>
      <c r="W27" s="126"/>
      <c r="X27" s="357"/>
      <c r="Y27" s="3144"/>
      <c r="Z27" s="3144"/>
      <c r="AA27" s="3144"/>
      <c r="AB27" s="3144"/>
      <c r="AC27" s="614"/>
      <c r="AD27" s="106"/>
      <c r="AE27" s="615"/>
      <c r="AG27" s="106"/>
      <c r="AI27" s="106"/>
      <c r="AJ27" s="106"/>
    </row>
    <row r="28" spans="2:41" ht="12" customHeight="1">
      <c r="B28" s="436">
        <v>18</v>
      </c>
      <c r="C28" s="231" t="s">
        <v>44</v>
      </c>
      <c r="D28" s="1460">
        <v>10.5</v>
      </c>
      <c r="E28" s="1522">
        <f>'12-18л. РАСКЛАДКА'!AA31</f>
        <v>55.5</v>
      </c>
      <c r="F28" s="1422">
        <f>'12-18л. РАСКЛАДКА'!AA89</f>
        <v>0</v>
      </c>
      <c r="G28" s="1422">
        <f>'12-18л. РАСКЛАДКА'!AA148</f>
        <v>0</v>
      </c>
      <c r="H28" s="1422">
        <f>'12-18л. РАСКЛАДКА'!AA204</f>
        <v>7.5</v>
      </c>
      <c r="I28" s="831">
        <f>'12-18л. РАСКЛАДКА'!AA261</f>
        <v>0</v>
      </c>
      <c r="J28" s="4024">
        <f>'12-18л. РАСКЛАДКА'!AA316</f>
        <v>10.5</v>
      </c>
      <c r="K28" s="1422">
        <f>'12-18л. РАСКЛАДКА'!AA374</f>
        <v>45</v>
      </c>
      <c r="L28" s="1422">
        <f>'12-18л. РАСКЛАДКА'!AA430</f>
        <v>0</v>
      </c>
      <c r="M28" s="1422">
        <f>'12-18л. РАСКЛАДКА'!AA483</f>
        <v>0</v>
      </c>
      <c r="N28" s="1422">
        <f>'12-18л. РАСКЛАДКА'!AA537</f>
        <v>0</v>
      </c>
      <c r="O28" s="831">
        <f>'12-18л. РАСКЛАДКА'!AA590</f>
        <v>0</v>
      </c>
      <c r="P28" s="4068">
        <f>'12-18л. РАСКЛАДКА'!AA643</f>
        <v>7.5</v>
      </c>
      <c r="Q28" s="4446">
        <f t="shared" si="0"/>
        <v>126</v>
      </c>
      <c r="R28" s="3978">
        <v>0</v>
      </c>
      <c r="S28" s="4465">
        <v>126</v>
      </c>
      <c r="T28" s="3279">
        <v>15</v>
      </c>
      <c r="V28" s="3634"/>
      <c r="W28" s="126"/>
      <c r="X28" s="357"/>
      <c r="Y28" s="3144"/>
      <c r="Z28" s="3144"/>
      <c r="AA28" s="3144"/>
      <c r="AB28" s="3144"/>
      <c r="AC28" s="614"/>
      <c r="AD28" s="106"/>
      <c r="AE28" s="615"/>
      <c r="AG28" s="106"/>
      <c r="AI28" s="106"/>
      <c r="AJ28" s="106"/>
    </row>
    <row r="29" spans="2:41" ht="12" customHeight="1">
      <c r="B29" s="436">
        <v>19</v>
      </c>
      <c r="C29" s="231" t="s">
        <v>179</v>
      </c>
      <c r="D29" s="1460">
        <v>7</v>
      </c>
      <c r="E29" s="1522">
        <f>'12-18л. РАСКЛАДКА'!AA32</f>
        <v>6</v>
      </c>
      <c r="F29" s="1422">
        <f>'12-18л. РАСКЛАДКА'!AA90</f>
        <v>21.4</v>
      </c>
      <c r="G29" s="1422">
        <f>'12-18л. РАСКЛАДКА'!AA149</f>
        <v>3.2</v>
      </c>
      <c r="H29" s="1422">
        <f>'12-18л. РАСКЛАДКА'!AA205</f>
        <v>5</v>
      </c>
      <c r="I29" s="831">
        <f>'12-18л. РАСКЛАДКА'!AA262</f>
        <v>4.5999999999999996</v>
      </c>
      <c r="J29" s="4024">
        <f>'12-18л. РАСКЛАДКА'!AA317</f>
        <v>11.5</v>
      </c>
      <c r="K29" s="1422">
        <f>'12-18л. РАСКЛАДКА'!AA375</f>
        <v>6</v>
      </c>
      <c r="L29" s="1422">
        <f>'12-18л. РАСКЛАДКА'!AA431</f>
        <v>7.5</v>
      </c>
      <c r="M29" s="1422">
        <f>'12-18л. РАСКЛАДКА'!AA484</f>
        <v>0</v>
      </c>
      <c r="N29" s="1422">
        <f>'12-18л. РАСКЛАДКА'!AA538</f>
        <v>8.4</v>
      </c>
      <c r="O29" s="831">
        <f>'12-18л. РАСКЛАДКА'!AA591</f>
        <v>5</v>
      </c>
      <c r="P29" s="4068">
        <f>'12-18л. РАСКЛАДКА'!AA644</f>
        <v>5.4</v>
      </c>
      <c r="Q29" s="4446">
        <f t="shared" si="0"/>
        <v>84</v>
      </c>
      <c r="R29" s="3978">
        <v>0</v>
      </c>
      <c r="S29" s="4465">
        <v>84</v>
      </c>
      <c r="T29" s="3279">
        <v>10</v>
      </c>
      <c r="V29" s="3634"/>
      <c r="W29" s="126"/>
      <c r="X29" s="357"/>
      <c r="Y29" s="3144"/>
      <c r="Z29" s="3144"/>
      <c r="AA29" s="3144"/>
      <c r="AB29" s="3144"/>
      <c r="AC29" s="614"/>
      <c r="AD29" s="106"/>
      <c r="AE29" s="620"/>
      <c r="AG29" s="106"/>
      <c r="AI29" s="106"/>
      <c r="AJ29" s="106"/>
    </row>
    <row r="30" spans="2:41" ht="13.5" customHeight="1">
      <c r="B30" s="436">
        <v>20</v>
      </c>
      <c r="C30" s="231" t="s">
        <v>45</v>
      </c>
      <c r="D30" s="1460">
        <v>24.5</v>
      </c>
      <c r="E30" s="1522">
        <f>'12-18л. РАСКЛАДКА'!AA33</f>
        <v>34.379999999999995</v>
      </c>
      <c r="F30" s="1422">
        <f>'12-18л. РАСКЛАДКА'!AA91</f>
        <v>26.13</v>
      </c>
      <c r="G30" s="1422">
        <f>'12-18л. РАСКЛАДКА'!AA150</f>
        <v>33.200000000000003</v>
      </c>
      <c r="H30" s="1422">
        <f>'12-18л. РАСКЛАДКА'!AA206</f>
        <v>14.8</v>
      </c>
      <c r="I30" s="831">
        <f>'12-18л. РАСКЛАДКА'!AA263</f>
        <v>18.420000000000002</v>
      </c>
      <c r="J30" s="4024">
        <f>'12-18л. РАСКЛАДКА'!AA318</f>
        <v>27.5</v>
      </c>
      <c r="K30" s="1422">
        <f>'12-18л. РАСКЛАДКА'!AA376</f>
        <v>20.440000000000001</v>
      </c>
      <c r="L30" s="1422">
        <f>'12-18л. РАСКЛАДКА'!AA432</f>
        <v>30.47</v>
      </c>
      <c r="M30" s="1422">
        <f>'12-18л. РАСКЛАДКА'!AA485</f>
        <v>27.7</v>
      </c>
      <c r="N30" s="1422">
        <f>'12-18л. РАСКЛАДКА'!AA539</f>
        <v>19.600000000000001</v>
      </c>
      <c r="O30" s="831">
        <f>'12-18л. РАСКЛАДКА'!AA592</f>
        <v>18.760000000000002</v>
      </c>
      <c r="P30" s="4068">
        <f>'12-18л. РАСКЛАДКА'!AA645</f>
        <v>22.6</v>
      </c>
      <c r="Q30" s="4446">
        <f t="shared" si="0"/>
        <v>294</v>
      </c>
      <c r="R30" s="3978">
        <v>0</v>
      </c>
      <c r="S30" s="4465">
        <v>294</v>
      </c>
      <c r="T30" s="3279">
        <v>35</v>
      </c>
      <c r="V30" s="3634"/>
      <c r="W30" s="126"/>
      <c r="X30" s="357"/>
      <c r="Y30" s="3144"/>
      <c r="Z30" s="3144"/>
      <c r="AA30" s="3144"/>
      <c r="AB30" s="3144"/>
      <c r="AC30" s="614"/>
      <c r="AD30" s="106"/>
      <c r="AE30" s="615"/>
      <c r="AG30" s="106"/>
      <c r="AI30" s="106"/>
      <c r="AJ30" s="106"/>
    </row>
    <row r="31" spans="2:41" ht="12" customHeight="1">
      <c r="B31" s="436">
        <v>21</v>
      </c>
      <c r="C31" s="231" t="s">
        <v>46</v>
      </c>
      <c r="D31" s="1460">
        <v>12.6</v>
      </c>
      <c r="E31" s="1522">
        <f>'12-18л. РАСКЛАДКА'!AA34</f>
        <v>7.92</v>
      </c>
      <c r="F31" s="1422">
        <f>'12-18л. РАСКЛАДКА'!AA92</f>
        <v>12.149999999999999</v>
      </c>
      <c r="G31" s="1422">
        <f>'12-18л. РАСКЛАДКА'!AA151</f>
        <v>7.3</v>
      </c>
      <c r="H31" s="1422">
        <f>'12-18л. РАСКЛАДКА'!AA207</f>
        <v>29.51</v>
      </c>
      <c r="I31" s="831">
        <f>'12-18л. РАСКЛАДКА'!AA264</f>
        <v>16.75</v>
      </c>
      <c r="J31" s="4024">
        <f>'12-18л. РАСКЛАДКА'!AA319</f>
        <v>12.25</v>
      </c>
      <c r="K31" s="1422">
        <f>'12-18л. РАСКЛАДКА'!AA377</f>
        <v>11.8</v>
      </c>
      <c r="L31" s="1422">
        <f>'12-18л. РАСКЛАДКА'!AA433</f>
        <v>9.1900000000000013</v>
      </c>
      <c r="M31" s="1422">
        <f>'12-18л. РАСКЛАДКА'!AA486</f>
        <v>5</v>
      </c>
      <c r="N31" s="1422">
        <f>'12-18л. РАСКЛАДКА'!AA540</f>
        <v>8.3000000000000007</v>
      </c>
      <c r="O31" s="831">
        <f>'12-18л. РАСКЛАДКА'!AA593</f>
        <v>19.18</v>
      </c>
      <c r="P31" s="4068">
        <f>'12-18л. РАСКЛАДКА'!AA646</f>
        <v>11.85</v>
      </c>
      <c r="Q31" s="4039">
        <f t="shared" si="0"/>
        <v>151.19999999999999</v>
      </c>
      <c r="R31" s="3978">
        <v>0</v>
      </c>
      <c r="S31" s="4469">
        <v>151.19999999999999</v>
      </c>
      <c r="T31" s="3279">
        <v>18</v>
      </c>
      <c r="V31" s="3634"/>
      <c r="W31" s="126"/>
      <c r="X31" s="357"/>
      <c r="Y31" s="3144"/>
      <c r="Z31" s="3144"/>
      <c r="AA31" s="3144"/>
      <c r="AB31" s="3144"/>
      <c r="AC31" s="614"/>
      <c r="AD31" s="106"/>
      <c r="AE31" s="615"/>
      <c r="AG31" s="106"/>
      <c r="AI31" s="106"/>
      <c r="AJ31" s="106"/>
    </row>
    <row r="32" spans="2:41" ht="12" customHeight="1">
      <c r="B32" s="436">
        <v>22</v>
      </c>
      <c r="C32" s="231" t="s">
        <v>180</v>
      </c>
      <c r="D32" s="1460">
        <v>28</v>
      </c>
      <c r="E32" s="1522">
        <f>'12-18л. РАСКЛАДКА'!AA35</f>
        <v>125.52</v>
      </c>
      <c r="F32" s="1422">
        <f>'12-18л. РАСКЛАДКА'!AA93</f>
        <v>1.88</v>
      </c>
      <c r="G32" s="1422">
        <f>'12-18л. РАСКЛАДКА'!AA152</f>
        <v>9.16</v>
      </c>
      <c r="H32" s="1422">
        <f>'12-18л. РАСКЛАДКА'!AA208</f>
        <v>2</v>
      </c>
      <c r="I32" s="831">
        <f>'12-18л. РАСКЛАДКА'!AA265</f>
        <v>24.82</v>
      </c>
      <c r="J32" s="4024">
        <f>'12-18л. РАСКЛАДКА'!AA320</f>
        <v>10.59</v>
      </c>
      <c r="K32" s="1422">
        <f>'12-18л. РАСКЛАДКА'!AA378</f>
        <v>100</v>
      </c>
      <c r="L32" s="1422">
        <f>'12-18л. РАСКЛАДКА'!AA434</f>
        <v>14.6</v>
      </c>
      <c r="M32" s="1422">
        <f>'12-18л. РАСКЛАДКА'!AA487</f>
        <v>2</v>
      </c>
      <c r="N32" s="1422">
        <f>'12-18л. РАСКЛАДКА'!AA541</f>
        <v>5.52</v>
      </c>
      <c r="O32" s="831">
        <f>'12-18л. РАСКЛАДКА'!AA594</f>
        <v>4.5</v>
      </c>
      <c r="P32" s="4068">
        <f>'12-18л. РАСКЛАДКА'!AA647</f>
        <v>35.409999999999997</v>
      </c>
      <c r="Q32" s="4446">
        <f t="shared" si="0"/>
        <v>336</v>
      </c>
      <c r="R32" s="3978">
        <v>0</v>
      </c>
      <c r="S32" s="4465">
        <v>336</v>
      </c>
      <c r="T32" s="3279">
        <v>40</v>
      </c>
      <c r="V32" s="3634"/>
      <c r="W32" s="126"/>
      <c r="X32" s="357"/>
      <c r="Y32" s="3144"/>
      <c r="Z32" s="3144"/>
      <c r="AA32" s="3144"/>
      <c r="AB32" s="3144"/>
      <c r="AC32" s="614"/>
      <c r="AD32" s="106"/>
      <c r="AE32" s="620"/>
      <c r="AG32" s="106"/>
      <c r="AI32" s="106"/>
      <c r="AJ32" s="106"/>
    </row>
    <row r="33" spans="2:36" ht="12.75" customHeight="1">
      <c r="B33" s="436">
        <v>23</v>
      </c>
      <c r="C33" s="231" t="s">
        <v>47</v>
      </c>
      <c r="D33" s="1460">
        <v>24.5</v>
      </c>
      <c r="E33" s="1522">
        <f>'12-18л. РАСКЛАДКА'!AA36</f>
        <v>22.5</v>
      </c>
      <c r="F33" s="1422">
        <f>'12-18л. РАСКЛАДКА'!AA94</f>
        <v>13.62</v>
      </c>
      <c r="G33" s="1422">
        <f>'12-18л. РАСКЛАДКА'!AA153</f>
        <v>35.36</v>
      </c>
      <c r="H33" s="1422">
        <f>'12-18л. РАСКЛАДКА'!AA209</f>
        <v>6</v>
      </c>
      <c r="I33" s="831">
        <f>'12-18л. РАСКЛАДКА'!AA266</f>
        <v>34.070000000000007</v>
      </c>
      <c r="J33" s="4024">
        <f>'12-18л. РАСКЛАДКА'!AA321</f>
        <v>27.25</v>
      </c>
      <c r="K33" s="1422">
        <f>'12-18л. РАСКЛАДКА'!AA379</f>
        <v>18.5</v>
      </c>
      <c r="L33" s="1422">
        <f>'12-18л. РАСКЛАДКА'!AA435</f>
        <v>22.57</v>
      </c>
      <c r="M33" s="1422">
        <f>'12-18л. РАСКЛАДКА'!AA488</f>
        <v>21.4</v>
      </c>
      <c r="N33" s="1422">
        <f>'12-18л. РАСКЛАДКА'!AA542</f>
        <v>31.019999999999996</v>
      </c>
      <c r="O33" s="831">
        <f>'12-18л. РАСКЛАДКА'!AA595</f>
        <v>34.36</v>
      </c>
      <c r="P33" s="4068">
        <f>'12-18л. РАСКЛАДКА'!AA648</f>
        <v>27.35</v>
      </c>
      <c r="Q33" s="4446">
        <f t="shared" si="0"/>
        <v>294.00000000000006</v>
      </c>
      <c r="R33" s="3978">
        <v>0</v>
      </c>
      <c r="S33" s="4465">
        <v>294</v>
      </c>
      <c r="T33" s="3279">
        <v>35</v>
      </c>
      <c r="V33" s="3634"/>
      <c r="W33" s="126"/>
      <c r="X33" s="357"/>
      <c r="Y33" s="3144"/>
      <c r="Z33" s="3144"/>
      <c r="AA33" s="3144"/>
      <c r="AB33" s="3144"/>
      <c r="AC33" s="614"/>
      <c r="AD33" s="106"/>
      <c r="AE33" s="620"/>
      <c r="AG33" s="106"/>
      <c r="AI33" s="106"/>
      <c r="AJ33" s="106"/>
    </row>
    <row r="34" spans="2:36" ht="12.75" customHeight="1">
      <c r="B34" s="436">
        <v>24</v>
      </c>
      <c r="C34" s="231" t="s">
        <v>48</v>
      </c>
      <c r="D34" s="1460">
        <v>10.5</v>
      </c>
      <c r="E34" s="1522">
        <f>'12-18л. РАСКЛАДКА'!AA37</f>
        <v>0</v>
      </c>
      <c r="F34" s="1422">
        <f>'12-18л. РАСКЛАДКА'!AA95</f>
        <v>30</v>
      </c>
      <c r="G34" s="1422">
        <f>'12-18л. РАСКЛАДКА'!AA154</f>
        <v>0</v>
      </c>
      <c r="H34" s="1422">
        <f>'12-18л. РАСКЛАДКА'!AA210</f>
        <v>33</v>
      </c>
      <c r="I34" s="831">
        <f>'12-18л. РАСКЛАДКА'!AA267</f>
        <v>0</v>
      </c>
      <c r="J34" s="4024">
        <f>'12-18л. РАСКЛАДКА'!AA322</f>
        <v>0</v>
      </c>
      <c r="K34" s="1422">
        <f>'12-18л. РАСКЛАДКА'!AA380</f>
        <v>18</v>
      </c>
      <c r="L34" s="1422">
        <f>'12-18л. РАСКЛАДКА'!AA436</f>
        <v>0</v>
      </c>
      <c r="M34" s="1422">
        <f>'12-18л. РАСКЛАДКА'!AA489</f>
        <v>45</v>
      </c>
      <c r="N34" s="1422">
        <f>'12-18л. РАСКЛАДКА'!AA543</f>
        <v>0</v>
      </c>
      <c r="O34" s="831">
        <f>'12-18л. РАСКЛАДКА'!AA596</f>
        <v>0</v>
      </c>
      <c r="P34" s="4068">
        <f>'12-18л. РАСКЛАДКА'!AA649</f>
        <v>0</v>
      </c>
      <c r="Q34" s="4446">
        <f t="shared" si="0"/>
        <v>126</v>
      </c>
      <c r="R34" s="3978">
        <v>0</v>
      </c>
      <c r="S34" s="4465">
        <v>126</v>
      </c>
      <c r="T34" s="3279">
        <v>15</v>
      </c>
      <c r="V34" s="3634"/>
      <c r="W34" s="126"/>
      <c r="X34" s="357"/>
      <c r="Y34" s="3144"/>
      <c r="Z34" s="3144"/>
      <c r="AA34" s="3144"/>
      <c r="AB34" s="3144"/>
      <c r="AC34" s="614"/>
      <c r="AD34" s="106"/>
      <c r="AE34" s="615"/>
      <c r="AG34" s="106"/>
      <c r="AI34" s="106"/>
      <c r="AJ34" s="106"/>
    </row>
    <row r="35" spans="2:36" ht="12" customHeight="1">
      <c r="B35" s="436">
        <v>25</v>
      </c>
      <c r="C35" s="231" t="s">
        <v>49</v>
      </c>
      <c r="D35" s="1460">
        <v>1.4</v>
      </c>
      <c r="E35" s="1522">
        <f>'12-18л. РАСКЛАДКА'!AA38</f>
        <v>0</v>
      </c>
      <c r="F35" s="1422">
        <f>'12-18л. РАСКЛАДКА'!AA96</f>
        <v>2</v>
      </c>
      <c r="G35" s="1422">
        <f>'12-18л. РАСКЛАДКА'!AA155</f>
        <v>0</v>
      </c>
      <c r="H35" s="1422">
        <f>'12-18л. РАСКЛАДКА'!AA211</f>
        <v>0</v>
      </c>
      <c r="I35" s="831">
        <f>'12-18л. РАСКЛАДКА'!AA268</f>
        <v>0</v>
      </c>
      <c r="J35" s="4024">
        <f>'12-18л. РАСКЛАДКА'!AA323</f>
        <v>2</v>
      </c>
      <c r="K35" s="1422">
        <f>'12-18л. РАСКЛАДКА'!AA381</f>
        <v>4</v>
      </c>
      <c r="L35" s="1422">
        <f>'12-18л. РАСКЛАДКА'!AA437</f>
        <v>0</v>
      </c>
      <c r="M35" s="1422">
        <f>'12-18л. РАСКЛАДКА'!AA490</f>
        <v>2</v>
      </c>
      <c r="N35" s="1422">
        <f>'12-18л. РАСКЛАДКА'!AA544</f>
        <v>0</v>
      </c>
      <c r="O35" s="831">
        <f>'12-18л. РАСКЛАДКА'!AA597</f>
        <v>2</v>
      </c>
      <c r="P35" s="4068">
        <f>'12-18л. РАСКЛАДКА'!AA650</f>
        <v>0</v>
      </c>
      <c r="Q35" s="4446">
        <f t="shared" si="0"/>
        <v>12</v>
      </c>
      <c r="R35" s="3978">
        <v>-28.571428570999998</v>
      </c>
      <c r="S35" s="4469">
        <v>16.8</v>
      </c>
      <c r="T35" s="3279">
        <v>2</v>
      </c>
      <c r="V35" s="3634"/>
      <c r="W35" s="126"/>
      <c r="X35" s="357"/>
      <c r="Y35" s="3144"/>
      <c r="Z35" s="3144"/>
      <c r="AA35" s="3144"/>
      <c r="AB35" s="3144"/>
      <c r="AC35" s="614"/>
      <c r="AD35" s="106"/>
      <c r="AE35" s="628"/>
      <c r="AG35" s="106"/>
      <c r="AI35" s="106"/>
      <c r="AJ35" s="106"/>
    </row>
    <row r="36" spans="2:36" ht="12" customHeight="1">
      <c r="B36" s="436">
        <v>26</v>
      </c>
      <c r="C36" s="231" t="s">
        <v>181</v>
      </c>
      <c r="D36" s="1460">
        <v>0.84</v>
      </c>
      <c r="E36" s="1522">
        <f>'12-18л. РАСКЛАДКА'!AA39</f>
        <v>0</v>
      </c>
      <c r="F36" s="1422">
        <f>'12-18л. РАСКЛАДКА'!AA97</f>
        <v>0</v>
      </c>
      <c r="G36" s="1422">
        <f>'12-18л. РАСКЛАДКА'!AA156</f>
        <v>3</v>
      </c>
      <c r="H36" s="1422">
        <f>'12-18л. РАСКЛАДКА'!AA212</f>
        <v>0</v>
      </c>
      <c r="I36" s="831">
        <f>'12-18л. РАСКЛАДКА'!AA269</f>
        <v>4.2</v>
      </c>
      <c r="J36" s="4024">
        <f>'12-18л. РАСКЛАДКА'!AA324</f>
        <v>0.6</v>
      </c>
      <c r="K36" s="1422">
        <f>'12-18л. РАСКЛАДКА'!AA382</f>
        <v>0</v>
      </c>
      <c r="L36" s="1422">
        <f>'12-18л. РАСКЛАДКА'!AA438</f>
        <v>0</v>
      </c>
      <c r="M36" s="1422">
        <f>'12-18л. РАСКЛАДКА'!AA491</f>
        <v>1.44</v>
      </c>
      <c r="N36" s="1422">
        <f>'12-18л. РАСКЛАДКА'!AA545</f>
        <v>0</v>
      </c>
      <c r="O36" s="831">
        <f>'12-18л. РАСКЛАДКА'!AA598</f>
        <v>0</v>
      </c>
      <c r="P36" s="4068">
        <f>'12-18л. РАСКЛАДКА'!AA651</f>
        <v>0.84</v>
      </c>
      <c r="Q36" s="4134">
        <f t="shared" si="0"/>
        <v>10.08</v>
      </c>
      <c r="R36" s="3978">
        <v>0</v>
      </c>
      <c r="S36" s="4041">
        <v>10.08</v>
      </c>
      <c r="T36" s="3279">
        <v>1.2</v>
      </c>
      <c r="V36" s="3634"/>
      <c r="W36" s="126"/>
      <c r="X36" s="357"/>
      <c r="Y36" s="3144"/>
      <c r="Z36" s="3144"/>
      <c r="AA36" s="3144"/>
      <c r="AB36" s="3144"/>
      <c r="AC36" s="614"/>
      <c r="AD36" s="106"/>
      <c r="AE36" s="1633"/>
      <c r="AG36" s="106"/>
      <c r="AI36" s="106"/>
      <c r="AJ36" s="106"/>
    </row>
    <row r="37" spans="2:36" ht="12" customHeight="1">
      <c r="B37" s="436">
        <v>27</v>
      </c>
      <c r="C37" s="231" t="s">
        <v>99</v>
      </c>
      <c r="D37" s="1460">
        <v>1.4</v>
      </c>
      <c r="E37" s="1522">
        <f>'12-18л. РАСКЛАДКА'!AA40</f>
        <v>4.2</v>
      </c>
      <c r="F37" s="1422">
        <f>'12-18л. РАСКЛАДКА'!AA98</f>
        <v>0</v>
      </c>
      <c r="G37" s="1422">
        <f>'12-18л. РАСКЛАДКА'!AA157</f>
        <v>5</v>
      </c>
      <c r="H37" s="1422">
        <f>'12-18л. РАСКЛАДКА'!AA213</f>
        <v>0</v>
      </c>
      <c r="I37" s="831">
        <f>'12-18л. РАСКЛАДКА'!AA270</f>
        <v>0</v>
      </c>
      <c r="J37" s="4024">
        <f>'12-18л. РАСКЛАДКА'!AA325</f>
        <v>1</v>
      </c>
      <c r="K37" s="1422">
        <f>'12-18л. РАСКЛАДКА'!AA383</f>
        <v>0</v>
      </c>
      <c r="L37" s="1422">
        <f>'12-18л. РАСКЛАДКА'!AA439</f>
        <v>4.2</v>
      </c>
      <c r="M37" s="1422">
        <f>'12-18л. РАСКЛАДКА'!AA492</f>
        <v>2.4</v>
      </c>
      <c r="N37" s="1422">
        <f>'12-18л. РАСКЛАДКА'!AA546</f>
        <v>0</v>
      </c>
      <c r="O37" s="831">
        <f>'12-18л. РАСКЛАДКА'!AA599</f>
        <v>0</v>
      </c>
      <c r="P37" s="4068">
        <f>'12-18л. РАСКЛАДКА'!AA652</f>
        <v>0</v>
      </c>
      <c r="Q37" s="4039">
        <f t="shared" si="0"/>
        <v>16.799999999999997</v>
      </c>
      <c r="R37" s="3978">
        <v>0</v>
      </c>
      <c r="S37" s="4469">
        <v>16.8</v>
      </c>
      <c r="T37" s="3279">
        <v>2</v>
      </c>
      <c r="V37" s="3634"/>
      <c r="W37" s="126"/>
      <c r="X37" s="357"/>
      <c r="Y37" s="3144"/>
      <c r="Z37" s="3144"/>
      <c r="AA37" s="3144"/>
      <c r="AB37" s="3144"/>
      <c r="AC37" s="614"/>
      <c r="AD37" s="106"/>
      <c r="AE37" s="628"/>
      <c r="AG37" s="106"/>
      <c r="AI37" s="106"/>
      <c r="AJ37" s="106"/>
    </row>
    <row r="38" spans="2:36" ht="13.5" customHeight="1">
      <c r="B38" s="436">
        <v>28</v>
      </c>
      <c r="C38" s="231" t="s">
        <v>50</v>
      </c>
      <c r="D38" s="4480">
        <v>0.21</v>
      </c>
      <c r="E38" s="1522">
        <f>'12-18л. РАСКЛАДКА'!AA41</f>
        <v>0</v>
      </c>
      <c r="F38" s="1422">
        <f>'12-18л. РАСКЛАДКА'!AA99</f>
        <v>0.75</v>
      </c>
      <c r="G38" s="1422">
        <f>'12-18л. РАСКЛАДКА'!AA158</f>
        <v>0</v>
      </c>
      <c r="H38" s="1422">
        <f>'12-18л. РАСКЛАДКА'!AA214</f>
        <v>0</v>
      </c>
      <c r="I38" s="831">
        <f>'12-18л. РАСКЛАДКА'!AA271</f>
        <v>0</v>
      </c>
      <c r="J38" s="4024">
        <f>'12-18л. РАСКЛАДКА'!AA326</f>
        <v>0.15</v>
      </c>
      <c r="K38" s="1422">
        <f>'12-18л. РАСКЛАДКА'!AA384</f>
        <v>0</v>
      </c>
      <c r="L38" s="1422">
        <f>'12-18л. РАСКЛАДКА'!AA440</f>
        <v>0</v>
      </c>
      <c r="M38" s="1422">
        <f>'12-18л. РАСКЛАДКА'!AA493</f>
        <v>0</v>
      </c>
      <c r="N38" s="1422">
        <f>'12-18л. РАСКЛАДКА'!AA547</f>
        <v>1.35</v>
      </c>
      <c r="O38" s="831">
        <f>'12-18л. РАСКЛАДКА'!AA600</f>
        <v>0</v>
      </c>
      <c r="P38" s="4068">
        <f>'12-18л. РАСКЛАДКА'!AA653</f>
        <v>0.27</v>
      </c>
      <c r="Q38" s="4134">
        <f t="shared" si="0"/>
        <v>2.52</v>
      </c>
      <c r="R38" s="3978">
        <v>0</v>
      </c>
      <c r="S38" s="4041">
        <v>2.52</v>
      </c>
      <c r="T38" s="3279">
        <v>0.3</v>
      </c>
      <c r="V38" s="3634"/>
      <c r="W38" s="126"/>
      <c r="X38" s="357"/>
      <c r="Y38" s="3144"/>
      <c r="Z38" s="3144"/>
      <c r="AA38" s="3144"/>
      <c r="AB38" s="3144"/>
      <c r="AC38" s="614"/>
      <c r="AD38" s="106"/>
      <c r="AE38" s="620"/>
      <c r="AG38" s="106"/>
      <c r="AI38" s="106"/>
      <c r="AJ38" s="106"/>
    </row>
    <row r="39" spans="2:36" ht="13.5" customHeight="1">
      <c r="B39" s="436">
        <v>29</v>
      </c>
      <c r="C39" s="464" t="s">
        <v>182</v>
      </c>
      <c r="D39" s="1460">
        <v>3.5</v>
      </c>
      <c r="E39" s="1522">
        <f>'12-18л. РАСКЛАДКА'!AA42</f>
        <v>3.25</v>
      </c>
      <c r="F39" s="1422">
        <f>'12-18л. РАСКЛАДКА'!AA100</f>
        <v>4.9000000000000004</v>
      </c>
      <c r="G39" s="1422">
        <f>'12-18л. РАСКЛАДКА'!AA159</f>
        <v>2.83</v>
      </c>
      <c r="H39" s="1422">
        <f>'12-18л. РАСКЛАДКА'!AA215</f>
        <v>3.6400000000000006</v>
      </c>
      <c r="I39" s="831">
        <f>'12-18л. РАСКЛАДКА'!AA272</f>
        <v>3.7050000000000001</v>
      </c>
      <c r="J39" s="4024">
        <f>'12-18л. РАСКЛАДКА'!AA327</f>
        <v>3.81</v>
      </c>
      <c r="K39" s="1422">
        <f>'12-18л. РАСКЛАДКА'!AA385</f>
        <v>2.6999999999999997</v>
      </c>
      <c r="L39" s="1422">
        <f>'12-18л. РАСКЛАДКА'!AA441</f>
        <v>3.3199999999999994</v>
      </c>
      <c r="M39" s="1422">
        <f>'12-18л. РАСКЛАДКА'!AA494</f>
        <v>2.2949999999999999</v>
      </c>
      <c r="N39" s="1422">
        <f>'12-18л. РАСКЛАДКА'!AA548</f>
        <v>5.1400000000000006</v>
      </c>
      <c r="O39" s="831">
        <f>'12-18л. РАСКЛАДКА'!AA601</f>
        <v>3.73</v>
      </c>
      <c r="P39" s="4068">
        <f>'12-18л. РАСКЛАДКА'!AA654</f>
        <v>2.68</v>
      </c>
      <c r="Q39" s="4446">
        <f t="shared" si="0"/>
        <v>42</v>
      </c>
      <c r="R39" s="3978">
        <v>0</v>
      </c>
      <c r="S39" s="4465">
        <v>42</v>
      </c>
      <c r="T39" s="3279">
        <v>5</v>
      </c>
      <c r="V39" s="3634"/>
      <c r="W39" s="3141"/>
      <c r="X39" s="357"/>
      <c r="Y39" s="3144"/>
      <c r="Z39" s="3144"/>
      <c r="AA39" s="3144"/>
      <c r="AB39" s="3144"/>
      <c r="AC39" s="614"/>
      <c r="AD39" s="106"/>
      <c r="AE39" s="620"/>
      <c r="AG39" s="106"/>
      <c r="AI39" s="106"/>
      <c r="AJ39" s="106"/>
    </row>
    <row r="40" spans="2:36" ht="13.5" customHeight="1">
      <c r="B40" s="436">
        <v>30</v>
      </c>
      <c r="C40" s="231" t="s">
        <v>100</v>
      </c>
      <c r="D40" s="1460">
        <v>2.8</v>
      </c>
      <c r="E40" s="1522">
        <f>'12-18л. РАСКЛАДКА'!AA43</f>
        <v>0</v>
      </c>
      <c r="F40" s="1422">
        <f>'12-18л. РАСКЛАДКА'!AA101</f>
        <v>4</v>
      </c>
      <c r="G40" s="1422">
        <f>'12-18л. РАСКЛАДКА'!AA160</f>
        <v>0</v>
      </c>
      <c r="H40" s="1422">
        <f>'12-18л. РАСКЛАДКА'!AA216</f>
        <v>0</v>
      </c>
      <c r="I40" s="831">
        <f>'12-18л. РАСКЛАДКА'!AA273</f>
        <v>0</v>
      </c>
      <c r="J40" s="4024">
        <f>'12-18л. РАСКЛАДКА'!AA328</f>
        <v>0</v>
      </c>
      <c r="K40" s="1422">
        <f>'12-18л. РАСКЛАДКА'!AA386</f>
        <v>0</v>
      </c>
      <c r="L40" s="1422">
        <f>'12-18л. РАСКЛАДКА'!AA442</f>
        <v>0</v>
      </c>
      <c r="M40" s="1422">
        <f>'12-18л. РАСКЛАДКА'!AA495</f>
        <v>0</v>
      </c>
      <c r="N40" s="1422">
        <f>'12-18л. РАСКЛАДКА'!AA549</f>
        <v>4</v>
      </c>
      <c r="O40" s="831">
        <f>'12-18л. РАСКЛАДКА'!AA602</f>
        <v>10</v>
      </c>
      <c r="P40" s="4068">
        <f>'12-18л. РАСКЛАДКА'!AA655</f>
        <v>15.600000000000001</v>
      </c>
      <c r="Q40" s="4039">
        <f t="shared" si="0"/>
        <v>33.6</v>
      </c>
      <c r="R40" s="3978">
        <v>0</v>
      </c>
      <c r="S40" s="4469">
        <v>33.6</v>
      </c>
      <c r="T40" s="3279">
        <v>4</v>
      </c>
      <c r="V40" s="3634"/>
      <c r="W40" s="126"/>
      <c r="X40" s="357"/>
      <c r="Y40" s="3144"/>
      <c r="Z40" s="3144"/>
      <c r="AA40" s="3144"/>
      <c r="AB40" s="3144"/>
      <c r="AC40" s="614"/>
      <c r="AD40" s="106"/>
      <c r="AE40" s="628"/>
      <c r="AG40" s="106"/>
      <c r="AI40" s="106"/>
      <c r="AJ40" s="106"/>
    </row>
    <row r="41" spans="2:36" ht="12.75" customHeight="1">
      <c r="B41" s="436">
        <v>31</v>
      </c>
      <c r="C41" s="231" t="s">
        <v>101</v>
      </c>
      <c r="D41" s="1460">
        <v>1.4</v>
      </c>
      <c r="E41" s="1522">
        <f>'12-18л. РАСКЛАДКА'!AA44</f>
        <v>1.585</v>
      </c>
      <c r="F41" s="1422">
        <f>'12-18л. РАСКЛАДКА'!AA102</f>
        <v>0.32750000000000001</v>
      </c>
      <c r="G41" s="1422">
        <f>'12-18л. РАСКЛАДКА'!AA161</f>
        <v>0.81</v>
      </c>
      <c r="H41" s="1422">
        <f>'12-18л. РАСКЛАДКА'!AA217</f>
        <v>1.512</v>
      </c>
      <c r="I41" s="831">
        <f>'12-18л. РАСКЛАДКА'!AA274</f>
        <v>1.8914</v>
      </c>
      <c r="J41" s="4024">
        <f>'12-18л. РАСКЛАДКА'!AA329</f>
        <v>1.6903999999999999</v>
      </c>
      <c r="K41" s="1422">
        <f>'12-18л. РАСКЛАДКА'!AA387</f>
        <v>1.5863999999999998</v>
      </c>
      <c r="L41" s="1422">
        <f>'12-18л. РАСКЛАДКА'!AA443</f>
        <v>1.3309</v>
      </c>
      <c r="M41" s="1422">
        <f>'12-18л. РАСКЛАДКА'!AA496</f>
        <v>0.86539999999999995</v>
      </c>
      <c r="N41" s="1422">
        <f>'12-18л. РАСКЛАДКА'!AA550</f>
        <v>0.67009999999999992</v>
      </c>
      <c r="O41" s="831">
        <f>'12-18л. РАСКЛАДКА'!AA603</f>
        <v>3.4145000000000003</v>
      </c>
      <c r="P41" s="4068">
        <f>'12-18л. РАСКЛАДКА'!AA656</f>
        <v>1.1164000000000001</v>
      </c>
      <c r="Q41" s="4039">
        <f t="shared" si="0"/>
        <v>16.799999999999997</v>
      </c>
      <c r="R41" s="3978">
        <v>0</v>
      </c>
      <c r="S41" s="4469">
        <v>16.8</v>
      </c>
      <c r="T41" s="3279">
        <v>2</v>
      </c>
      <c r="V41" s="4439"/>
      <c r="W41" s="126"/>
      <c r="X41" s="357"/>
      <c r="Y41" s="3144"/>
      <c r="Z41" s="3144"/>
      <c r="AA41" s="3144"/>
      <c r="AB41" s="3144"/>
      <c r="AC41" s="614"/>
      <c r="AD41" s="106"/>
      <c r="AE41" s="629"/>
      <c r="AG41" s="106"/>
      <c r="AI41" s="106"/>
      <c r="AJ41" s="106"/>
    </row>
    <row r="42" spans="2:36" ht="12.75" customHeight="1">
      <c r="B42" s="4090">
        <v>32</v>
      </c>
      <c r="C42" s="4091" t="s">
        <v>52</v>
      </c>
      <c r="D42" s="1460">
        <v>63</v>
      </c>
      <c r="E42" s="4104">
        <f>'12-18л. МЕНЮ '!E104</f>
        <v>61.031189999999995</v>
      </c>
      <c r="F42" s="4105">
        <f>'12-18л. МЕНЮ '!E161</f>
        <v>65.940599999999989</v>
      </c>
      <c r="G42" s="4105">
        <f>'12-18л. МЕНЮ '!E217</f>
        <v>75.52600000000001</v>
      </c>
      <c r="H42" s="4105">
        <f>'12-18л. МЕНЮ '!E273</f>
        <v>58.014900000000004</v>
      </c>
      <c r="I42" s="4095">
        <f>'12-18л. МЕНЮ '!E327</f>
        <v>83.112299999999991</v>
      </c>
      <c r="J42" s="4096">
        <f>'12-18л. МЕНЮ '!E384</f>
        <v>62.330799999999989</v>
      </c>
      <c r="K42" s="4105">
        <f>'12-18л. МЕНЮ '!E444</f>
        <v>56.663760000000003</v>
      </c>
      <c r="L42" s="4105">
        <f>'12-18л. МЕНЮ '!E495</f>
        <v>76.2654</v>
      </c>
      <c r="M42" s="4105">
        <f>'12-18л. МЕНЮ '!E551</f>
        <v>46.142199999999995</v>
      </c>
      <c r="N42" s="4105">
        <f>'12-18л. МЕНЮ '!E607</f>
        <v>56.525099999999988</v>
      </c>
      <c r="O42" s="4095">
        <f>'12-18л. МЕНЮ '!E660</f>
        <v>54.679399999999994</v>
      </c>
      <c r="P42" s="4106">
        <f>'12-18л. МЕНЮ '!E717</f>
        <v>59.768349999999991</v>
      </c>
      <c r="Q42" s="4459">
        <f t="shared" si="0"/>
        <v>756</v>
      </c>
      <c r="R42" s="3978">
        <v>3.9682999999999999E-5</v>
      </c>
      <c r="S42" s="4465">
        <v>756</v>
      </c>
      <c r="T42" s="4099">
        <v>90</v>
      </c>
      <c r="V42" s="3634"/>
      <c r="W42" s="126"/>
      <c r="X42" s="357"/>
      <c r="Y42" s="3144"/>
      <c r="Z42" s="3144"/>
      <c r="AA42" s="3144"/>
      <c r="AB42" s="3144"/>
      <c r="AC42" s="614"/>
      <c r="AD42" s="106"/>
      <c r="AE42" s="620"/>
      <c r="AG42" s="106"/>
      <c r="AI42" s="106"/>
      <c r="AJ42" s="106"/>
    </row>
    <row r="43" spans="2:36" ht="10.5" customHeight="1">
      <c r="B43" s="4090">
        <v>33</v>
      </c>
      <c r="C43" s="4091" t="s">
        <v>53</v>
      </c>
      <c r="D43" s="1460">
        <v>64.400000000000006</v>
      </c>
      <c r="E43" s="4104">
        <f>'12-18л. МЕНЮ '!F104</f>
        <v>64.017470000000003</v>
      </c>
      <c r="F43" s="4105">
        <f>'12-18л. МЕНЮ '!F161</f>
        <v>62.389499999999998</v>
      </c>
      <c r="G43" s="4105">
        <f>'12-18л. МЕНЮ '!F217</f>
        <v>58.481310000000001</v>
      </c>
      <c r="H43" s="4105">
        <f>'12-18л. МЕНЮ '!F273</f>
        <v>75.193909999999988</v>
      </c>
      <c r="I43" s="4095">
        <f>'12-18л. МЕНЮ '!F327</f>
        <v>50.197049999999997</v>
      </c>
      <c r="J43" s="4096">
        <f>'12-18л. МЕНЮ '!F384</f>
        <v>58.999179999999996</v>
      </c>
      <c r="K43" s="4105">
        <f>'12-18л. МЕНЮ '!F444</f>
        <v>72.436479999999989</v>
      </c>
      <c r="L43" s="4105">
        <f>'12-18л. МЕНЮ '!F495</f>
        <v>72.829499999999982</v>
      </c>
      <c r="M43" s="4105">
        <f>'12-18л. МЕНЮ '!F551</f>
        <v>68.996299999999991</v>
      </c>
      <c r="N43" s="4105">
        <f>'12-18л. МЕНЮ '!F607</f>
        <v>63.699279999999995</v>
      </c>
      <c r="O43" s="4095">
        <f>'12-18л. МЕНЮ '!F660</f>
        <v>58.758450000000003</v>
      </c>
      <c r="P43" s="4106">
        <f>'12-18л. МЕНЮ '!F717</f>
        <v>66.800677000000007</v>
      </c>
      <c r="Q43" s="4097">
        <f t="shared" si="0"/>
        <v>772.79910700000005</v>
      </c>
      <c r="R43" s="3978">
        <v>-4.4384000000000001E-5</v>
      </c>
      <c r="S43" s="4469">
        <v>772.8</v>
      </c>
      <c r="T43" s="4099">
        <v>92</v>
      </c>
      <c r="V43" s="3634"/>
      <c r="W43" s="126"/>
      <c r="X43" s="357"/>
      <c r="Y43" s="3144"/>
      <c r="Z43" s="3144"/>
      <c r="AA43" s="3144"/>
      <c r="AB43" s="3144"/>
      <c r="AC43" s="614"/>
      <c r="AD43" s="106"/>
      <c r="AE43" s="620"/>
      <c r="AG43" s="106"/>
      <c r="AI43" s="106"/>
      <c r="AJ43" s="106"/>
    </row>
    <row r="44" spans="2:36" ht="11.25" customHeight="1">
      <c r="B44" s="4090">
        <v>34</v>
      </c>
      <c r="C44" s="4091" t="s">
        <v>54</v>
      </c>
      <c r="D44" s="1460">
        <v>268.10000000000002</v>
      </c>
      <c r="E44" s="4107">
        <f>'12-18л. МЕНЮ '!G104</f>
        <v>265.00454300000001</v>
      </c>
      <c r="F44" s="4105">
        <f>'12-18л. МЕНЮ '!G161</f>
        <v>292.62198000000001</v>
      </c>
      <c r="G44" s="4105">
        <f>'12-18л. МЕНЮ '!G217</f>
        <v>254.90142</v>
      </c>
      <c r="H44" s="4105">
        <f>'12-18л. МЕНЮ '!G273</f>
        <v>252.4716</v>
      </c>
      <c r="I44" s="4095">
        <f>'12-18л. МЕНЮ '!G327</f>
        <v>263.45569999999998</v>
      </c>
      <c r="J44" s="4096">
        <f>'12-18л. МЕНЮ '!G384</f>
        <v>297.01238499999999</v>
      </c>
      <c r="K44" s="4105">
        <f>'12-18л. МЕНЮ '!G444</f>
        <v>249.69217999999995</v>
      </c>
      <c r="L44" s="4105">
        <f>'12-18л. МЕНЮ '!G495</f>
        <v>265.57253000000003</v>
      </c>
      <c r="M44" s="4105">
        <f>'12-18л. МЕНЮ '!G551</f>
        <v>294.27889999999996</v>
      </c>
      <c r="N44" s="4105">
        <f>'12-18л. МЕНЮ '!G607</f>
        <v>264.95850000000002</v>
      </c>
      <c r="O44" s="4095">
        <f>'12-18л. МЕНЮ '!G660</f>
        <v>268.73591999999996</v>
      </c>
      <c r="P44" s="4106">
        <f>'12-18л. МЕНЮ '!G717</f>
        <v>248.49456200000003</v>
      </c>
      <c r="Q44" s="4097">
        <f t="shared" si="0"/>
        <v>3217.2002200000002</v>
      </c>
      <c r="R44" s="3978">
        <v>1.119E-5</v>
      </c>
      <c r="S44" s="4469">
        <v>3217.2</v>
      </c>
      <c r="T44" s="4099">
        <v>383</v>
      </c>
      <c r="V44" s="3634"/>
      <c r="W44" s="126"/>
      <c r="X44" s="357"/>
      <c r="Y44" s="3144"/>
      <c r="Z44" s="3144"/>
      <c r="AA44" s="3144"/>
      <c r="AB44" s="3144"/>
      <c r="AC44" s="614"/>
      <c r="AD44" s="106"/>
      <c r="AE44" s="620"/>
      <c r="AG44" s="106"/>
      <c r="AI44" s="106"/>
      <c r="AJ44" s="106"/>
    </row>
    <row r="45" spans="2:36" ht="13.5" customHeight="1" thickBot="1">
      <c r="B45" s="4092">
        <v>35</v>
      </c>
      <c r="C45" s="4093" t="s">
        <v>55</v>
      </c>
      <c r="D45" s="1461">
        <v>1904</v>
      </c>
      <c r="E45" s="4108">
        <f>'12-18л. МЕНЮ '!H104</f>
        <v>1886.2446</v>
      </c>
      <c r="F45" s="4109">
        <f>'12-18л. МЕНЮ '!H161</f>
        <v>1971.6306</v>
      </c>
      <c r="G45" s="4109">
        <f>'12-18л. МЕНЮ '!H217</f>
        <v>1855.0237999999999</v>
      </c>
      <c r="H45" s="4109">
        <f>'12-18л. МЕНЮ '!H273</f>
        <v>1923.4721999999999</v>
      </c>
      <c r="I45" s="4100">
        <f>'12-18л. МЕНЮ '!H327</f>
        <v>1858.7648999999999</v>
      </c>
      <c r="J45" s="4132">
        <f>'12-18л. МЕНЮ '!H384</f>
        <v>1939.5493000000001</v>
      </c>
      <c r="K45" s="4109">
        <f>'12-18л. МЕНЮ '!H444</f>
        <v>1876.1895300000001</v>
      </c>
      <c r="L45" s="4111">
        <f>'12-18л. МЕНЮ '!H495</f>
        <v>1989.8269999999998</v>
      </c>
      <c r="M45" s="4109">
        <f>'12-18л. МЕНЮ '!H551</f>
        <v>1991.6928000000003</v>
      </c>
      <c r="N45" s="4109">
        <f>'12-18л. МЕНЮ '!H607</f>
        <v>1856.6150000000002</v>
      </c>
      <c r="O45" s="4100">
        <f>'12-18л. МЕНЮ '!H660</f>
        <v>1845.3932699999998</v>
      </c>
      <c r="P45" s="4133">
        <f>'12-18л. МЕНЮ '!H717</f>
        <v>1853.59734</v>
      </c>
      <c r="Q45" s="4129">
        <f t="shared" si="0"/>
        <v>22848.000340000002</v>
      </c>
      <c r="R45" s="4443">
        <v>1.4880000000000001E-7</v>
      </c>
      <c r="S45" s="4470">
        <v>22848</v>
      </c>
      <c r="T45" s="4102">
        <v>2720</v>
      </c>
      <c r="V45" s="2077"/>
      <c r="W45" s="126"/>
      <c r="X45" s="357"/>
      <c r="Y45" s="3144"/>
      <c r="Z45" s="3144"/>
      <c r="AA45" s="3144"/>
      <c r="AB45" s="3144"/>
      <c r="AC45" s="614"/>
      <c r="AD45" s="106"/>
      <c r="AE45" s="620"/>
      <c r="AG45" s="106"/>
      <c r="AI45" s="106"/>
      <c r="AJ45" s="106"/>
    </row>
    <row r="46" spans="2:36">
      <c r="V46" s="3144"/>
      <c r="W46" s="3144"/>
      <c r="X46" s="3144"/>
      <c r="Y46" s="3144"/>
      <c r="Z46" s="3144"/>
      <c r="AA46" s="3144"/>
      <c r="AB46" s="3144"/>
    </row>
    <row r="47" spans="2:36">
      <c r="V47" s="3144"/>
      <c r="W47" s="3144"/>
      <c r="X47" s="3144"/>
      <c r="Y47" s="3144"/>
      <c r="Z47" s="3144"/>
      <c r="AA47" s="3144"/>
      <c r="AB47" s="3144"/>
    </row>
    <row r="48" spans="2:36" ht="13.5" customHeight="1">
      <c r="V48" s="3144"/>
      <c r="W48" s="3144"/>
      <c r="X48" s="3144"/>
      <c r="Y48" s="3144"/>
      <c r="Z48" s="3144"/>
      <c r="AA48" s="3144"/>
      <c r="AB48" s="3144"/>
    </row>
    <row r="49" spans="2:28" ht="12.75" customHeight="1">
      <c r="V49" s="3144"/>
      <c r="W49" s="3144"/>
      <c r="X49" s="3144"/>
      <c r="Y49" s="3144"/>
      <c r="Z49" s="3144"/>
      <c r="AA49" s="3144"/>
      <c r="AB49" s="3144"/>
    </row>
    <row r="50" spans="2:28" ht="12.75" customHeight="1"/>
    <row r="51" spans="2:28" ht="11.25" customHeight="1"/>
    <row r="52" spans="2:28" ht="11.25" customHeight="1"/>
    <row r="54" spans="2:28">
      <c r="B54" t="s">
        <v>185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2:28">
      <c r="B55" t="s">
        <v>186</v>
      </c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</row>
    <row r="56" spans="2:28">
      <c r="B56" t="s">
        <v>187</v>
      </c>
      <c r="O56" s="262"/>
      <c r="P56" s="262"/>
    </row>
    <row r="57" spans="2:28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2"/>
      <c r="R57" s="262"/>
    </row>
    <row r="58" spans="2:28">
      <c r="B58" s="1" t="s">
        <v>188</v>
      </c>
    </row>
    <row r="59" spans="2:28">
      <c r="B59" t="s">
        <v>189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2:28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2"/>
      <c r="R60" s="262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54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B88" s="198"/>
      <c r="C88" s="106"/>
      <c r="D88" s="198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B89" s="106"/>
      <c r="C89" s="126"/>
      <c r="D89" s="357"/>
      <c r="E89" s="202"/>
      <c r="F89" s="202"/>
      <c r="G89" s="202"/>
      <c r="H89" s="202"/>
      <c r="I89" s="202"/>
      <c r="J89" s="202"/>
      <c r="K89" s="202"/>
      <c r="L89" s="202"/>
      <c r="M89" s="126"/>
      <c r="N89" s="126"/>
      <c r="O89" s="98"/>
      <c r="P89" s="98"/>
      <c r="Q89" s="126"/>
      <c r="R89" s="357"/>
      <c r="S89" s="106"/>
      <c r="T89" s="357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B90" s="106"/>
      <c r="C90" s="126"/>
      <c r="D90" s="98"/>
      <c r="E90" s="202"/>
      <c r="F90" s="202"/>
      <c r="G90" s="202"/>
      <c r="H90" s="202"/>
      <c r="I90" s="202"/>
      <c r="J90" s="202"/>
      <c r="K90" s="202"/>
      <c r="L90" s="202"/>
      <c r="M90" s="126"/>
      <c r="N90" s="126"/>
      <c r="O90" s="98"/>
      <c r="P90" s="98"/>
      <c r="Q90" s="126"/>
      <c r="R90" s="357"/>
      <c r="S90" s="106"/>
      <c r="T90" s="357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B91" s="106"/>
      <c r="C91" s="357"/>
      <c r="D91" s="357"/>
      <c r="E91" s="202"/>
      <c r="F91" s="202"/>
      <c r="G91" s="202"/>
      <c r="H91" s="202"/>
      <c r="I91" s="106"/>
      <c r="J91" s="106"/>
      <c r="K91" s="202"/>
      <c r="L91" s="104"/>
      <c r="M91" s="126"/>
      <c r="N91" s="126"/>
      <c r="O91" s="98"/>
      <c r="P91" s="98"/>
      <c r="Q91" s="357"/>
      <c r="R91" s="357"/>
      <c r="S91" s="106"/>
      <c r="T91" s="357"/>
      <c r="U91" s="126"/>
      <c r="V91" s="106"/>
      <c r="W91" s="106"/>
      <c r="X91" s="106"/>
      <c r="Y91" s="106"/>
      <c r="Z91" s="106"/>
      <c r="AA91" s="106"/>
      <c r="AB91" s="608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B92" s="106"/>
      <c r="C92" s="126"/>
      <c r="D92" s="126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98"/>
      <c r="P92" s="98"/>
      <c r="Q92" s="357"/>
      <c r="R92" s="357"/>
      <c r="S92" s="106"/>
      <c r="T92" s="357"/>
      <c r="U92" s="126"/>
      <c r="V92" s="106"/>
      <c r="W92" s="106"/>
      <c r="X92" s="106"/>
      <c r="Y92" s="106"/>
      <c r="Z92" s="329"/>
      <c r="AA92" s="106"/>
      <c r="AB92" s="608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B93" s="106"/>
      <c r="C93" s="357"/>
      <c r="D93" s="106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98"/>
      <c r="P93" s="98"/>
      <c r="Q93" s="126"/>
      <c r="R93" s="357"/>
      <c r="S93" s="106"/>
      <c r="T93" s="357"/>
      <c r="U93" s="126"/>
      <c r="V93" s="106"/>
      <c r="W93" s="106"/>
      <c r="X93" s="106"/>
      <c r="Y93" s="106"/>
      <c r="Z93" s="329"/>
      <c r="AA93" s="106"/>
      <c r="AB93" s="609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B94" s="106"/>
      <c r="C94" s="126"/>
      <c r="D94" s="202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2"/>
      <c r="R94" s="357"/>
      <c r="S94" s="126"/>
      <c r="T94" s="357"/>
      <c r="U94" s="126"/>
      <c r="V94" s="106"/>
      <c r="W94" s="269"/>
      <c r="X94" s="357"/>
      <c r="Y94" s="159"/>
      <c r="Z94" s="610"/>
      <c r="AA94" s="106"/>
      <c r="AB94" s="609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B95" s="159"/>
      <c r="C95" s="126"/>
      <c r="D95" s="611"/>
      <c r="E95" s="627"/>
      <c r="F95" s="612"/>
      <c r="G95" s="612"/>
      <c r="H95" s="612"/>
      <c r="I95" s="612"/>
      <c r="J95" s="612"/>
      <c r="K95" s="612"/>
      <c r="L95" s="612"/>
      <c r="M95" s="612"/>
      <c r="N95" s="612"/>
      <c r="O95" s="611"/>
      <c r="P95" s="357"/>
      <c r="Q95" s="357"/>
      <c r="R95" s="106"/>
      <c r="S95" s="491"/>
      <c r="T95" s="106"/>
      <c r="U95" s="106"/>
      <c r="V95" s="106"/>
      <c r="W95" s="613"/>
      <c r="X95" s="126"/>
      <c r="Y95" s="121"/>
      <c r="Z95" s="614"/>
      <c r="AA95" s="106"/>
      <c r="AB95" s="615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B96" s="159"/>
      <c r="C96" s="126"/>
      <c r="D96" s="611"/>
      <c r="E96" s="627"/>
      <c r="F96" s="612"/>
      <c r="G96" s="612"/>
      <c r="H96" s="612"/>
      <c r="I96" s="612"/>
      <c r="J96" s="612"/>
      <c r="K96" s="612"/>
      <c r="L96" s="612"/>
      <c r="M96" s="612"/>
      <c r="N96" s="612"/>
      <c r="O96" s="616"/>
      <c r="P96" s="617"/>
      <c r="Q96" s="357"/>
      <c r="R96" s="106"/>
      <c r="S96" s="106"/>
      <c r="T96" s="106"/>
      <c r="U96" s="106"/>
      <c r="V96" s="106"/>
      <c r="W96" s="613"/>
      <c r="X96" s="126"/>
      <c r="Y96" s="121"/>
      <c r="Z96" s="614"/>
      <c r="AA96" s="106"/>
      <c r="AB96" s="615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</row>
    <row r="97" spans="2:54">
      <c r="B97" s="159"/>
      <c r="C97" s="126"/>
      <c r="D97" s="611"/>
      <c r="E97" s="627"/>
      <c r="F97" s="612"/>
      <c r="G97" s="612"/>
      <c r="H97" s="627"/>
      <c r="I97" s="612"/>
      <c r="J97" s="612"/>
      <c r="K97" s="627"/>
      <c r="L97" s="612"/>
      <c r="M97" s="612"/>
      <c r="N97" s="612"/>
      <c r="O97" s="611"/>
      <c r="P97" s="617"/>
      <c r="Q97" s="357"/>
      <c r="R97" s="106"/>
      <c r="S97" s="106"/>
      <c r="T97" s="106"/>
      <c r="U97" s="106"/>
      <c r="V97" s="106"/>
      <c r="W97" s="613"/>
      <c r="X97" s="126"/>
      <c r="Y97" s="121"/>
      <c r="Z97" s="614"/>
      <c r="AA97" s="106"/>
      <c r="AB97" s="618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</row>
    <row r="98" spans="2:54">
      <c r="B98" s="159"/>
      <c r="C98" s="126"/>
      <c r="D98" s="611"/>
      <c r="E98" s="627"/>
      <c r="F98" s="612"/>
      <c r="G98" s="612"/>
      <c r="H98" s="612"/>
      <c r="I98" s="612"/>
      <c r="J98" s="612"/>
      <c r="K98" s="612"/>
      <c r="L98" s="612"/>
      <c r="M98" s="612"/>
      <c r="N98" s="627"/>
      <c r="O98" s="619"/>
      <c r="P98" s="617"/>
      <c r="Q98" s="357"/>
      <c r="R98" s="106"/>
      <c r="S98" s="106"/>
      <c r="T98" s="106"/>
      <c r="U98" s="106"/>
      <c r="V98" s="106"/>
      <c r="W98" s="613"/>
      <c r="X98" s="126"/>
      <c r="Y98" s="121"/>
      <c r="Z98" s="614"/>
      <c r="AA98" s="106"/>
      <c r="AB98" s="615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</row>
    <row r="99" spans="2:54">
      <c r="B99" s="159"/>
      <c r="C99" s="126"/>
      <c r="D99" s="611"/>
      <c r="E99" s="627"/>
      <c r="F99" s="612"/>
      <c r="G99" s="612"/>
      <c r="H99" s="612"/>
      <c r="I99" s="612"/>
      <c r="J99" s="612"/>
      <c r="K99" s="612"/>
      <c r="L99" s="612"/>
      <c r="M99" s="612"/>
      <c r="N99" s="612"/>
      <c r="O99" s="611"/>
      <c r="P99" s="617"/>
      <c r="Q99" s="357"/>
      <c r="R99" s="106"/>
      <c r="S99" s="106"/>
      <c r="T99" s="106"/>
      <c r="U99" s="106"/>
      <c r="V99" s="106"/>
      <c r="W99" s="613"/>
      <c r="X99" s="126"/>
      <c r="Y99" s="121"/>
      <c r="Z99" s="614"/>
      <c r="AA99" s="106"/>
      <c r="AB99" s="620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</row>
    <row r="100" spans="2:54">
      <c r="B100" s="159"/>
      <c r="C100" s="126"/>
      <c r="D100" s="611"/>
      <c r="E100" s="627"/>
      <c r="F100" s="612"/>
      <c r="G100" s="612"/>
      <c r="H100" s="612"/>
      <c r="I100" s="612"/>
      <c r="J100" s="612"/>
      <c r="K100" s="612"/>
      <c r="L100" s="612"/>
      <c r="M100" s="612"/>
      <c r="N100" s="612"/>
      <c r="O100" s="611"/>
      <c r="P100" s="617"/>
      <c r="Q100" s="357"/>
      <c r="R100" s="106"/>
      <c r="S100" s="106"/>
      <c r="T100" s="106"/>
      <c r="U100" s="106"/>
      <c r="V100" s="106"/>
      <c r="W100" s="613"/>
      <c r="X100" s="126"/>
      <c r="Y100" s="121"/>
      <c r="Z100" s="614"/>
      <c r="AA100" s="106"/>
      <c r="AB100" s="618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</row>
    <row r="101" spans="2:54">
      <c r="B101" s="159"/>
      <c r="C101" s="126"/>
      <c r="D101" s="611"/>
      <c r="E101" s="627"/>
      <c r="F101" s="612"/>
      <c r="G101" s="98"/>
      <c r="H101" s="622"/>
      <c r="I101" s="627"/>
      <c r="J101" s="612"/>
      <c r="K101" s="612"/>
      <c r="L101" s="612"/>
      <c r="M101" s="612"/>
      <c r="N101" s="612"/>
      <c r="O101" s="621"/>
      <c r="P101" s="617"/>
      <c r="Q101" s="357"/>
      <c r="R101" s="106"/>
      <c r="S101" s="106"/>
      <c r="T101" s="106"/>
      <c r="U101" s="106"/>
      <c r="V101" s="106"/>
      <c r="W101" s="613"/>
      <c r="X101" s="126"/>
      <c r="Y101" s="121"/>
      <c r="Z101" s="614"/>
      <c r="AA101" s="106"/>
      <c r="AB101" s="620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</row>
    <row r="102" spans="2:54">
      <c r="B102" s="159"/>
      <c r="C102" s="126"/>
      <c r="D102" s="611"/>
      <c r="E102" s="627"/>
      <c r="F102" s="612"/>
      <c r="G102" s="612"/>
      <c r="H102" s="612"/>
      <c r="I102" s="612"/>
      <c r="J102" s="612"/>
      <c r="K102" s="612"/>
      <c r="L102" s="612"/>
      <c r="M102" s="612"/>
      <c r="N102" s="612"/>
      <c r="O102" s="611"/>
      <c r="P102" s="617"/>
      <c r="Q102" s="357"/>
      <c r="R102" s="106"/>
      <c r="S102" s="106"/>
      <c r="T102" s="106"/>
      <c r="U102" s="106"/>
      <c r="V102" s="106"/>
      <c r="W102" s="613"/>
      <c r="X102" s="126"/>
      <c r="Y102" s="121"/>
      <c r="Z102" s="614"/>
      <c r="AA102" s="106"/>
      <c r="AB102" s="615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</row>
    <row r="103" spans="2:54">
      <c r="B103" s="159"/>
      <c r="C103" s="126"/>
      <c r="D103" s="611"/>
      <c r="E103" s="627"/>
      <c r="F103" s="612"/>
      <c r="G103" s="612"/>
      <c r="H103" s="612"/>
      <c r="I103" s="612"/>
      <c r="J103" s="612"/>
      <c r="K103" s="612"/>
      <c r="L103" s="612"/>
      <c r="M103" s="612"/>
      <c r="N103" s="612"/>
      <c r="O103" s="611"/>
      <c r="P103" s="617"/>
      <c r="Q103" s="357"/>
      <c r="R103" s="106"/>
      <c r="S103" s="106"/>
      <c r="T103" s="106"/>
      <c r="U103" s="106"/>
      <c r="V103" s="106"/>
      <c r="W103" s="613"/>
      <c r="X103" s="126"/>
      <c r="Y103" s="121"/>
      <c r="Z103" s="614"/>
      <c r="AA103" s="106"/>
      <c r="AB103" s="615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</row>
    <row r="104" spans="2:54" ht="12.75" customHeight="1">
      <c r="B104" s="159"/>
      <c r="C104" s="126"/>
      <c r="D104" s="611"/>
      <c r="E104" s="627"/>
      <c r="F104" s="612"/>
      <c r="G104" s="612"/>
      <c r="H104" s="612"/>
      <c r="I104" s="612"/>
      <c r="J104" s="612"/>
      <c r="K104" s="612"/>
      <c r="L104" s="612"/>
      <c r="M104" s="612"/>
      <c r="N104" s="612"/>
      <c r="O104" s="611"/>
      <c r="P104" s="617"/>
      <c r="Q104" s="357"/>
      <c r="R104" s="106"/>
      <c r="S104" s="106"/>
      <c r="T104" s="106"/>
      <c r="U104" s="106"/>
      <c r="V104" s="106"/>
      <c r="W104" s="613"/>
      <c r="X104" s="126"/>
      <c r="Y104" s="121"/>
      <c r="Z104" s="614"/>
      <c r="AA104" s="106"/>
      <c r="AB104" s="615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</row>
    <row r="105" spans="2:54" ht="13.5" customHeight="1">
      <c r="B105" s="159"/>
      <c r="C105" s="126"/>
      <c r="D105" s="611"/>
      <c r="E105" s="627"/>
      <c r="F105" s="612"/>
      <c r="G105" s="612"/>
      <c r="H105" s="612"/>
      <c r="I105" s="612"/>
      <c r="J105" s="612"/>
      <c r="K105" s="612"/>
      <c r="L105" s="612"/>
      <c r="M105" s="612"/>
      <c r="N105" s="612"/>
      <c r="O105" s="611"/>
      <c r="P105" s="617"/>
      <c r="Q105" s="357"/>
      <c r="R105" s="106"/>
      <c r="S105" s="106"/>
      <c r="T105" s="106"/>
      <c r="U105" s="106"/>
      <c r="V105" s="106"/>
      <c r="W105" s="613"/>
      <c r="X105" s="126"/>
      <c r="Y105" s="121"/>
      <c r="Z105" s="614"/>
      <c r="AA105" s="106"/>
      <c r="AB105" s="615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</row>
    <row r="106" spans="2:54" ht="12.75" customHeight="1">
      <c r="B106" s="159"/>
      <c r="C106" s="126"/>
      <c r="D106" s="611"/>
      <c r="E106" s="627"/>
      <c r="F106" s="612"/>
      <c r="G106" s="612"/>
      <c r="H106" s="612"/>
      <c r="I106" s="612"/>
      <c r="J106" s="612"/>
      <c r="K106" s="612"/>
      <c r="L106" s="612"/>
      <c r="M106" s="612"/>
      <c r="N106" s="612"/>
      <c r="O106" s="611"/>
      <c r="P106" s="617"/>
      <c r="Q106" s="357"/>
      <c r="R106" s="106"/>
      <c r="S106" s="106"/>
      <c r="T106" s="106"/>
      <c r="U106" s="106"/>
      <c r="V106" s="106"/>
      <c r="W106" s="613"/>
      <c r="X106" s="126"/>
      <c r="Y106" s="121"/>
      <c r="Z106" s="614"/>
      <c r="AA106" s="106"/>
      <c r="AB106" s="615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</row>
    <row r="107" spans="2:54">
      <c r="B107" s="159"/>
      <c r="C107" s="126"/>
      <c r="D107" s="611"/>
      <c r="E107" s="627"/>
      <c r="F107" s="612"/>
      <c r="G107" s="612"/>
      <c r="H107" s="612"/>
      <c r="I107" s="612"/>
      <c r="J107" s="612"/>
      <c r="K107" s="612"/>
      <c r="L107" s="612"/>
      <c r="M107" s="612"/>
      <c r="N107" s="612"/>
      <c r="O107" s="611"/>
      <c r="P107" s="617"/>
      <c r="Q107" s="357"/>
      <c r="R107" s="106"/>
      <c r="S107" s="106"/>
      <c r="T107" s="106"/>
      <c r="U107" s="106"/>
      <c r="V107" s="106"/>
      <c r="W107" s="613"/>
      <c r="X107" s="126"/>
      <c r="Y107" s="121"/>
      <c r="Z107" s="614"/>
      <c r="AA107" s="106"/>
      <c r="AB107" s="615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</row>
    <row r="108" spans="2:54">
      <c r="B108" s="159"/>
      <c r="C108" s="126"/>
      <c r="D108" s="611"/>
      <c r="E108" s="627"/>
      <c r="F108" s="612"/>
      <c r="G108" s="612"/>
      <c r="H108" s="612"/>
      <c r="I108" s="612"/>
      <c r="J108" s="612"/>
      <c r="K108" s="612"/>
      <c r="L108" s="612"/>
      <c r="M108" s="612"/>
      <c r="N108" s="612"/>
      <c r="O108" s="611"/>
      <c r="P108" s="617"/>
      <c r="Q108" s="357"/>
      <c r="R108" s="106"/>
      <c r="S108" s="106"/>
      <c r="T108" s="106"/>
      <c r="U108" s="106"/>
      <c r="V108" s="106"/>
      <c r="W108" s="613"/>
      <c r="X108" s="126"/>
      <c r="Y108" s="121"/>
      <c r="Z108" s="614"/>
      <c r="AA108" s="106"/>
      <c r="AB108" s="615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</row>
    <row r="109" spans="2:54">
      <c r="B109" s="159"/>
      <c r="C109" s="126"/>
      <c r="D109" s="611"/>
      <c r="E109" s="627"/>
      <c r="F109" s="612"/>
      <c r="G109" s="612"/>
      <c r="H109" s="612"/>
      <c r="I109" s="612"/>
      <c r="J109" s="612"/>
      <c r="K109" s="612"/>
      <c r="L109" s="612"/>
      <c r="M109" s="612"/>
      <c r="N109" s="612"/>
      <c r="O109" s="611"/>
      <c r="P109" s="617"/>
      <c r="Q109" s="357"/>
      <c r="R109" s="106"/>
      <c r="S109" s="106"/>
      <c r="T109" s="106"/>
      <c r="U109" s="106"/>
      <c r="V109" s="106"/>
      <c r="W109" s="613"/>
      <c r="X109" s="126"/>
      <c r="Y109" s="121"/>
      <c r="Z109" s="614"/>
      <c r="AA109" s="106"/>
      <c r="AB109" s="618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</row>
    <row r="110" spans="2:54" ht="12.75" customHeight="1">
      <c r="B110" s="159"/>
      <c r="C110" s="126"/>
      <c r="D110" s="611"/>
      <c r="E110" s="630"/>
      <c r="F110" s="622"/>
      <c r="G110" s="623"/>
      <c r="H110" s="612"/>
      <c r="I110" s="612"/>
      <c r="J110" s="612"/>
      <c r="K110" s="612"/>
      <c r="L110" s="622"/>
      <c r="M110" s="622"/>
      <c r="N110" s="612"/>
      <c r="O110" s="616"/>
      <c r="P110" s="617"/>
      <c r="Q110" s="357"/>
      <c r="R110" s="106"/>
      <c r="S110" s="106"/>
      <c r="T110" s="106"/>
      <c r="U110" s="106"/>
      <c r="V110" s="106"/>
      <c r="W110" s="613"/>
      <c r="X110" s="126"/>
      <c r="Y110" s="121"/>
      <c r="Z110" s="614"/>
      <c r="AA110" s="106"/>
      <c r="AB110" s="624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</row>
    <row r="111" spans="2:54" ht="12.75" customHeight="1">
      <c r="B111" s="159"/>
      <c r="C111" s="126"/>
      <c r="D111" s="611"/>
      <c r="E111" s="630"/>
      <c r="F111" s="622"/>
      <c r="G111" s="623"/>
      <c r="H111" s="612"/>
      <c r="I111" s="612"/>
      <c r="J111" s="612"/>
      <c r="K111" s="612"/>
      <c r="L111" s="622"/>
      <c r="M111" s="622"/>
      <c r="N111" s="612"/>
      <c r="O111" s="611"/>
      <c r="P111" s="617"/>
      <c r="Q111" s="357"/>
      <c r="R111" s="106"/>
      <c r="S111" s="106"/>
      <c r="T111" s="106"/>
      <c r="U111" s="106"/>
      <c r="V111" s="106"/>
      <c r="W111" s="613"/>
      <c r="X111" s="126"/>
      <c r="Y111" s="121"/>
      <c r="Z111" s="614"/>
      <c r="AA111" s="106"/>
      <c r="AB111" s="615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</row>
    <row r="112" spans="2:54" ht="11.25" customHeight="1">
      <c r="B112" s="159"/>
      <c r="C112" s="126"/>
      <c r="D112" s="611"/>
      <c r="E112" s="630"/>
      <c r="F112" s="622"/>
      <c r="G112" s="623"/>
      <c r="H112" s="612"/>
      <c r="I112" s="612"/>
      <c r="J112" s="612"/>
      <c r="K112" s="612"/>
      <c r="L112" s="622"/>
      <c r="M112" s="622"/>
      <c r="N112" s="612"/>
      <c r="O112" s="611"/>
      <c r="P112" s="617"/>
      <c r="Q112" s="357"/>
      <c r="R112" s="106"/>
      <c r="S112" s="106"/>
      <c r="T112" s="106"/>
      <c r="U112" s="106"/>
      <c r="V112" s="106"/>
      <c r="W112" s="613"/>
      <c r="X112" s="126"/>
      <c r="Y112" s="121"/>
      <c r="Z112" s="614"/>
      <c r="AA112" s="106"/>
      <c r="AB112" s="615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</row>
    <row r="113" spans="2:54" ht="12.75" customHeight="1">
      <c r="B113" s="159"/>
      <c r="C113" s="126"/>
      <c r="D113" s="611"/>
      <c r="E113" s="630"/>
      <c r="F113" s="622"/>
      <c r="G113" s="623"/>
      <c r="H113" s="612"/>
      <c r="I113" s="634"/>
      <c r="J113" s="612"/>
      <c r="K113" s="634"/>
      <c r="L113" s="627"/>
      <c r="M113" s="627"/>
      <c r="N113" s="612"/>
      <c r="O113" s="611"/>
      <c r="P113" s="617"/>
      <c r="Q113" s="357"/>
      <c r="R113" s="106"/>
      <c r="S113" s="106"/>
      <c r="T113" s="106"/>
      <c r="U113" s="106"/>
      <c r="V113" s="106"/>
      <c r="W113" s="613"/>
      <c r="X113" s="126"/>
      <c r="Y113" s="121"/>
      <c r="Z113" s="614"/>
      <c r="AA113" s="106"/>
      <c r="AB113" s="620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</row>
    <row r="114" spans="2:54" ht="13.5" customHeight="1">
      <c r="B114" s="159"/>
      <c r="C114" s="126"/>
      <c r="D114" s="611"/>
      <c r="E114" s="630"/>
      <c r="F114" s="627"/>
      <c r="G114" s="623"/>
      <c r="H114" s="612"/>
      <c r="I114" s="612"/>
      <c r="J114" s="612"/>
      <c r="K114" s="612"/>
      <c r="L114" s="627"/>
      <c r="M114" s="627"/>
      <c r="N114" s="612"/>
      <c r="O114" s="611"/>
      <c r="P114" s="617"/>
      <c r="Q114" s="357"/>
      <c r="R114" s="106"/>
      <c r="S114" s="106"/>
      <c r="T114" s="106"/>
      <c r="U114" s="106"/>
      <c r="V114" s="106"/>
      <c r="W114" s="613"/>
      <c r="X114" s="126"/>
      <c r="Y114" s="121"/>
      <c r="Z114" s="614"/>
      <c r="AA114" s="106"/>
      <c r="AB114" s="615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</row>
    <row r="115" spans="2:54" ht="14.25" customHeight="1">
      <c r="B115" s="159"/>
      <c r="C115" s="126"/>
      <c r="D115" s="611"/>
      <c r="E115" s="630"/>
      <c r="F115" s="622"/>
      <c r="G115" s="623"/>
      <c r="H115" s="612"/>
      <c r="I115" s="612"/>
      <c r="J115" s="612"/>
      <c r="K115" s="612"/>
      <c r="L115" s="627"/>
      <c r="M115" s="622"/>
      <c r="N115" s="612"/>
      <c r="O115" s="611"/>
      <c r="P115" s="617"/>
      <c r="Q115" s="357"/>
      <c r="R115" s="106"/>
      <c r="S115" s="106"/>
      <c r="T115" s="106"/>
      <c r="U115" s="106"/>
      <c r="V115" s="106"/>
      <c r="W115" s="613"/>
      <c r="X115" s="126"/>
      <c r="Y115" s="121"/>
      <c r="Z115" s="614"/>
      <c r="AA115" s="106"/>
      <c r="AB115" s="615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B116" s="159"/>
      <c r="C116" s="126"/>
      <c r="D116" s="611"/>
      <c r="E116" s="630"/>
      <c r="F116" s="627"/>
      <c r="G116" s="623"/>
      <c r="H116" s="612"/>
      <c r="I116" s="612"/>
      <c r="J116" s="612"/>
      <c r="K116" s="612"/>
      <c r="L116" s="623"/>
      <c r="M116" s="623"/>
      <c r="N116" s="98"/>
      <c r="O116" s="611"/>
      <c r="P116" s="617"/>
      <c r="Q116" s="357"/>
      <c r="R116" s="106"/>
      <c r="S116" s="106"/>
      <c r="T116" s="106"/>
      <c r="U116" s="106"/>
      <c r="V116" s="106"/>
      <c r="W116" s="613"/>
      <c r="X116" s="126"/>
      <c r="Y116" s="121"/>
      <c r="Z116" s="614"/>
      <c r="AA116" s="106"/>
      <c r="AB116" s="615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</row>
    <row r="117" spans="2:54" ht="14.25" customHeight="1">
      <c r="B117" s="159"/>
      <c r="C117" s="126"/>
      <c r="D117" s="611"/>
      <c r="E117" s="630"/>
      <c r="F117" s="627"/>
      <c r="G117" s="627"/>
      <c r="H117" s="612"/>
      <c r="I117" s="612"/>
      <c r="J117" s="612"/>
      <c r="K117" s="622"/>
      <c r="L117" s="634"/>
      <c r="M117" s="627"/>
      <c r="N117" s="623"/>
      <c r="O117" s="611"/>
      <c r="P117" s="617"/>
      <c r="Q117" s="357"/>
      <c r="R117" s="106"/>
      <c r="S117" s="106"/>
      <c r="T117" s="106"/>
      <c r="U117" s="106"/>
      <c r="V117" s="106"/>
      <c r="W117" s="613"/>
      <c r="X117" s="126"/>
      <c r="Y117" s="121"/>
      <c r="Z117" s="614"/>
      <c r="AA117" s="106"/>
      <c r="AB117" s="615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B118" s="159"/>
      <c r="C118" s="126"/>
      <c r="D118" s="611"/>
      <c r="E118" s="630"/>
      <c r="F118" s="622"/>
      <c r="G118" s="623"/>
      <c r="H118" s="612"/>
      <c r="I118" s="612"/>
      <c r="J118" s="612"/>
      <c r="K118" s="612"/>
      <c r="L118" s="622"/>
      <c r="M118" s="622"/>
      <c r="N118" s="612"/>
      <c r="O118" s="611"/>
      <c r="P118" s="617"/>
      <c r="Q118" s="357"/>
      <c r="R118" s="106"/>
      <c r="S118" s="106"/>
      <c r="T118" s="106"/>
      <c r="U118" s="106"/>
      <c r="V118" s="106"/>
      <c r="W118" s="613"/>
      <c r="X118" s="126"/>
      <c r="Y118" s="121"/>
      <c r="Z118" s="614"/>
      <c r="AA118" s="106"/>
      <c r="AB118" s="615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</row>
    <row r="119" spans="2:54" ht="11.25" customHeight="1">
      <c r="B119" s="159"/>
      <c r="C119" s="126"/>
      <c r="D119" s="611"/>
      <c r="E119" s="630"/>
      <c r="F119" s="627"/>
      <c r="G119" s="623"/>
      <c r="H119" s="612"/>
      <c r="I119" s="612"/>
      <c r="J119" s="612"/>
      <c r="K119" s="612"/>
      <c r="L119" s="623"/>
      <c r="M119" s="623"/>
      <c r="N119" s="612"/>
      <c r="O119" s="611"/>
      <c r="P119" s="625"/>
      <c r="Q119" s="357"/>
      <c r="R119" s="106"/>
      <c r="S119" s="106"/>
      <c r="T119" s="106"/>
      <c r="U119" s="106"/>
      <c r="V119" s="106"/>
      <c r="W119" s="613"/>
      <c r="X119" s="126"/>
      <c r="Y119" s="121"/>
      <c r="Z119" s="614"/>
      <c r="AA119" s="106"/>
      <c r="AB119" s="62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B120" s="159"/>
      <c r="C120" s="126"/>
      <c r="D120" s="611"/>
      <c r="E120" s="630"/>
      <c r="F120" s="622"/>
      <c r="G120" s="623"/>
      <c r="H120" s="612"/>
      <c r="I120" s="612"/>
      <c r="J120" s="612"/>
      <c r="K120" s="612"/>
      <c r="L120" s="623"/>
      <c r="M120" s="623"/>
      <c r="N120" s="612"/>
      <c r="O120" s="611"/>
      <c r="P120" s="617"/>
      <c r="Q120" s="357"/>
      <c r="R120" s="106"/>
      <c r="S120" s="106"/>
      <c r="T120" s="106"/>
      <c r="U120" s="106"/>
      <c r="V120" s="106"/>
      <c r="W120" s="613"/>
      <c r="X120" s="126"/>
      <c r="Y120" s="121"/>
      <c r="Z120" s="614"/>
      <c r="AA120" s="106"/>
      <c r="AB120" s="615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B121" s="159"/>
      <c r="C121" s="126"/>
      <c r="D121" s="611"/>
      <c r="E121" s="630"/>
      <c r="F121" s="623"/>
      <c r="G121" s="627"/>
      <c r="H121" s="612"/>
      <c r="I121" s="612"/>
      <c r="J121" s="612"/>
      <c r="K121" s="612"/>
      <c r="L121" s="634"/>
      <c r="M121" s="627"/>
      <c r="N121" s="612"/>
      <c r="O121" s="611"/>
      <c r="P121" s="625"/>
      <c r="Q121" s="357"/>
      <c r="R121" s="106"/>
      <c r="S121" s="106"/>
      <c r="T121" s="106"/>
      <c r="U121" s="106"/>
      <c r="V121" s="106"/>
      <c r="W121" s="613"/>
      <c r="X121" s="126"/>
      <c r="Y121" s="121"/>
      <c r="Z121" s="614"/>
      <c r="AA121" s="106"/>
      <c r="AB121" s="62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</row>
    <row r="122" spans="2:54" hidden="1">
      <c r="B122" s="159"/>
      <c r="C122" s="126"/>
      <c r="D122" s="611"/>
      <c r="E122" s="630"/>
      <c r="F122" s="627"/>
      <c r="G122" s="623"/>
      <c r="H122" s="612"/>
      <c r="I122" s="612"/>
      <c r="J122" s="612"/>
      <c r="K122" s="612"/>
      <c r="L122" s="622"/>
      <c r="M122" s="622"/>
      <c r="N122" s="612"/>
      <c r="O122" s="611"/>
      <c r="P122" s="617"/>
      <c r="Q122" s="357"/>
      <c r="R122" s="106"/>
      <c r="S122" s="106"/>
      <c r="T122" s="106"/>
      <c r="U122" s="106"/>
      <c r="V122" s="106"/>
      <c r="W122" s="613"/>
      <c r="X122" s="126"/>
      <c r="Y122" s="121"/>
      <c r="Z122" s="614"/>
      <c r="AA122" s="106"/>
      <c r="AB122" s="620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159"/>
      <c r="C123" s="101"/>
      <c r="D123" s="611"/>
      <c r="E123" s="630"/>
      <c r="F123" s="623"/>
      <c r="G123" s="623"/>
      <c r="H123" s="612"/>
      <c r="I123" s="612"/>
      <c r="J123" s="612"/>
      <c r="K123" s="612"/>
      <c r="L123" s="627"/>
      <c r="M123" s="627"/>
      <c r="N123" s="612"/>
      <c r="O123" s="611"/>
      <c r="P123" s="617"/>
      <c r="Q123" s="357"/>
      <c r="R123" s="106"/>
      <c r="S123" s="106"/>
      <c r="T123" s="106"/>
      <c r="U123" s="106"/>
      <c r="V123" s="106"/>
      <c r="W123" s="613"/>
      <c r="X123" s="126"/>
      <c r="Y123" s="121"/>
      <c r="Z123" s="614"/>
      <c r="AA123" s="106"/>
      <c r="AB123" s="615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159"/>
      <c r="C124" s="126"/>
      <c r="D124" s="611"/>
      <c r="E124" s="630"/>
      <c r="F124" s="622"/>
      <c r="G124" s="623"/>
      <c r="H124" s="634"/>
      <c r="I124" s="612"/>
      <c r="J124" s="612"/>
      <c r="K124" s="612"/>
      <c r="L124" s="622"/>
      <c r="M124" s="623"/>
      <c r="N124" s="612"/>
      <c r="O124" s="616"/>
      <c r="P124" s="625"/>
      <c r="Q124" s="357"/>
      <c r="R124" s="106"/>
      <c r="S124" s="106"/>
      <c r="T124" s="106"/>
      <c r="U124" s="106"/>
      <c r="V124" s="106"/>
      <c r="W124" s="613"/>
      <c r="X124" s="126"/>
      <c r="Y124" s="121"/>
      <c r="Z124" s="614"/>
      <c r="AA124" s="106"/>
      <c r="AB124" s="62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159"/>
      <c r="C125" s="126"/>
      <c r="D125" s="611"/>
      <c r="E125" s="630"/>
      <c r="F125" s="634"/>
      <c r="G125" s="634"/>
      <c r="H125" s="612"/>
      <c r="I125" s="612"/>
      <c r="J125" s="612"/>
      <c r="K125" s="612"/>
      <c r="L125" s="635"/>
      <c r="M125" s="634"/>
      <c r="N125" s="612"/>
      <c r="O125" s="616"/>
      <c r="P125" s="617"/>
      <c r="Q125" s="357"/>
      <c r="R125" s="106"/>
      <c r="S125" s="106"/>
      <c r="T125" s="106"/>
      <c r="U125" s="106"/>
      <c r="V125" s="106"/>
      <c r="W125" s="613"/>
      <c r="X125" s="126"/>
      <c r="Y125" s="121"/>
      <c r="Z125" s="614"/>
      <c r="AA125" s="106"/>
      <c r="AB125" s="629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</row>
    <row r="126" spans="2:54">
      <c r="B126" s="159"/>
      <c r="C126" s="126"/>
      <c r="D126" s="611"/>
      <c r="E126" s="630"/>
      <c r="F126" s="155"/>
      <c r="G126" s="155"/>
      <c r="H126" s="155"/>
      <c r="I126" s="155"/>
      <c r="J126" s="155"/>
      <c r="K126" s="155"/>
      <c r="L126" s="155"/>
      <c r="M126" s="155"/>
      <c r="N126" s="155"/>
      <c r="O126" s="616"/>
      <c r="P126" s="617"/>
      <c r="Q126" s="357"/>
      <c r="R126" s="106"/>
      <c r="S126" s="106"/>
      <c r="T126" s="106"/>
      <c r="U126" s="106"/>
      <c r="V126" s="106"/>
      <c r="W126" s="613"/>
      <c r="X126" s="126"/>
      <c r="Y126" s="121"/>
      <c r="Z126" s="614"/>
      <c r="AA126" s="106"/>
      <c r="AB126" s="615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</row>
    <row r="127" spans="2:54" ht="11.25" customHeight="1">
      <c r="B127" s="159"/>
      <c r="C127" s="126"/>
      <c r="D127" s="611"/>
      <c r="E127" s="630"/>
      <c r="F127" s="155"/>
      <c r="G127" s="155"/>
      <c r="H127" s="155"/>
      <c r="I127" s="155"/>
      <c r="J127" s="155"/>
      <c r="K127" s="155"/>
      <c r="L127" s="155"/>
      <c r="M127" s="155"/>
      <c r="N127" s="155"/>
      <c r="O127" s="616"/>
      <c r="P127" s="617"/>
      <c r="Q127" s="357"/>
      <c r="R127" s="106"/>
      <c r="S127" s="106"/>
      <c r="T127" s="106"/>
      <c r="U127" s="106"/>
      <c r="V127" s="106"/>
      <c r="W127" s="613"/>
      <c r="X127" s="126"/>
      <c r="Y127" s="121"/>
      <c r="Z127" s="614"/>
      <c r="AA127" s="106"/>
      <c r="AB127" s="615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</row>
    <row r="128" spans="2:54" ht="12.75" customHeight="1">
      <c r="B128" s="159"/>
      <c r="C128" s="126"/>
      <c r="D128" s="611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616"/>
      <c r="P128" s="617"/>
      <c r="Q128" s="357"/>
      <c r="R128" s="106"/>
      <c r="S128" s="106"/>
      <c r="T128" s="106"/>
      <c r="U128" s="106"/>
      <c r="V128" s="106"/>
      <c r="W128" s="613"/>
      <c r="X128" s="126"/>
      <c r="Y128" s="121"/>
      <c r="Z128" s="614"/>
      <c r="AA128" s="106"/>
      <c r="AB128" s="615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</row>
    <row r="129" spans="2:54" ht="11.25" customHeight="1">
      <c r="B129" s="159"/>
      <c r="C129" s="126"/>
      <c r="D129" s="611"/>
      <c r="E129" s="155"/>
      <c r="F129" s="155"/>
      <c r="G129" s="155"/>
      <c r="H129" s="155"/>
      <c r="I129" s="155"/>
      <c r="J129" s="155"/>
      <c r="K129" s="631"/>
      <c r="L129" s="155"/>
      <c r="M129" s="155"/>
      <c r="N129" s="155"/>
      <c r="O129" s="619"/>
      <c r="P129" s="617"/>
      <c r="Q129" s="357"/>
      <c r="R129" s="106"/>
      <c r="S129" s="106"/>
      <c r="T129" s="106"/>
      <c r="U129" s="106"/>
      <c r="V129" s="106"/>
      <c r="W129" s="632"/>
      <c r="X129" s="126"/>
      <c r="Y129" s="633"/>
      <c r="Z129" s="614"/>
      <c r="AA129" s="106"/>
      <c r="AB129" s="615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</row>
    <row r="130" spans="2:54">
      <c r="B130" s="198"/>
      <c r="C130" s="106"/>
      <c r="D130" s="198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</row>
    <row r="131" spans="2:54">
      <c r="B131" s="106"/>
      <c r="C131" s="126"/>
      <c r="D131" s="357"/>
      <c r="E131" s="202"/>
      <c r="F131" s="202"/>
      <c r="G131" s="202"/>
      <c r="H131" s="202"/>
      <c r="I131" s="202"/>
      <c r="J131" s="202"/>
      <c r="K131" s="202"/>
      <c r="L131" s="202"/>
      <c r="M131" s="126"/>
      <c r="N131" s="126"/>
      <c r="O131" s="98"/>
      <c r="P131" s="98"/>
      <c r="Q131" s="126"/>
      <c r="R131" s="357"/>
      <c r="S131" s="106"/>
      <c r="T131" s="35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</row>
    <row r="132" spans="2:54">
      <c r="B132" s="106"/>
      <c r="C132" s="126"/>
      <c r="D132" s="98"/>
      <c r="E132" s="606"/>
      <c r="F132" s="202"/>
      <c r="G132" s="202"/>
      <c r="H132" s="202"/>
      <c r="I132" s="202"/>
      <c r="J132" s="202"/>
      <c r="K132" s="202"/>
      <c r="L132" s="202"/>
      <c r="M132" s="126"/>
      <c r="N132" s="126"/>
      <c r="O132" s="98"/>
      <c r="P132" s="98"/>
      <c r="Q132" s="126"/>
      <c r="R132" s="357"/>
      <c r="S132" s="106"/>
      <c r="T132" s="35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</row>
    <row r="133" spans="2:54">
      <c r="B133" s="106"/>
      <c r="C133" s="357"/>
      <c r="D133" s="357"/>
      <c r="E133" s="202"/>
      <c r="F133" s="202"/>
      <c r="G133" s="202"/>
      <c r="H133" s="202"/>
      <c r="I133" s="106"/>
      <c r="J133" s="106"/>
      <c r="K133" s="202"/>
      <c r="L133" s="104"/>
      <c r="M133" s="126"/>
      <c r="N133" s="126"/>
      <c r="O133" s="98"/>
      <c r="P133" s="98"/>
      <c r="Q133" s="357"/>
      <c r="R133" s="357"/>
      <c r="S133" s="106"/>
      <c r="T133" s="357"/>
      <c r="U133" s="126"/>
      <c r="V133" s="106"/>
      <c r="W133" s="106"/>
      <c r="X133" s="106"/>
      <c r="Y133" s="106"/>
      <c r="Z133" s="106"/>
      <c r="AA133" s="106"/>
      <c r="AB133" s="608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</row>
    <row r="134" spans="2:54">
      <c r="B134" s="106"/>
      <c r="C134" s="126"/>
      <c r="D134" s="126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98"/>
      <c r="P134" s="98"/>
      <c r="Q134" s="357"/>
      <c r="R134" s="357"/>
      <c r="S134" s="106"/>
      <c r="T134" s="357"/>
      <c r="U134" s="126"/>
      <c r="V134" s="106"/>
      <c r="W134" s="106"/>
      <c r="X134" s="106"/>
      <c r="Y134" s="106"/>
      <c r="Z134" s="329"/>
      <c r="AA134" s="106"/>
      <c r="AB134" s="608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</row>
    <row r="135" spans="2:54">
      <c r="B135" s="106"/>
      <c r="C135" s="357"/>
      <c r="D135" s="106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98"/>
      <c r="P135" s="98"/>
      <c r="Q135" s="126"/>
      <c r="R135" s="357"/>
      <c r="S135" s="106"/>
      <c r="T135" s="357"/>
      <c r="U135" s="126"/>
      <c r="V135" s="106"/>
      <c r="W135" s="106"/>
      <c r="X135" s="106"/>
      <c r="Y135" s="106"/>
      <c r="Z135" s="329"/>
      <c r="AA135" s="106"/>
      <c r="AB135" s="609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</row>
    <row r="136" spans="2:54">
      <c r="B136" s="106"/>
      <c r="C136" s="126"/>
      <c r="D136" s="202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2"/>
      <c r="R136" s="357"/>
      <c r="S136" s="126"/>
      <c r="T136" s="357"/>
      <c r="U136" s="126"/>
      <c r="V136" s="106"/>
      <c r="W136" s="269"/>
      <c r="X136" s="357"/>
      <c r="Y136" s="159"/>
      <c r="Z136" s="610"/>
      <c r="AA136" s="106"/>
      <c r="AB136" s="609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</row>
    <row r="137" spans="2:54">
      <c r="B137" s="159"/>
      <c r="C137" s="126"/>
      <c r="D137" s="611"/>
      <c r="E137" s="612"/>
      <c r="F137" s="612"/>
      <c r="G137" s="612"/>
      <c r="H137" s="612"/>
      <c r="I137" s="612"/>
      <c r="J137" s="612"/>
      <c r="K137" s="612"/>
      <c r="L137" s="612"/>
      <c r="M137" s="612"/>
      <c r="N137" s="612"/>
      <c r="O137" s="611"/>
      <c r="P137" s="357"/>
      <c r="Q137" s="357"/>
      <c r="R137" s="106"/>
      <c r="S137" s="491"/>
      <c r="T137" s="106"/>
      <c r="U137" s="106"/>
      <c r="V137" s="106"/>
      <c r="W137" s="613"/>
      <c r="X137" s="126"/>
      <c r="Y137" s="121"/>
      <c r="Z137" s="614"/>
      <c r="AA137" s="106"/>
      <c r="AB137" s="615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</row>
    <row r="138" spans="2:54">
      <c r="B138" s="159"/>
      <c r="C138" s="126"/>
      <c r="D138" s="611"/>
      <c r="E138" s="612"/>
      <c r="F138" s="612"/>
      <c r="G138" s="612"/>
      <c r="H138" s="612"/>
      <c r="I138" s="612"/>
      <c r="J138" s="612"/>
      <c r="K138" s="612"/>
      <c r="L138" s="612"/>
      <c r="M138" s="612"/>
      <c r="N138" s="612"/>
      <c r="O138" s="616"/>
      <c r="P138" s="617"/>
      <c r="Q138" s="357"/>
      <c r="R138" s="106"/>
      <c r="S138" s="106"/>
      <c r="T138" s="106"/>
      <c r="U138" s="106"/>
      <c r="V138" s="106"/>
      <c r="W138" s="613"/>
      <c r="X138" s="126"/>
      <c r="Y138" s="121"/>
      <c r="Z138" s="614"/>
      <c r="AA138" s="106"/>
      <c r="AB138" s="615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</row>
    <row r="139" spans="2:54">
      <c r="B139" s="159"/>
      <c r="C139" s="126"/>
      <c r="D139" s="611"/>
      <c r="E139" s="612"/>
      <c r="F139" s="612"/>
      <c r="G139" s="612"/>
      <c r="H139" s="627"/>
      <c r="I139" s="612"/>
      <c r="J139" s="612"/>
      <c r="K139" s="627"/>
      <c r="L139" s="612"/>
      <c r="M139" s="612"/>
      <c r="N139" s="612"/>
      <c r="O139" s="611"/>
      <c r="P139" s="617"/>
      <c r="Q139" s="357"/>
      <c r="R139" s="106"/>
      <c r="S139" s="106"/>
      <c r="T139" s="106"/>
      <c r="U139" s="106"/>
      <c r="V139" s="106"/>
      <c r="W139" s="613"/>
      <c r="X139" s="126"/>
      <c r="Y139" s="121"/>
      <c r="Z139" s="614"/>
      <c r="AA139" s="106"/>
      <c r="AB139" s="618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</row>
    <row r="140" spans="2:54">
      <c r="B140" s="159"/>
      <c r="C140" s="126"/>
      <c r="D140" s="611"/>
      <c r="E140" s="612"/>
      <c r="F140" s="612"/>
      <c r="G140" s="612"/>
      <c r="H140" s="612"/>
      <c r="I140" s="612"/>
      <c r="J140" s="612"/>
      <c r="K140" s="612"/>
      <c r="L140" s="612"/>
      <c r="M140" s="612"/>
      <c r="N140" s="627"/>
      <c r="O140" s="619"/>
      <c r="P140" s="617"/>
      <c r="Q140" s="357"/>
      <c r="R140" s="106"/>
      <c r="S140" s="106"/>
      <c r="T140" s="106"/>
      <c r="U140" s="106"/>
      <c r="V140" s="106"/>
      <c r="W140" s="613"/>
      <c r="X140" s="126"/>
      <c r="Y140" s="121"/>
      <c r="Z140" s="614"/>
      <c r="AA140" s="106"/>
      <c r="AB140" s="615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</row>
    <row r="141" spans="2:54">
      <c r="B141" s="159"/>
      <c r="C141" s="126"/>
      <c r="D141" s="611"/>
      <c r="E141" s="612"/>
      <c r="F141" s="612"/>
      <c r="G141" s="612"/>
      <c r="H141" s="612"/>
      <c r="I141" s="612"/>
      <c r="J141" s="612"/>
      <c r="K141" s="612"/>
      <c r="L141" s="612"/>
      <c r="M141" s="612"/>
      <c r="N141" s="612"/>
      <c r="O141" s="611"/>
      <c r="P141" s="617"/>
      <c r="Q141" s="357"/>
      <c r="R141" s="106"/>
      <c r="S141" s="106"/>
      <c r="T141" s="106"/>
      <c r="U141" s="106"/>
      <c r="V141" s="106"/>
      <c r="W141" s="613"/>
      <c r="X141" s="126"/>
      <c r="Y141" s="121"/>
      <c r="Z141" s="614"/>
      <c r="AA141" s="106"/>
      <c r="AB141" s="620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</row>
    <row r="142" spans="2:54">
      <c r="B142" s="159"/>
      <c r="C142" s="126"/>
      <c r="D142" s="611"/>
      <c r="E142" s="612"/>
      <c r="F142" s="612"/>
      <c r="G142" s="612"/>
      <c r="H142" s="612"/>
      <c r="I142" s="612"/>
      <c r="J142" s="612"/>
      <c r="K142" s="612"/>
      <c r="L142" s="612"/>
      <c r="M142" s="612"/>
      <c r="N142" s="612"/>
      <c r="O142" s="611"/>
      <c r="P142" s="617"/>
      <c r="Q142" s="357"/>
      <c r="R142" s="106"/>
      <c r="S142" s="106"/>
      <c r="T142" s="106"/>
      <c r="U142" s="106"/>
      <c r="V142" s="106"/>
      <c r="W142" s="613"/>
      <c r="X142" s="126"/>
      <c r="Y142" s="121"/>
      <c r="Z142" s="614"/>
      <c r="AA142" s="106"/>
      <c r="AB142" s="618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</row>
    <row r="143" spans="2:54">
      <c r="B143" s="159"/>
      <c r="C143" s="126"/>
      <c r="D143" s="611"/>
      <c r="E143" s="612"/>
      <c r="F143" s="612"/>
      <c r="G143" s="98"/>
      <c r="H143" s="622"/>
      <c r="I143" s="627"/>
      <c r="J143" s="612"/>
      <c r="K143" s="612"/>
      <c r="L143" s="612"/>
      <c r="M143" s="612"/>
      <c r="N143" s="612"/>
      <c r="O143" s="621"/>
      <c r="P143" s="617"/>
      <c r="Q143" s="357"/>
      <c r="R143" s="106"/>
      <c r="S143" s="106"/>
      <c r="T143" s="106"/>
      <c r="U143" s="106"/>
      <c r="V143" s="106"/>
      <c r="W143" s="613"/>
      <c r="X143" s="126"/>
      <c r="Y143" s="121"/>
      <c r="Z143" s="614"/>
      <c r="AA143" s="106"/>
      <c r="AB143" s="620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</row>
    <row r="144" spans="2:54">
      <c r="B144" s="159"/>
      <c r="C144" s="126"/>
      <c r="D144" s="611"/>
      <c r="E144" s="478"/>
      <c r="F144" s="612"/>
      <c r="G144" s="612"/>
      <c r="H144" s="612"/>
      <c r="I144" s="612"/>
      <c r="J144" s="612"/>
      <c r="K144" s="612"/>
      <c r="L144" s="612"/>
      <c r="M144" s="612"/>
      <c r="N144" s="612"/>
      <c r="O144" s="611"/>
      <c r="P144" s="617"/>
      <c r="Q144" s="357"/>
      <c r="R144" s="106"/>
      <c r="S144" s="106"/>
      <c r="T144" s="106"/>
      <c r="U144" s="106"/>
      <c r="V144" s="106"/>
      <c r="W144" s="613"/>
      <c r="X144" s="126"/>
      <c r="Y144" s="121"/>
      <c r="Z144" s="614"/>
      <c r="AA144" s="106"/>
      <c r="AB144" s="615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</row>
    <row r="145" spans="2:54">
      <c r="B145" s="159"/>
      <c r="C145" s="126"/>
      <c r="D145" s="611"/>
      <c r="E145" s="478"/>
      <c r="F145" s="612"/>
      <c r="G145" s="612"/>
      <c r="H145" s="612"/>
      <c r="I145" s="612"/>
      <c r="J145" s="612"/>
      <c r="K145" s="612"/>
      <c r="L145" s="612"/>
      <c r="M145" s="612"/>
      <c r="N145" s="612"/>
      <c r="O145" s="611"/>
      <c r="P145" s="617"/>
      <c r="Q145" s="357"/>
      <c r="R145" s="106"/>
      <c r="S145" s="106"/>
      <c r="T145" s="106"/>
      <c r="U145" s="106"/>
      <c r="V145" s="106"/>
      <c r="W145" s="613"/>
      <c r="X145" s="126"/>
      <c r="Y145" s="121"/>
      <c r="Z145" s="614"/>
      <c r="AA145" s="106"/>
      <c r="AB145" s="615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</row>
    <row r="146" spans="2:54">
      <c r="B146" s="159"/>
      <c r="C146" s="126"/>
      <c r="D146" s="611"/>
      <c r="E146" s="478"/>
      <c r="F146" s="612"/>
      <c r="G146" s="612"/>
      <c r="H146" s="612"/>
      <c r="I146" s="612"/>
      <c r="J146" s="612"/>
      <c r="K146" s="612"/>
      <c r="L146" s="612"/>
      <c r="M146" s="612"/>
      <c r="N146" s="612"/>
      <c r="O146" s="611"/>
      <c r="P146" s="617"/>
      <c r="Q146" s="357"/>
      <c r="R146" s="106"/>
      <c r="S146" s="106"/>
      <c r="T146" s="106"/>
      <c r="U146" s="106"/>
      <c r="V146" s="106"/>
      <c r="W146" s="613"/>
      <c r="X146" s="126"/>
      <c r="Y146" s="121"/>
      <c r="Z146" s="614"/>
      <c r="AA146" s="106"/>
      <c r="AB146" s="615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</row>
    <row r="147" spans="2:54">
      <c r="B147" s="159"/>
      <c r="C147" s="126"/>
      <c r="D147" s="611"/>
      <c r="E147" s="478"/>
      <c r="F147" s="612"/>
      <c r="G147" s="612"/>
      <c r="H147" s="612"/>
      <c r="I147" s="612"/>
      <c r="J147" s="612"/>
      <c r="K147" s="612"/>
      <c r="L147" s="612"/>
      <c r="M147" s="612"/>
      <c r="N147" s="612"/>
      <c r="O147" s="611"/>
      <c r="P147" s="617"/>
      <c r="Q147" s="357"/>
      <c r="R147" s="106"/>
      <c r="S147" s="106"/>
      <c r="T147" s="106"/>
      <c r="U147" s="106"/>
      <c r="V147" s="106"/>
      <c r="W147" s="613"/>
      <c r="X147" s="126"/>
      <c r="Y147" s="121"/>
      <c r="Z147" s="614"/>
      <c r="AA147" s="106"/>
      <c r="AB147" s="615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</row>
    <row r="148" spans="2:54">
      <c r="B148" s="159"/>
      <c r="C148" s="126"/>
      <c r="D148" s="611"/>
      <c r="E148" s="478"/>
      <c r="F148" s="612"/>
      <c r="G148" s="612"/>
      <c r="H148" s="612"/>
      <c r="I148" s="612"/>
      <c r="J148" s="612"/>
      <c r="K148" s="612"/>
      <c r="L148" s="612"/>
      <c r="M148" s="612"/>
      <c r="N148" s="612"/>
      <c r="O148" s="611"/>
      <c r="P148" s="617"/>
      <c r="Q148" s="357"/>
      <c r="R148" s="106"/>
      <c r="S148" s="106"/>
      <c r="T148" s="106"/>
      <c r="U148" s="106"/>
      <c r="V148" s="106"/>
      <c r="W148" s="613"/>
      <c r="X148" s="126"/>
      <c r="Y148" s="121"/>
      <c r="Z148" s="614"/>
      <c r="AA148" s="106"/>
      <c r="AB148" s="615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</row>
    <row r="149" spans="2:54">
      <c r="B149" s="159"/>
      <c r="C149" s="126"/>
      <c r="D149" s="611"/>
      <c r="E149" s="478"/>
      <c r="F149" s="612"/>
      <c r="G149" s="612"/>
      <c r="H149" s="612"/>
      <c r="I149" s="612"/>
      <c r="J149" s="612"/>
      <c r="K149" s="612"/>
      <c r="L149" s="612"/>
      <c r="M149" s="612"/>
      <c r="N149" s="612"/>
      <c r="O149" s="611"/>
      <c r="P149" s="617"/>
      <c r="Q149" s="357"/>
      <c r="R149" s="106"/>
      <c r="S149" s="106"/>
      <c r="T149" s="106"/>
      <c r="U149" s="106"/>
      <c r="V149" s="106"/>
      <c r="W149" s="613"/>
      <c r="X149" s="126"/>
      <c r="Y149" s="121"/>
      <c r="Z149" s="614"/>
      <c r="AA149" s="106"/>
      <c r="AB149" s="615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</row>
    <row r="150" spans="2:54" ht="13.5" customHeight="1">
      <c r="B150" s="159"/>
      <c r="C150" s="126"/>
      <c r="D150" s="611"/>
      <c r="E150" s="478"/>
      <c r="F150" s="612"/>
      <c r="G150" s="612"/>
      <c r="H150" s="612"/>
      <c r="I150" s="612"/>
      <c r="J150" s="612"/>
      <c r="K150" s="612"/>
      <c r="L150" s="612"/>
      <c r="M150" s="612"/>
      <c r="N150" s="612"/>
      <c r="O150" s="611"/>
      <c r="P150" s="617"/>
      <c r="Q150" s="357"/>
      <c r="R150" s="106"/>
      <c r="S150" s="106"/>
      <c r="T150" s="106"/>
      <c r="U150" s="106"/>
      <c r="V150" s="106"/>
      <c r="W150" s="613"/>
      <c r="X150" s="126"/>
      <c r="Y150" s="121"/>
      <c r="Z150" s="614"/>
      <c r="AA150" s="106"/>
      <c r="AB150" s="615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</row>
    <row r="151" spans="2:54">
      <c r="B151" s="159"/>
      <c r="C151" s="126"/>
      <c r="D151" s="611"/>
      <c r="E151" s="478"/>
      <c r="F151" s="612"/>
      <c r="G151" s="612"/>
      <c r="H151" s="612"/>
      <c r="I151" s="612"/>
      <c r="J151" s="612"/>
      <c r="K151" s="612"/>
      <c r="L151" s="612"/>
      <c r="M151" s="612"/>
      <c r="N151" s="612"/>
      <c r="O151" s="611"/>
      <c r="P151" s="617"/>
      <c r="Q151" s="357"/>
      <c r="R151" s="106"/>
      <c r="S151" s="106"/>
      <c r="T151" s="106"/>
      <c r="U151" s="106"/>
      <c r="V151" s="106"/>
      <c r="W151" s="613"/>
      <c r="X151" s="126"/>
      <c r="Y151" s="121"/>
      <c r="Z151" s="614"/>
      <c r="AA151" s="106"/>
      <c r="AB151" s="618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</row>
    <row r="152" spans="2:54" ht="12.75" customHeight="1">
      <c r="B152" s="159"/>
      <c r="C152" s="126"/>
      <c r="D152" s="611"/>
      <c r="E152" s="478"/>
      <c r="F152" s="622"/>
      <c r="G152" s="623"/>
      <c r="H152" s="612"/>
      <c r="I152" s="612"/>
      <c r="J152" s="612"/>
      <c r="K152" s="612"/>
      <c r="L152" s="622"/>
      <c r="M152" s="622"/>
      <c r="N152" s="612"/>
      <c r="O152" s="616"/>
      <c r="P152" s="617"/>
      <c r="Q152" s="357"/>
      <c r="R152" s="106"/>
      <c r="S152" s="106"/>
      <c r="T152" s="106"/>
      <c r="U152" s="106"/>
      <c r="V152" s="106"/>
      <c r="W152" s="613"/>
      <c r="X152" s="126"/>
      <c r="Y152" s="121"/>
      <c r="Z152" s="614"/>
      <c r="AA152" s="106"/>
      <c r="AB152" s="624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</row>
    <row r="153" spans="2:54">
      <c r="B153" s="159"/>
      <c r="C153" s="126"/>
      <c r="D153" s="611"/>
      <c r="E153" s="478"/>
      <c r="F153" s="622"/>
      <c r="G153" s="623"/>
      <c r="H153" s="612"/>
      <c r="I153" s="612"/>
      <c r="J153" s="612"/>
      <c r="K153" s="612"/>
      <c r="L153" s="622"/>
      <c r="M153" s="622"/>
      <c r="N153" s="612"/>
      <c r="O153" s="611"/>
      <c r="P153" s="617"/>
      <c r="Q153" s="357"/>
      <c r="R153" s="106"/>
      <c r="S153" s="106"/>
      <c r="T153" s="106"/>
      <c r="U153" s="106"/>
      <c r="V153" s="106"/>
      <c r="W153" s="613"/>
      <c r="X153" s="126"/>
      <c r="Y153" s="121"/>
      <c r="Z153" s="614"/>
      <c r="AA153" s="106"/>
      <c r="AB153" s="615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</row>
    <row r="154" spans="2:54" ht="12.75" customHeight="1">
      <c r="B154" s="159"/>
      <c r="C154" s="126"/>
      <c r="D154" s="611"/>
      <c r="E154" s="478"/>
      <c r="F154" s="622"/>
      <c r="G154" s="623"/>
      <c r="H154" s="612"/>
      <c r="I154" s="612"/>
      <c r="J154" s="612"/>
      <c r="K154" s="612"/>
      <c r="L154" s="622"/>
      <c r="M154" s="622"/>
      <c r="N154" s="612"/>
      <c r="O154" s="611"/>
      <c r="P154" s="617"/>
      <c r="Q154" s="357"/>
      <c r="R154" s="106"/>
      <c r="S154" s="106"/>
      <c r="T154" s="106"/>
      <c r="U154" s="106"/>
      <c r="V154" s="106"/>
      <c r="W154" s="613"/>
      <c r="X154" s="126"/>
      <c r="Y154" s="121"/>
      <c r="Z154" s="614"/>
      <c r="AA154" s="106"/>
      <c r="AB154" s="615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</row>
    <row r="155" spans="2:54">
      <c r="B155" s="159"/>
      <c r="C155" s="126"/>
      <c r="D155" s="611"/>
      <c r="E155" s="636"/>
      <c r="F155" s="622"/>
      <c r="G155" s="623"/>
      <c r="H155" s="612"/>
      <c r="I155" s="634"/>
      <c r="J155" s="612"/>
      <c r="K155" s="634"/>
      <c r="L155" s="627"/>
      <c r="M155" s="627"/>
      <c r="N155" s="612"/>
      <c r="O155" s="611"/>
      <c r="P155" s="617"/>
      <c r="Q155" s="357"/>
      <c r="R155" s="106"/>
      <c r="S155" s="106"/>
      <c r="T155" s="106"/>
      <c r="U155" s="106"/>
      <c r="V155" s="106"/>
      <c r="W155" s="613"/>
      <c r="X155" s="126"/>
      <c r="Y155" s="121"/>
      <c r="Z155" s="614"/>
      <c r="AA155" s="106"/>
      <c r="AB155" s="620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</row>
    <row r="156" spans="2:54">
      <c r="B156" s="159"/>
      <c r="C156" s="126"/>
      <c r="D156" s="611"/>
      <c r="E156" s="478"/>
      <c r="F156" s="627"/>
      <c r="G156" s="623"/>
      <c r="H156" s="612"/>
      <c r="I156" s="612"/>
      <c r="J156" s="612"/>
      <c r="K156" s="612"/>
      <c r="L156" s="627"/>
      <c r="M156" s="627"/>
      <c r="N156" s="612"/>
      <c r="O156" s="611"/>
      <c r="P156" s="617"/>
      <c r="Q156" s="357"/>
      <c r="R156" s="106"/>
      <c r="S156" s="106"/>
      <c r="T156" s="106"/>
      <c r="U156" s="106"/>
      <c r="V156" s="106"/>
      <c r="W156" s="613"/>
      <c r="X156" s="126"/>
      <c r="Y156" s="121"/>
      <c r="Z156" s="614"/>
      <c r="AA156" s="106"/>
      <c r="AB156" s="615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</row>
    <row r="157" spans="2:54">
      <c r="B157" s="159"/>
      <c r="C157" s="126"/>
      <c r="D157" s="611"/>
      <c r="E157" s="478"/>
      <c r="F157" s="622"/>
      <c r="G157" s="623"/>
      <c r="H157" s="612"/>
      <c r="I157" s="612"/>
      <c r="J157" s="612"/>
      <c r="K157" s="612"/>
      <c r="L157" s="627"/>
      <c r="M157" s="622"/>
      <c r="N157" s="612"/>
      <c r="O157" s="611"/>
      <c r="P157" s="617"/>
      <c r="Q157" s="357"/>
      <c r="R157" s="106"/>
      <c r="S157" s="106"/>
      <c r="T157" s="106"/>
      <c r="U157" s="106"/>
      <c r="V157" s="106"/>
      <c r="W157" s="613"/>
      <c r="X157" s="126"/>
      <c r="Y157" s="121"/>
      <c r="Z157" s="614"/>
      <c r="AA157" s="106"/>
      <c r="AB157" s="615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</row>
    <row r="158" spans="2:54">
      <c r="B158" s="159"/>
      <c r="C158" s="126"/>
      <c r="D158" s="611"/>
      <c r="E158" s="478"/>
      <c r="F158" s="627"/>
      <c r="G158" s="623"/>
      <c r="H158" s="612"/>
      <c r="I158" s="612"/>
      <c r="J158" s="612"/>
      <c r="K158" s="612"/>
      <c r="L158" s="623"/>
      <c r="M158" s="623"/>
      <c r="N158" s="98"/>
      <c r="O158" s="611"/>
      <c r="P158" s="617"/>
      <c r="Q158" s="357"/>
      <c r="R158" s="106"/>
      <c r="S158" s="106"/>
      <c r="T158" s="106"/>
      <c r="U158" s="106"/>
      <c r="V158" s="106"/>
      <c r="W158" s="613"/>
      <c r="X158" s="126"/>
      <c r="Y158" s="121"/>
      <c r="Z158" s="614"/>
      <c r="AA158" s="106"/>
      <c r="AB158" s="615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</row>
    <row r="159" spans="2:54">
      <c r="B159" s="159"/>
      <c r="C159" s="126"/>
      <c r="D159" s="611"/>
      <c r="E159" s="478"/>
      <c r="F159" s="627"/>
      <c r="G159" s="627"/>
      <c r="H159" s="612"/>
      <c r="I159" s="612"/>
      <c r="J159" s="612"/>
      <c r="K159" s="622"/>
      <c r="L159" s="634"/>
      <c r="M159" s="627"/>
      <c r="N159" s="623"/>
      <c r="O159" s="611"/>
      <c r="P159" s="617"/>
      <c r="Q159" s="357"/>
      <c r="R159" s="106"/>
      <c r="S159" s="106"/>
      <c r="T159" s="106"/>
      <c r="U159" s="106"/>
      <c r="V159" s="106"/>
      <c r="W159" s="613"/>
      <c r="X159" s="126"/>
      <c r="Y159" s="121"/>
      <c r="Z159" s="614"/>
      <c r="AA159" s="106"/>
      <c r="AB159" s="615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</row>
    <row r="160" spans="2:54" ht="10.5" customHeight="1">
      <c r="B160" s="159"/>
      <c r="C160" s="126"/>
      <c r="D160" s="611"/>
      <c r="E160" s="478"/>
      <c r="F160" s="622"/>
      <c r="G160" s="623"/>
      <c r="H160" s="612"/>
      <c r="I160" s="612"/>
      <c r="J160" s="612"/>
      <c r="K160" s="612"/>
      <c r="L160" s="622"/>
      <c r="M160" s="622"/>
      <c r="N160" s="612"/>
      <c r="O160" s="611"/>
      <c r="P160" s="617"/>
      <c r="Q160" s="357"/>
      <c r="R160" s="106"/>
      <c r="S160" s="106"/>
      <c r="T160" s="106"/>
      <c r="U160" s="106"/>
      <c r="V160" s="106"/>
      <c r="W160" s="613"/>
      <c r="X160" s="126"/>
      <c r="Y160" s="121"/>
      <c r="Z160" s="614"/>
      <c r="AA160" s="106"/>
      <c r="AB160" s="615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</row>
    <row r="161" spans="2:54" ht="12.75" customHeight="1">
      <c r="B161" s="159"/>
      <c r="C161" s="126"/>
      <c r="D161" s="611"/>
      <c r="E161" s="478"/>
      <c r="F161" s="627"/>
      <c r="G161" s="623"/>
      <c r="H161" s="612"/>
      <c r="I161" s="612"/>
      <c r="J161" s="612"/>
      <c r="K161" s="612"/>
      <c r="L161" s="623"/>
      <c r="M161" s="623"/>
      <c r="N161" s="612"/>
      <c r="O161" s="611"/>
      <c r="P161" s="625"/>
      <c r="Q161" s="357"/>
      <c r="R161" s="106"/>
      <c r="S161" s="106"/>
      <c r="T161" s="106"/>
      <c r="U161" s="106"/>
      <c r="V161" s="106"/>
      <c r="W161" s="613"/>
      <c r="X161" s="126"/>
      <c r="Y161" s="121"/>
      <c r="Z161" s="614"/>
      <c r="AA161" s="106"/>
      <c r="AB161" s="62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</row>
    <row r="162" spans="2:54">
      <c r="B162" s="159"/>
      <c r="C162" s="126"/>
      <c r="D162" s="611"/>
      <c r="E162" s="478"/>
      <c r="F162" s="622"/>
      <c r="G162" s="623"/>
      <c r="H162" s="612"/>
      <c r="I162" s="612"/>
      <c r="J162" s="612"/>
      <c r="K162" s="612"/>
      <c r="L162" s="623"/>
      <c r="M162" s="623"/>
      <c r="N162" s="612"/>
      <c r="O162" s="611"/>
      <c r="P162" s="617"/>
      <c r="Q162" s="357"/>
      <c r="R162" s="106"/>
      <c r="S162" s="106"/>
      <c r="T162" s="106"/>
      <c r="U162" s="106"/>
      <c r="V162" s="106"/>
      <c r="W162" s="613"/>
      <c r="X162" s="126"/>
      <c r="Y162" s="121"/>
      <c r="Z162" s="614"/>
      <c r="AA162" s="106"/>
      <c r="AB162" s="615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</row>
    <row r="163" spans="2:54" ht="12.75" customHeight="1">
      <c r="B163" s="159"/>
      <c r="C163" s="126"/>
      <c r="D163" s="611"/>
      <c r="E163" s="478"/>
      <c r="F163" s="623"/>
      <c r="G163" s="627"/>
      <c r="H163" s="612"/>
      <c r="I163" s="612"/>
      <c r="J163" s="612"/>
      <c r="K163" s="612"/>
      <c r="L163" s="634"/>
      <c r="M163" s="627"/>
      <c r="N163" s="612"/>
      <c r="O163" s="611"/>
      <c r="P163" s="625"/>
      <c r="Q163" s="357"/>
      <c r="R163" s="106"/>
      <c r="S163" s="106"/>
      <c r="T163" s="106"/>
      <c r="U163" s="106"/>
      <c r="V163" s="106"/>
      <c r="W163" s="613"/>
      <c r="X163" s="126"/>
      <c r="Y163" s="121"/>
      <c r="Z163" s="614"/>
      <c r="AA163" s="106"/>
      <c r="AB163" s="62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</row>
    <row r="164" spans="2:54" hidden="1">
      <c r="B164" s="159"/>
      <c r="C164" s="126"/>
      <c r="D164" s="611"/>
      <c r="E164" s="478"/>
      <c r="F164" s="627"/>
      <c r="G164" s="623"/>
      <c r="H164" s="612"/>
      <c r="I164" s="612"/>
      <c r="J164" s="612"/>
      <c r="K164" s="612"/>
      <c r="L164" s="622"/>
      <c r="M164" s="622"/>
      <c r="N164" s="612"/>
      <c r="O164" s="611"/>
      <c r="P164" s="617"/>
      <c r="Q164" s="357"/>
      <c r="R164" s="106"/>
      <c r="S164" s="106"/>
      <c r="T164" s="106"/>
      <c r="U164" s="106"/>
      <c r="V164" s="106"/>
      <c r="W164" s="613"/>
      <c r="X164" s="126"/>
      <c r="Y164" s="121"/>
      <c r="Z164" s="614"/>
      <c r="AA164" s="106"/>
      <c r="AB164" s="620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</row>
    <row r="165" spans="2:54" ht="13.5" customHeight="1">
      <c r="B165" s="159"/>
      <c r="C165" s="101"/>
      <c r="D165" s="611"/>
      <c r="E165" s="478"/>
      <c r="F165" s="623"/>
      <c r="G165" s="623"/>
      <c r="H165" s="612"/>
      <c r="I165" s="612"/>
      <c r="J165" s="612"/>
      <c r="K165" s="612"/>
      <c r="L165" s="627"/>
      <c r="M165" s="627"/>
      <c r="N165" s="612"/>
      <c r="O165" s="611"/>
      <c r="P165" s="617"/>
      <c r="Q165" s="357"/>
      <c r="R165" s="106"/>
      <c r="S165" s="106"/>
      <c r="T165" s="106"/>
      <c r="U165" s="106"/>
      <c r="V165" s="106"/>
      <c r="W165" s="613"/>
      <c r="X165" s="126"/>
      <c r="Y165" s="121"/>
      <c r="Z165" s="614"/>
      <c r="AA165" s="106"/>
      <c r="AB165" s="615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</row>
    <row r="166" spans="2:54" ht="12.75" customHeight="1">
      <c r="B166" s="159"/>
      <c r="C166" s="126"/>
      <c r="D166" s="611"/>
      <c r="E166" s="478"/>
      <c r="F166" s="622"/>
      <c r="G166" s="623"/>
      <c r="H166" s="634"/>
      <c r="I166" s="612"/>
      <c r="J166" s="612"/>
      <c r="K166" s="612"/>
      <c r="L166" s="622"/>
      <c r="M166" s="623"/>
      <c r="N166" s="612"/>
      <c r="O166" s="616"/>
      <c r="P166" s="625"/>
      <c r="Q166" s="357"/>
      <c r="R166" s="106"/>
      <c r="S166" s="106"/>
      <c r="T166" s="106"/>
      <c r="U166" s="106"/>
      <c r="V166" s="106"/>
      <c r="W166" s="613"/>
      <c r="X166" s="126"/>
      <c r="Y166" s="121"/>
      <c r="Z166" s="614"/>
      <c r="AA166" s="106"/>
      <c r="AB166" s="62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</row>
    <row r="167" spans="2:54" ht="12.75" customHeight="1">
      <c r="B167" s="159"/>
      <c r="C167" s="126"/>
      <c r="D167" s="611"/>
      <c r="E167" s="478"/>
      <c r="F167" s="634"/>
      <c r="G167" s="634"/>
      <c r="H167" s="612"/>
      <c r="I167" s="612"/>
      <c r="J167" s="612"/>
      <c r="K167" s="612"/>
      <c r="L167" s="635"/>
      <c r="M167" s="634"/>
      <c r="N167" s="612"/>
      <c r="O167" s="616"/>
      <c r="P167" s="617"/>
      <c r="Q167" s="357"/>
      <c r="R167" s="106"/>
      <c r="S167" s="106"/>
      <c r="T167" s="106"/>
      <c r="U167" s="106"/>
      <c r="V167" s="106"/>
      <c r="W167" s="613"/>
      <c r="X167" s="126"/>
      <c r="Y167" s="121"/>
      <c r="Z167" s="614"/>
      <c r="AA167" s="106"/>
      <c r="AB167" s="629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</row>
    <row r="168" spans="2:54" ht="12.75" customHeight="1">
      <c r="B168" s="159"/>
      <c r="C168" s="126"/>
      <c r="D168" s="611"/>
      <c r="E168" s="630"/>
      <c r="F168" s="155"/>
      <c r="G168" s="155"/>
      <c r="H168" s="155"/>
      <c r="I168" s="155"/>
      <c r="J168" s="155"/>
      <c r="K168" s="155"/>
      <c r="L168" s="155"/>
      <c r="M168" s="155"/>
      <c r="N168" s="155"/>
      <c r="O168" s="616"/>
      <c r="P168" s="617"/>
      <c r="Q168" s="357"/>
      <c r="R168" s="106"/>
      <c r="S168" s="106"/>
      <c r="T168" s="106"/>
      <c r="U168" s="106"/>
      <c r="V168" s="106"/>
      <c r="W168" s="613"/>
      <c r="X168" s="126"/>
      <c r="Y168" s="121"/>
      <c r="Z168" s="614"/>
      <c r="AA168" s="106"/>
      <c r="AB168" s="615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</row>
    <row r="169" spans="2:54" ht="12.75" customHeight="1">
      <c r="B169" s="159"/>
      <c r="C169" s="126"/>
      <c r="D169" s="611"/>
      <c r="E169" s="630"/>
      <c r="F169" s="155"/>
      <c r="G169" s="155"/>
      <c r="H169" s="155"/>
      <c r="I169" s="155"/>
      <c r="J169" s="155"/>
      <c r="K169" s="155"/>
      <c r="L169" s="155"/>
      <c r="M169" s="155"/>
      <c r="N169" s="155"/>
      <c r="O169" s="616"/>
      <c r="P169" s="617"/>
      <c r="Q169" s="357"/>
      <c r="R169" s="106"/>
      <c r="S169" s="106"/>
      <c r="T169" s="106"/>
      <c r="U169" s="106"/>
      <c r="V169" s="106"/>
      <c r="W169" s="613"/>
      <c r="X169" s="126"/>
      <c r="Y169" s="121"/>
      <c r="Z169" s="614"/>
      <c r="AA169" s="106"/>
      <c r="AB169" s="615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</row>
    <row r="170" spans="2:54" ht="11.25" customHeight="1">
      <c r="B170" s="159"/>
      <c r="C170" s="126"/>
      <c r="D170" s="611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616"/>
      <c r="P170" s="617"/>
      <c r="Q170" s="357"/>
      <c r="R170" s="106"/>
      <c r="S170" s="106"/>
      <c r="T170" s="106"/>
      <c r="U170" s="106"/>
      <c r="V170" s="106"/>
      <c r="W170" s="613"/>
      <c r="X170" s="126"/>
      <c r="Y170" s="121"/>
      <c r="Z170" s="614"/>
      <c r="AA170" s="106"/>
      <c r="AB170" s="615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</row>
    <row r="171" spans="2:54" ht="12.75" customHeight="1">
      <c r="B171" s="159"/>
      <c r="C171" s="126"/>
      <c r="D171" s="611"/>
      <c r="E171" s="155"/>
      <c r="F171" s="155"/>
      <c r="G171" s="155"/>
      <c r="H171" s="155"/>
      <c r="I171" s="155"/>
      <c r="J171" s="155"/>
      <c r="K171" s="631"/>
      <c r="L171" s="155"/>
      <c r="M171" s="155"/>
      <c r="N171" s="155"/>
      <c r="O171" s="619"/>
      <c r="P171" s="617"/>
      <c r="Q171" s="357"/>
      <c r="R171" s="106"/>
      <c r="S171" s="106"/>
      <c r="T171" s="106"/>
      <c r="U171" s="106"/>
      <c r="V171" s="106"/>
      <c r="W171" s="632"/>
      <c r="X171" s="126"/>
      <c r="Y171" s="633"/>
      <c r="Z171" s="614"/>
      <c r="AA171" s="106"/>
      <c r="AB171" s="615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</row>
    <row r="172" spans="2:54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</row>
    <row r="173" spans="2:54" ht="12.75" customHeight="1">
      <c r="B173" s="198"/>
      <c r="C173" s="106"/>
      <c r="D173" s="198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</row>
    <row r="174" spans="2:54">
      <c r="B174" s="106"/>
      <c r="C174" s="126"/>
      <c r="D174" s="357"/>
      <c r="E174" s="202"/>
      <c r="F174" s="202"/>
      <c r="G174" s="202"/>
      <c r="H174" s="202"/>
      <c r="I174" s="202"/>
      <c r="J174" s="202"/>
      <c r="K174" s="202"/>
      <c r="L174" s="202"/>
      <c r="M174" s="126"/>
      <c r="N174" s="126"/>
      <c r="O174" s="98"/>
      <c r="P174" s="98"/>
      <c r="Q174" s="126"/>
      <c r="R174" s="357"/>
      <c r="S174" s="106"/>
      <c r="T174" s="35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</row>
    <row r="175" spans="2:54">
      <c r="B175" s="106"/>
      <c r="C175" s="126"/>
      <c r="D175" s="98"/>
      <c r="E175" s="202"/>
      <c r="F175" s="202"/>
      <c r="G175" s="202"/>
      <c r="H175" s="202"/>
      <c r="I175" s="202"/>
      <c r="J175" s="202"/>
      <c r="K175" s="202"/>
      <c r="L175" s="202"/>
      <c r="M175" s="126"/>
      <c r="N175" s="126"/>
      <c r="O175" s="98"/>
      <c r="P175" s="98"/>
      <c r="Q175" s="126"/>
      <c r="R175" s="357"/>
      <c r="S175" s="106"/>
      <c r="T175" s="35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</row>
    <row r="176" spans="2:54">
      <c r="B176" s="106"/>
      <c r="C176" s="357"/>
      <c r="D176" s="357"/>
      <c r="E176" s="202"/>
      <c r="F176" s="202"/>
      <c r="G176" s="202"/>
      <c r="H176" s="202"/>
      <c r="I176" s="106"/>
      <c r="J176" s="106"/>
      <c r="K176" s="202"/>
      <c r="L176" s="104"/>
      <c r="M176" s="126"/>
      <c r="N176" s="126"/>
      <c r="O176" s="98"/>
      <c r="P176" s="98"/>
      <c r="Q176" s="357"/>
      <c r="R176" s="357"/>
      <c r="S176" s="106"/>
      <c r="T176" s="357"/>
      <c r="U176" s="126"/>
      <c r="V176" s="106"/>
      <c r="W176" s="106"/>
      <c r="X176" s="106"/>
      <c r="Y176" s="106"/>
      <c r="Z176" s="106"/>
      <c r="AA176" s="106"/>
      <c r="AB176" s="608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</row>
    <row r="177" spans="2:54">
      <c r="B177" s="106"/>
      <c r="C177" s="126"/>
      <c r="D177" s="126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98"/>
      <c r="P177" s="98"/>
      <c r="Q177" s="357"/>
      <c r="R177" s="357"/>
      <c r="S177" s="106"/>
      <c r="T177" s="357"/>
      <c r="U177" s="126"/>
      <c r="V177" s="106"/>
      <c r="W177" s="106"/>
      <c r="X177" s="106"/>
      <c r="Y177" s="106"/>
      <c r="Z177" s="329"/>
      <c r="AA177" s="106"/>
      <c r="AB177" s="608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</row>
    <row r="178" spans="2:54">
      <c r="B178" s="106"/>
      <c r="C178" s="357"/>
      <c r="D178" s="106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98"/>
      <c r="P178" s="98"/>
      <c r="Q178" s="126"/>
      <c r="R178" s="357"/>
      <c r="S178" s="106"/>
      <c r="T178" s="357"/>
      <c r="U178" s="126"/>
      <c r="V178" s="106"/>
      <c r="W178" s="106"/>
      <c r="X178" s="106"/>
      <c r="Y178" s="106"/>
      <c r="Z178" s="329"/>
      <c r="AA178" s="106"/>
      <c r="AB178" s="609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</row>
    <row r="179" spans="2:54">
      <c r="B179" s="106"/>
      <c r="C179" s="126"/>
      <c r="D179" s="202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2"/>
      <c r="R179" s="357"/>
      <c r="S179" s="126"/>
      <c r="T179" s="357"/>
      <c r="U179" s="126"/>
      <c r="V179" s="106"/>
      <c r="W179" s="269"/>
      <c r="X179" s="357"/>
      <c r="Y179" s="159"/>
      <c r="Z179" s="610"/>
      <c r="AA179" s="106"/>
      <c r="AB179" s="609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</row>
    <row r="180" spans="2:54">
      <c r="B180" s="159"/>
      <c r="C180" s="126"/>
      <c r="D180" s="611"/>
      <c r="E180" s="627"/>
      <c r="F180" s="612"/>
      <c r="G180" s="612"/>
      <c r="H180" s="612"/>
      <c r="I180" s="612"/>
      <c r="J180" s="612"/>
      <c r="K180" s="612"/>
      <c r="L180" s="612"/>
      <c r="M180" s="612"/>
      <c r="N180" s="612"/>
      <c r="O180" s="611"/>
      <c r="P180" s="357"/>
      <c r="Q180" s="357"/>
      <c r="R180" s="106"/>
      <c r="S180" s="491"/>
      <c r="T180" s="106"/>
      <c r="U180" s="106"/>
      <c r="V180" s="106"/>
      <c r="W180" s="613"/>
      <c r="X180" s="126"/>
      <c r="Y180" s="121"/>
      <c r="Z180" s="614"/>
      <c r="AA180" s="106"/>
      <c r="AB180" s="615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</row>
    <row r="181" spans="2:54">
      <c r="B181" s="159"/>
      <c r="C181" s="126"/>
      <c r="D181" s="611"/>
      <c r="E181" s="627"/>
      <c r="F181" s="612"/>
      <c r="G181" s="612"/>
      <c r="H181" s="612"/>
      <c r="I181" s="612"/>
      <c r="J181" s="612"/>
      <c r="K181" s="612"/>
      <c r="L181" s="612"/>
      <c r="M181" s="612"/>
      <c r="N181" s="612"/>
      <c r="O181" s="616"/>
      <c r="P181" s="617"/>
      <c r="Q181" s="357"/>
      <c r="R181" s="106"/>
      <c r="S181" s="106"/>
      <c r="T181" s="106"/>
      <c r="U181" s="106"/>
      <c r="V181" s="106"/>
      <c r="W181" s="613"/>
      <c r="X181" s="126"/>
      <c r="Y181" s="121"/>
      <c r="Z181" s="614"/>
      <c r="AA181" s="106"/>
      <c r="AB181" s="615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</row>
    <row r="182" spans="2:54" ht="12" customHeight="1">
      <c r="B182" s="159"/>
      <c r="C182" s="126"/>
      <c r="D182" s="611"/>
      <c r="E182" s="627"/>
      <c r="F182" s="612"/>
      <c r="G182" s="612"/>
      <c r="H182" s="627"/>
      <c r="I182" s="612"/>
      <c r="J182" s="612"/>
      <c r="K182" s="627"/>
      <c r="L182" s="612"/>
      <c r="M182" s="612"/>
      <c r="N182" s="612"/>
      <c r="O182" s="611"/>
      <c r="P182" s="617"/>
      <c r="Q182" s="357"/>
      <c r="R182" s="106"/>
      <c r="S182" s="106"/>
      <c r="T182" s="106"/>
      <c r="U182" s="106"/>
      <c r="V182" s="106"/>
      <c r="W182" s="613"/>
      <c r="X182" s="126"/>
      <c r="Y182" s="121"/>
      <c r="Z182" s="614"/>
      <c r="AA182" s="106"/>
      <c r="AB182" s="618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</row>
    <row r="183" spans="2:54">
      <c r="B183" s="159"/>
      <c r="C183" s="126"/>
      <c r="D183" s="611"/>
      <c r="E183" s="627"/>
      <c r="F183" s="612"/>
      <c r="G183" s="612"/>
      <c r="H183" s="612"/>
      <c r="I183" s="612"/>
      <c r="J183" s="612"/>
      <c r="K183" s="612"/>
      <c r="L183" s="612"/>
      <c r="M183" s="612"/>
      <c r="N183" s="627"/>
      <c r="O183" s="619"/>
      <c r="P183" s="617"/>
      <c r="Q183" s="357"/>
      <c r="R183" s="106"/>
      <c r="S183" s="106"/>
      <c r="T183" s="106"/>
      <c r="U183" s="106"/>
      <c r="V183" s="106"/>
      <c r="W183" s="613"/>
      <c r="X183" s="126"/>
      <c r="Y183" s="121"/>
      <c r="Z183" s="614"/>
      <c r="AA183" s="106"/>
      <c r="AB183" s="615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</row>
    <row r="184" spans="2:54" ht="12.75" customHeight="1">
      <c r="B184" s="159"/>
      <c r="C184" s="126"/>
      <c r="D184" s="611"/>
      <c r="E184" s="627"/>
      <c r="F184" s="612"/>
      <c r="G184" s="612"/>
      <c r="H184" s="612"/>
      <c r="I184" s="612"/>
      <c r="J184" s="612"/>
      <c r="K184" s="612"/>
      <c r="L184" s="612"/>
      <c r="M184" s="612"/>
      <c r="N184" s="612"/>
      <c r="O184" s="611"/>
      <c r="P184" s="617"/>
      <c r="Q184" s="357"/>
      <c r="R184" s="106"/>
      <c r="S184" s="106"/>
      <c r="T184" s="106"/>
      <c r="U184" s="106"/>
      <c r="V184" s="106"/>
      <c r="W184" s="613"/>
      <c r="X184" s="126"/>
      <c r="Y184" s="121"/>
      <c r="Z184" s="614"/>
      <c r="AA184" s="106"/>
      <c r="AB184" s="620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</row>
    <row r="185" spans="2:54">
      <c r="B185" s="159"/>
      <c r="C185" s="126"/>
      <c r="D185" s="611"/>
      <c r="E185" s="627"/>
      <c r="F185" s="612"/>
      <c r="G185" s="612"/>
      <c r="H185" s="612"/>
      <c r="I185" s="612"/>
      <c r="J185" s="612"/>
      <c r="K185" s="612"/>
      <c r="L185" s="612"/>
      <c r="M185" s="612"/>
      <c r="N185" s="612"/>
      <c r="O185" s="611"/>
      <c r="P185" s="617"/>
      <c r="Q185" s="357"/>
      <c r="R185" s="106"/>
      <c r="S185" s="106"/>
      <c r="T185" s="106"/>
      <c r="U185" s="106"/>
      <c r="V185" s="106"/>
      <c r="W185" s="613"/>
      <c r="X185" s="126"/>
      <c r="Y185" s="121"/>
      <c r="Z185" s="614"/>
      <c r="AA185" s="106"/>
      <c r="AB185" s="618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</row>
    <row r="186" spans="2:54" ht="15" customHeight="1">
      <c r="B186" s="159"/>
      <c r="C186" s="126"/>
      <c r="D186" s="611"/>
      <c r="E186" s="627"/>
      <c r="F186" s="612"/>
      <c r="G186" s="98"/>
      <c r="H186" s="622"/>
      <c r="I186" s="627"/>
      <c r="J186" s="612"/>
      <c r="K186" s="612"/>
      <c r="L186" s="612"/>
      <c r="M186" s="612"/>
      <c r="N186" s="612"/>
      <c r="O186" s="621"/>
      <c r="P186" s="617"/>
      <c r="Q186" s="357"/>
      <c r="R186" s="106"/>
      <c r="S186" s="106"/>
      <c r="T186" s="106"/>
      <c r="U186" s="106"/>
      <c r="V186" s="106"/>
      <c r="W186" s="613"/>
      <c r="X186" s="126"/>
      <c r="Y186" s="121"/>
      <c r="Z186" s="614"/>
      <c r="AA186" s="106"/>
      <c r="AB186" s="620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</row>
    <row r="187" spans="2:54">
      <c r="B187" s="159"/>
      <c r="C187" s="126"/>
      <c r="D187" s="611"/>
      <c r="E187" s="627"/>
      <c r="F187" s="612"/>
      <c r="G187" s="612"/>
      <c r="H187" s="612"/>
      <c r="I187" s="612"/>
      <c r="J187" s="612"/>
      <c r="K187" s="612"/>
      <c r="L187" s="612"/>
      <c r="M187" s="612"/>
      <c r="N187" s="612"/>
      <c r="O187" s="611"/>
      <c r="P187" s="617"/>
      <c r="Q187" s="357"/>
      <c r="R187" s="106"/>
      <c r="S187" s="106"/>
      <c r="T187" s="106"/>
      <c r="U187" s="106"/>
      <c r="V187" s="106"/>
      <c r="W187" s="613"/>
      <c r="X187" s="126"/>
      <c r="Y187" s="121"/>
      <c r="Z187" s="614"/>
      <c r="AA187" s="106"/>
      <c r="AB187" s="615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</row>
    <row r="188" spans="2:54">
      <c r="B188" s="159"/>
      <c r="C188" s="126"/>
      <c r="D188" s="611"/>
      <c r="E188" s="627"/>
      <c r="F188" s="612"/>
      <c r="G188" s="612"/>
      <c r="H188" s="612"/>
      <c r="I188" s="612"/>
      <c r="J188" s="612"/>
      <c r="K188" s="612"/>
      <c r="L188" s="612"/>
      <c r="M188" s="612"/>
      <c r="N188" s="612"/>
      <c r="O188" s="611"/>
      <c r="P188" s="617"/>
      <c r="Q188" s="357"/>
      <c r="R188" s="106"/>
      <c r="S188" s="106"/>
      <c r="T188" s="106"/>
      <c r="U188" s="106"/>
      <c r="V188" s="106"/>
      <c r="W188" s="613"/>
      <c r="X188" s="126"/>
      <c r="Y188" s="121"/>
      <c r="Z188" s="614"/>
      <c r="AA188" s="106"/>
      <c r="AB188" s="615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</row>
    <row r="189" spans="2:54">
      <c r="B189" s="159"/>
      <c r="C189" s="126"/>
      <c r="D189" s="611"/>
      <c r="E189" s="627"/>
      <c r="F189" s="612"/>
      <c r="G189" s="612"/>
      <c r="H189" s="612"/>
      <c r="I189" s="612"/>
      <c r="J189" s="612"/>
      <c r="K189" s="612"/>
      <c r="L189" s="612"/>
      <c r="M189" s="612"/>
      <c r="N189" s="612"/>
      <c r="O189" s="611"/>
      <c r="P189" s="617"/>
      <c r="Q189" s="357"/>
      <c r="R189" s="106"/>
      <c r="S189" s="106"/>
      <c r="T189" s="106"/>
      <c r="U189" s="106"/>
      <c r="V189" s="106"/>
      <c r="W189" s="613"/>
      <c r="X189" s="126"/>
      <c r="Y189" s="121"/>
      <c r="Z189" s="614"/>
      <c r="AA189" s="106"/>
      <c r="AB189" s="615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</row>
    <row r="190" spans="2:54">
      <c r="B190" s="159"/>
      <c r="C190" s="126"/>
      <c r="D190" s="611"/>
      <c r="E190" s="627"/>
      <c r="F190" s="612"/>
      <c r="G190" s="612"/>
      <c r="H190" s="612"/>
      <c r="I190" s="612"/>
      <c r="J190" s="612"/>
      <c r="K190" s="612"/>
      <c r="L190" s="612"/>
      <c r="M190" s="612"/>
      <c r="N190" s="612"/>
      <c r="O190" s="611"/>
      <c r="P190" s="617"/>
      <c r="Q190" s="357"/>
      <c r="R190" s="106"/>
      <c r="S190" s="106"/>
      <c r="T190" s="106"/>
      <c r="U190" s="106"/>
      <c r="V190" s="106"/>
      <c r="W190" s="613"/>
      <c r="X190" s="126"/>
      <c r="Y190" s="121"/>
      <c r="Z190" s="614"/>
      <c r="AA190" s="106"/>
      <c r="AB190" s="615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</row>
    <row r="191" spans="2:54">
      <c r="B191" s="159"/>
      <c r="C191" s="126"/>
      <c r="D191" s="611"/>
      <c r="E191" s="627"/>
      <c r="F191" s="612"/>
      <c r="G191" s="612"/>
      <c r="H191" s="612"/>
      <c r="I191" s="612"/>
      <c r="J191" s="612"/>
      <c r="K191" s="612"/>
      <c r="L191" s="612"/>
      <c r="M191" s="612"/>
      <c r="N191" s="612"/>
      <c r="O191" s="611"/>
      <c r="P191" s="617"/>
      <c r="Q191" s="357"/>
      <c r="R191" s="106"/>
      <c r="S191" s="106"/>
      <c r="T191" s="106"/>
      <c r="U191" s="106"/>
      <c r="V191" s="106"/>
      <c r="W191" s="613"/>
      <c r="X191" s="126"/>
      <c r="Y191" s="121"/>
      <c r="Z191" s="614"/>
      <c r="AA191" s="106"/>
      <c r="AB191" s="615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</row>
    <row r="192" spans="2:54">
      <c r="B192" s="159"/>
      <c r="C192" s="126"/>
      <c r="D192" s="611"/>
      <c r="E192" s="627"/>
      <c r="F192" s="612"/>
      <c r="G192" s="612"/>
      <c r="H192" s="612"/>
      <c r="I192" s="612"/>
      <c r="J192" s="612"/>
      <c r="K192" s="612"/>
      <c r="L192" s="612"/>
      <c r="M192" s="612"/>
      <c r="N192" s="612"/>
      <c r="O192" s="611"/>
      <c r="P192" s="617"/>
      <c r="Q192" s="357"/>
      <c r="R192" s="106"/>
      <c r="S192" s="106"/>
      <c r="T192" s="106"/>
      <c r="U192" s="106"/>
      <c r="V192" s="106"/>
      <c r="W192" s="613"/>
      <c r="X192" s="126"/>
      <c r="Y192" s="121"/>
      <c r="Z192" s="614"/>
      <c r="AA192" s="106"/>
      <c r="AB192" s="615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</row>
    <row r="193" spans="2:54">
      <c r="B193" s="159"/>
      <c r="C193" s="126"/>
      <c r="D193" s="611"/>
      <c r="E193" s="627"/>
      <c r="F193" s="612"/>
      <c r="G193" s="612"/>
      <c r="H193" s="612"/>
      <c r="I193" s="612"/>
      <c r="J193" s="612"/>
      <c r="K193" s="612"/>
      <c r="L193" s="612"/>
      <c r="M193" s="612"/>
      <c r="N193" s="612"/>
      <c r="O193" s="611"/>
      <c r="P193" s="617"/>
      <c r="Q193" s="357"/>
      <c r="R193" s="106"/>
      <c r="S193" s="106"/>
      <c r="T193" s="106"/>
      <c r="U193" s="106"/>
      <c r="V193" s="106"/>
      <c r="W193" s="613"/>
      <c r="X193" s="126"/>
      <c r="Y193" s="121"/>
      <c r="Z193" s="614"/>
      <c r="AA193" s="106"/>
      <c r="AB193" s="615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</row>
    <row r="194" spans="2:54" ht="13.5" customHeight="1">
      <c r="B194" s="159"/>
      <c r="C194" s="126"/>
      <c r="D194" s="611"/>
      <c r="E194" s="627"/>
      <c r="F194" s="612"/>
      <c r="G194" s="612"/>
      <c r="H194" s="612"/>
      <c r="I194" s="612"/>
      <c r="J194" s="612"/>
      <c r="K194" s="612"/>
      <c r="L194" s="612"/>
      <c r="M194" s="612"/>
      <c r="N194" s="612"/>
      <c r="O194" s="611"/>
      <c r="P194" s="617"/>
      <c r="Q194" s="357"/>
      <c r="R194" s="106"/>
      <c r="S194" s="106"/>
      <c r="T194" s="106"/>
      <c r="U194" s="106"/>
      <c r="V194" s="106"/>
      <c r="W194" s="613"/>
      <c r="X194" s="126"/>
      <c r="Y194" s="121"/>
      <c r="Z194" s="614"/>
      <c r="AA194" s="106"/>
      <c r="AB194" s="618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</row>
    <row r="195" spans="2:54" ht="12" customHeight="1">
      <c r="B195" s="159"/>
      <c r="C195" s="126"/>
      <c r="D195" s="611"/>
      <c r="E195" s="630"/>
      <c r="F195" s="622"/>
      <c r="G195" s="623"/>
      <c r="H195" s="612"/>
      <c r="I195" s="612"/>
      <c r="J195" s="612"/>
      <c r="K195" s="612"/>
      <c r="L195" s="622"/>
      <c r="M195" s="622"/>
      <c r="N195" s="612"/>
      <c r="O195" s="616"/>
      <c r="P195" s="617"/>
      <c r="Q195" s="357"/>
      <c r="R195" s="106"/>
      <c r="S195" s="106"/>
      <c r="T195" s="106"/>
      <c r="U195" s="106"/>
      <c r="V195" s="106"/>
      <c r="W195" s="613"/>
      <c r="X195" s="126"/>
      <c r="Y195" s="121"/>
      <c r="Z195" s="614"/>
      <c r="AA195" s="106"/>
      <c r="AB195" s="624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</row>
    <row r="196" spans="2:54">
      <c r="B196" s="159"/>
      <c r="C196" s="126"/>
      <c r="D196" s="611"/>
      <c r="E196" s="630"/>
      <c r="F196" s="622"/>
      <c r="G196" s="623"/>
      <c r="H196" s="612"/>
      <c r="I196" s="612"/>
      <c r="J196" s="612"/>
      <c r="K196" s="612"/>
      <c r="L196" s="622"/>
      <c r="M196" s="622"/>
      <c r="N196" s="612"/>
      <c r="O196" s="611"/>
      <c r="P196" s="617"/>
      <c r="Q196" s="357"/>
      <c r="R196" s="106"/>
      <c r="S196" s="106"/>
      <c r="T196" s="106"/>
      <c r="U196" s="106"/>
      <c r="V196" s="106"/>
      <c r="W196" s="613"/>
      <c r="X196" s="126"/>
      <c r="Y196" s="121"/>
      <c r="Z196" s="614"/>
      <c r="AA196" s="106"/>
      <c r="AB196" s="615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</row>
    <row r="197" spans="2:54" ht="13.5" customHeight="1">
      <c r="B197" s="159"/>
      <c r="C197" s="126"/>
      <c r="D197" s="611"/>
      <c r="E197" s="630"/>
      <c r="F197" s="622"/>
      <c r="G197" s="623"/>
      <c r="H197" s="612"/>
      <c r="I197" s="612"/>
      <c r="J197" s="612"/>
      <c r="K197" s="612"/>
      <c r="L197" s="622"/>
      <c r="M197" s="622"/>
      <c r="N197" s="612"/>
      <c r="O197" s="611"/>
      <c r="P197" s="617"/>
      <c r="Q197" s="357"/>
      <c r="R197" s="106"/>
      <c r="S197" s="106"/>
      <c r="T197" s="106"/>
      <c r="U197" s="106"/>
      <c r="V197" s="106"/>
      <c r="W197" s="613"/>
      <c r="X197" s="126"/>
      <c r="Y197" s="121"/>
      <c r="Z197" s="614"/>
      <c r="AA197" s="106"/>
      <c r="AB197" s="615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</row>
    <row r="198" spans="2:54">
      <c r="B198" s="159"/>
      <c r="C198" s="126"/>
      <c r="D198" s="611"/>
      <c r="E198" s="630"/>
      <c r="F198" s="622"/>
      <c r="G198" s="623"/>
      <c r="H198" s="612"/>
      <c r="I198" s="634"/>
      <c r="J198" s="612"/>
      <c r="K198" s="634"/>
      <c r="L198" s="627"/>
      <c r="M198" s="627"/>
      <c r="N198" s="612"/>
      <c r="O198" s="611"/>
      <c r="P198" s="617"/>
      <c r="Q198" s="357"/>
      <c r="R198" s="106"/>
      <c r="S198" s="106"/>
      <c r="T198" s="106"/>
      <c r="U198" s="106"/>
      <c r="V198" s="106"/>
      <c r="W198" s="613"/>
      <c r="X198" s="126"/>
      <c r="Y198" s="121"/>
      <c r="Z198" s="614"/>
      <c r="AA198" s="106"/>
      <c r="AB198" s="620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</row>
    <row r="199" spans="2:54">
      <c r="B199" s="159"/>
      <c r="C199" s="126"/>
      <c r="D199" s="611"/>
      <c r="E199" s="630"/>
      <c r="F199" s="627"/>
      <c r="G199" s="623"/>
      <c r="H199" s="612"/>
      <c r="I199" s="612"/>
      <c r="J199" s="612"/>
      <c r="K199" s="612"/>
      <c r="L199" s="627"/>
      <c r="M199" s="627"/>
      <c r="N199" s="612"/>
      <c r="O199" s="611"/>
      <c r="P199" s="617"/>
      <c r="Q199" s="357"/>
      <c r="R199" s="106"/>
      <c r="S199" s="106"/>
      <c r="T199" s="106"/>
      <c r="U199" s="106"/>
      <c r="V199" s="106"/>
      <c r="W199" s="613"/>
      <c r="X199" s="126"/>
      <c r="Y199" s="121"/>
      <c r="Z199" s="614"/>
      <c r="AA199" s="106"/>
      <c r="AB199" s="615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</row>
    <row r="200" spans="2:54" ht="12" customHeight="1">
      <c r="B200" s="159"/>
      <c r="C200" s="126"/>
      <c r="D200" s="611"/>
      <c r="E200" s="630"/>
      <c r="F200" s="622"/>
      <c r="G200" s="623"/>
      <c r="H200" s="612"/>
      <c r="I200" s="612"/>
      <c r="J200" s="612"/>
      <c r="K200" s="612"/>
      <c r="L200" s="627"/>
      <c r="M200" s="622"/>
      <c r="N200" s="612"/>
      <c r="O200" s="611"/>
      <c r="P200" s="617"/>
      <c r="Q200" s="357"/>
      <c r="R200" s="106"/>
      <c r="S200" s="106"/>
      <c r="T200" s="106"/>
      <c r="U200" s="106"/>
      <c r="V200" s="106"/>
      <c r="W200" s="613"/>
      <c r="X200" s="126"/>
      <c r="Y200" s="121"/>
      <c r="Z200" s="614"/>
      <c r="AA200" s="106"/>
      <c r="AB200" s="615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</row>
    <row r="201" spans="2:54" ht="12.75" customHeight="1">
      <c r="B201" s="159"/>
      <c r="C201" s="126"/>
      <c r="D201" s="611"/>
      <c r="E201" s="630"/>
      <c r="F201" s="627"/>
      <c r="G201" s="623"/>
      <c r="H201" s="612"/>
      <c r="I201" s="612"/>
      <c r="J201" s="612"/>
      <c r="K201" s="612"/>
      <c r="L201" s="623"/>
      <c r="M201" s="623"/>
      <c r="N201" s="98"/>
      <c r="O201" s="611"/>
      <c r="P201" s="617"/>
      <c r="Q201" s="357"/>
      <c r="R201" s="106"/>
      <c r="S201" s="106"/>
      <c r="T201" s="106"/>
      <c r="U201" s="106"/>
      <c r="V201" s="106"/>
      <c r="W201" s="613"/>
      <c r="X201" s="126"/>
      <c r="Y201" s="121"/>
      <c r="Z201" s="614"/>
      <c r="AA201" s="106"/>
      <c r="AB201" s="615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</row>
    <row r="202" spans="2:54" ht="11.25" customHeight="1">
      <c r="B202" s="159"/>
      <c r="C202" s="126"/>
      <c r="D202" s="611"/>
      <c r="E202" s="630"/>
      <c r="F202" s="627"/>
      <c r="G202" s="627"/>
      <c r="H202" s="612"/>
      <c r="I202" s="612"/>
      <c r="J202" s="612"/>
      <c r="K202" s="622"/>
      <c r="L202" s="634"/>
      <c r="M202" s="627"/>
      <c r="N202" s="623"/>
      <c r="O202" s="611"/>
      <c r="P202" s="617"/>
      <c r="Q202" s="357"/>
      <c r="R202" s="106"/>
      <c r="S202" s="106"/>
      <c r="T202" s="106"/>
      <c r="U202" s="106"/>
      <c r="V202" s="106"/>
      <c r="W202" s="613"/>
      <c r="X202" s="126"/>
      <c r="Y202" s="121"/>
      <c r="Z202" s="614"/>
      <c r="AA202" s="106"/>
      <c r="AB202" s="615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</row>
    <row r="203" spans="2:54" ht="12" customHeight="1">
      <c r="B203" s="159"/>
      <c r="C203" s="126"/>
      <c r="D203" s="611"/>
      <c r="E203" s="630"/>
      <c r="F203" s="622"/>
      <c r="G203" s="623"/>
      <c r="H203" s="612"/>
      <c r="I203" s="612"/>
      <c r="J203" s="612"/>
      <c r="K203" s="612"/>
      <c r="L203" s="622"/>
      <c r="M203" s="622"/>
      <c r="N203" s="612"/>
      <c r="O203" s="611"/>
      <c r="P203" s="617"/>
      <c r="Q203" s="357"/>
      <c r="R203" s="106"/>
      <c r="S203" s="106"/>
      <c r="T203" s="106"/>
      <c r="U203" s="106"/>
      <c r="V203" s="106"/>
      <c r="W203" s="613"/>
      <c r="X203" s="126"/>
      <c r="Y203" s="121"/>
      <c r="Z203" s="614"/>
      <c r="AA203" s="106"/>
      <c r="AB203" s="615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</row>
    <row r="204" spans="2:54">
      <c r="B204" s="159"/>
      <c r="C204" s="126"/>
      <c r="D204" s="611"/>
      <c r="E204" s="630"/>
      <c r="F204" s="627"/>
      <c r="G204" s="623"/>
      <c r="H204" s="612"/>
      <c r="I204" s="612"/>
      <c r="J204" s="612"/>
      <c r="K204" s="612"/>
      <c r="L204" s="623"/>
      <c r="M204" s="623"/>
      <c r="N204" s="612"/>
      <c r="O204" s="611"/>
      <c r="P204" s="625"/>
      <c r="Q204" s="357"/>
      <c r="R204" s="106"/>
      <c r="S204" s="106"/>
      <c r="T204" s="106"/>
      <c r="U204" s="106"/>
      <c r="V204" s="106"/>
      <c r="W204" s="613"/>
      <c r="X204" s="126"/>
      <c r="Y204" s="121"/>
      <c r="Z204" s="614"/>
      <c r="AA204" s="106"/>
      <c r="AB204" s="62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2:54" ht="13.5" customHeight="1">
      <c r="B205" s="159"/>
      <c r="C205" s="126"/>
      <c r="D205" s="611"/>
      <c r="E205" s="630"/>
      <c r="F205" s="622"/>
      <c r="G205" s="623"/>
      <c r="H205" s="612"/>
      <c r="I205" s="612"/>
      <c r="J205" s="612"/>
      <c r="K205" s="612"/>
      <c r="L205" s="623"/>
      <c r="M205" s="623"/>
      <c r="N205" s="612"/>
      <c r="O205" s="611"/>
      <c r="P205" s="617"/>
      <c r="Q205" s="357"/>
      <c r="R205" s="106"/>
      <c r="S205" s="106"/>
      <c r="T205" s="106"/>
      <c r="U205" s="106"/>
      <c r="V205" s="106"/>
      <c r="W205" s="613"/>
      <c r="X205" s="126"/>
      <c r="Y205" s="121"/>
      <c r="Z205" s="614"/>
      <c r="AA205" s="106"/>
      <c r="AB205" s="615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</row>
    <row r="206" spans="2:54" ht="13.5" customHeight="1">
      <c r="B206" s="159"/>
      <c r="C206" s="126"/>
      <c r="D206" s="611"/>
      <c r="E206" s="630"/>
      <c r="F206" s="623"/>
      <c r="G206" s="627"/>
      <c r="H206" s="612"/>
      <c r="I206" s="612"/>
      <c r="J206" s="612"/>
      <c r="K206" s="612"/>
      <c r="L206" s="634"/>
      <c r="M206" s="627"/>
      <c r="N206" s="612"/>
      <c r="O206" s="611"/>
      <c r="P206" s="625"/>
      <c r="Q206" s="357"/>
      <c r="R206" s="106"/>
      <c r="S206" s="106"/>
      <c r="T206" s="106"/>
      <c r="U206" s="106"/>
      <c r="V206" s="106"/>
      <c r="W206" s="613"/>
      <c r="X206" s="126"/>
      <c r="Y206" s="121"/>
      <c r="Z206" s="614"/>
      <c r="AA206" s="106"/>
      <c r="AB206" s="62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</row>
    <row r="207" spans="2:54" hidden="1">
      <c r="B207" s="159"/>
      <c r="C207" s="126"/>
      <c r="D207" s="611"/>
      <c r="E207" s="630"/>
      <c r="F207" s="627"/>
      <c r="G207" s="623"/>
      <c r="H207" s="612"/>
      <c r="I207" s="612"/>
      <c r="J207" s="612"/>
      <c r="K207" s="612"/>
      <c r="L207" s="622"/>
      <c r="M207" s="622"/>
      <c r="N207" s="612"/>
      <c r="O207" s="611"/>
      <c r="P207" s="617"/>
      <c r="Q207" s="357"/>
      <c r="R207" s="106"/>
      <c r="S207" s="106"/>
      <c r="T207" s="106"/>
      <c r="U207" s="106"/>
      <c r="V207" s="106"/>
      <c r="W207" s="613"/>
      <c r="X207" s="126"/>
      <c r="Y207" s="121"/>
      <c r="Z207" s="614"/>
      <c r="AA207" s="106"/>
      <c r="AB207" s="620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</row>
    <row r="208" spans="2:54" ht="13.5" customHeight="1">
      <c r="B208" s="159"/>
      <c r="C208" s="101"/>
      <c r="D208" s="611"/>
      <c r="E208" s="630"/>
      <c r="F208" s="623"/>
      <c r="G208" s="623"/>
      <c r="H208" s="612"/>
      <c r="I208" s="612"/>
      <c r="J208" s="612"/>
      <c r="K208" s="612"/>
      <c r="L208" s="627"/>
      <c r="M208" s="627"/>
      <c r="N208" s="612"/>
      <c r="O208" s="611"/>
      <c r="P208" s="617"/>
      <c r="Q208" s="357"/>
      <c r="R208" s="106"/>
      <c r="S208" s="106"/>
      <c r="T208" s="106"/>
      <c r="U208" s="106"/>
      <c r="V208" s="106"/>
      <c r="W208" s="613"/>
      <c r="X208" s="126"/>
      <c r="Y208" s="121"/>
      <c r="Z208" s="614"/>
      <c r="AA208" s="106"/>
      <c r="AB208" s="615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</row>
    <row r="209" spans="2:54" ht="12" customHeight="1">
      <c r="B209" s="159"/>
      <c r="C209" s="126"/>
      <c r="D209" s="611"/>
      <c r="E209" s="630"/>
      <c r="F209" s="622"/>
      <c r="G209" s="623"/>
      <c r="H209" s="634"/>
      <c r="I209" s="612"/>
      <c r="J209" s="612"/>
      <c r="K209" s="612"/>
      <c r="L209" s="622"/>
      <c r="M209" s="623"/>
      <c r="N209" s="612"/>
      <c r="O209" s="616"/>
      <c r="P209" s="625"/>
      <c r="Q209" s="357"/>
      <c r="R209" s="106"/>
      <c r="S209" s="106"/>
      <c r="T209" s="106"/>
      <c r="U209" s="106"/>
      <c r="V209" s="106"/>
      <c r="W209" s="613"/>
      <c r="X209" s="126"/>
      <c r="Y209" s="121"/>
      <c r="Z209" s="614"/>
      <c r="AA209" s="106"/>
      <c r="AB209" s="62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</row>
    <row r="210" spans="2:54" ht="13.5" customHeight="1">
      <c r="B210" s="159"/>
      <c r="C210" s="126"/>
      <c r="D210" s="611"/>
      <c r="E210" s="630"/>
      <c r="F210" s="634"/>
      <c r="G210" s="634"/>
      <c r="H210" s="612"/>
      <c r="I210" s="612"/>
      <c r="J210" s="612"/>
      <c r="K210" s="612"/>
      <c r="L210" s="635"/>
      <c r="M210" s="634"/>
      <c r="N210" s="612"/>
      <c r="O210" s="616"/>
      <c r="P210" s="617"/>
      <c r="Q210" s="357"/>
      <c r="R210" s="106"/>
      <c r="S210" s="106"/>
      <c r="T210" s="106"/>
      <c r="U210" s="106"/>
      <c r="V210" s="106"/>
      <c r="W210" s="613"/>
      <c r="X210" s="126"/>
      <c r="Y210" s="121"/>
      <c r="Z210" s="614"/>
      <c r="AA210" s="106"/>
      <c r="AB210" s="629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54">
      <c r="B211" s="159"/>
      <c r="C211" s="126"/>
      <c r="D211" s="611"/>
      <c r="E211" s="630"/>
      <c r="F211" s="155"/>
      <c r="G211" s="155"/>
      <c r="H211" s="155"/>
      <c r="I211" s="155"/>
      <c r="J211" s="155"/>
      <c r="K211" s="155"/>
      <c r="L211" s="155"/>
      <c r="M211" s="155"/>
      <c r="N211" s="155"/>
      <c r="O211" s="616"/>
      <c r="P211" s="617"/>
      <c r="Q211" s="357"/>
      <c r="R211" s="106"/>
      <c r="S211" s="106"/>
      <c r="T211" s="106"/>
      <c r="U211" s="106"/>
      <c r="V211" s="106"/>
      <c r="W211" s="613"/>
      <c r="X211" s="126"/>
      <c r="Y211" s="121"/>
      <c r="Z211" s="614"/>
      <c r="AA211" s="106"/>
      <c r="AB211" s="615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54" ht="12.75" customHeight="1">
      <c r="B212" s="159"/>
      <c r="C212" s="126"/>
      <c r="D212" s="611"/>
      <c r="E212" s="630"/>
      <c r="F212" s="155"/>
      <c r="G212" s="155"/>
      <c r="H212" s="155"/>
      <c r="I212" s="155"/>
      <c r="J212" s="155"/>
      <c r="K212" s="155"/>
      <c r="L212" s="155"/>
      <c r="M212" s="155"/>
      <c r="N212" s="155"/>
      <c r="O212" s="616"/>
      <c r="P212" s="617"/>
      <c r="Q212" s="357"/>
      <c r="R212" s="106"/>
      <c r="S212" s="106"/>
      <c r="T212" s="106"/>
      <c r="U212" s="106"/>
      <c r="V212" s="106"/>
      <c r="W212" s="613"/>
      <c r="X212" s="126"/>
      <c r="Y212" s="121"/>
      <c r="Z212" s="614"/>
      <c r="AA212" s="106"/>
      <c r="AB212" s="615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54" ht="12" customHeight="1">
      <c r="B213" s="159"/>
      <c r="C213" s="126"/>
      <c r="D213" s="611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616"/>
      <c r="P213" s="617"/>
      <c r="Q213" s="357"/>
      <c r="R213" s="106"/>
      <c r="S213" s="106"/>
      <c r="T213" s="106"/>
      <c r="U213" s="106"/>
      <c r="V213" s="106"/>
      <c r="W213" s="613"/>
      <c r="X213" s="126"/>
      <c r="Y213" s="121"/>
      <c r="Z213" s="614"/>
      <c r="AA213" s="106"/>
      <c r="AB213" s="615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54" ht="12.75" customHeight="1">
      <c r="B214" s="159"/>
      <c r="C214" s="126"/>
      <c r="D214" s="611"/>
      <c r="E214" s="155"/>
      <c r="F214" s="155"/>
      <c r="G214" s="155"/>
      <c r="H214" s="155"/>
      <c r="I214" s="155"/>
      <c r="J214" s="155"/>
      <c r="K214" s="631"/>
      <c r="L214" s="155"/>
      <c r="M214" s="155"/>
      <c r="N214" s="155"/>
      <c r="O214" s="619"/>
      <c r="P214" s="617"/>
      <c r="Q214" s="357"/>
      <c r="R214" s="106"/>
      <c r="S214" s="106"/>
      <c r="T214" s="106"/>
      <c r="U214" s="106"/>
      <c r="V214" s="106"/>
      <c r="W214" s="632"/>
      <c r="X214" s="126"/>
      <c r="Y214" s="633"/>
      <c r="Z214" s="614"/>
      <c r="AA214" s="106"/>
      <c r="AB214" s="615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54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54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54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54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54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54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54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54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54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54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</row>
    <row r="285" spans="2:54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</row>
    <row r="286" spans="2:54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</row>
    <row r="287" spans="2:54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</row>
    <row r="288" spans="2:54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</row>
    <row r="289" spans="2:54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</row>
    <row r="290" spans="2:54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</row>
    <row r="291" spans="2:54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</row>
    <row r="292" spans="2:54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</row>
    <row r="293" spans="2:54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</row>
    <row r="294" spans="2:54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</row>
    <row r="295" spans="2:54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</row>
    <row r="296" spans="2:54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</row>
    <row r="297" spans="2:54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</row>
    <row r="298" spans="2:54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</row>
    <row r="299" spans="2:54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</row>
    <row r="300" spans="2:54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</row>
    <row r="301" spans="2:54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</row>
    <row r="302" spans="2:54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</row>
    <row r="303" spans="2:54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</row>
    <row r="304" spans="2:54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</row>
    <row r="305" spans="2:54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</row>
    <row r="306" spans="2:54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</row>
    <row r="307" spans="2:54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</row>
    <row r="308" spans="2:54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</row>
    <row r="309" spans="2:54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</row>
    <row r="310" spans="2:54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</row>
    <row r="311" spans="2:54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</row>
    <row r="312" spans="2:54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</row>
    <row r="313" spans="2:54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</row>
    <row r="314" spans="2:54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</row>
    <row r="315" spans="2:54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</row>
    <row r="316" spans="2:54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</row>
    <row r="317" spans="2:54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</row>
    <row r="318" spans="2:54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</row>
    <row r="319" spans="2:54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</row>
    <row r="320" spans="2:54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</row>
    <row r="321" spans="2:54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</row>
    <row r="322" spans="2:54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</row>
    <row r="323" spans="2:54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</row>
    <row r="324" spans="2:54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</row>
    <row r="325" spans="2:54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</row>
    <row r="326" spans="2:54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</row>
    <row r="327" spans="2:54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</row>
    <row r="328" spans="2:54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</row>
    <row r="329" spans="2:54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</row>
    <row r="330" spans="2:54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</row>
    <row r="331" spans="2:54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</row>
    <row r="332" spans="2:54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</row>
    <row r="333" spans="2:54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</row>
    <row r="334" spans="2:54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</row>
    <row r="335" spans="2:54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</row>
    <row r="336" spans="2:54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</row>
    <row r="337" spans="2:54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</row>
    <row r="338" spans="2:54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</row>
    <row r="339" spans="2:54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</row>
    <row r="340" spans="2:54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</row>
    <row r="341" spans="2:54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</row>
    <row r="342" spans="2:54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</row>
    <row r="343" spans="2:54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</row>
    <row r="344" spans="2:54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</row>
    <row r="345" spans="2:54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</row>
    <row r="346" spans="2:54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</row>
    <row r="347" spans="2:54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</row>
    <row r="348" spans="2:54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</row>
    <row r="349" spans="2:54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</row>
    <row r="350" spans="2:54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</row>
    <row r="351" spans="2:54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</row>
    <row r="352" spans="2:54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</row>
    <row r="353" spans="2:54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</row>
    <row r="354" spans="2:54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</row>
    <row r="355" spans="2:54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</row>
    <row r="356" spans="2:54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</row>
    <row r="357" spans="2:54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</row>
    <row r="358" spans="2:54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</row>
    <row r="359" spans="2:54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</row>
    <row r="360" spans="2:54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</row>
    <row r="361" spans="2:54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</row>
    <row r="362" spans="2:54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</row>
    <row r="363" spans="2:54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</row>
    <row r="364" spans="2:54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</row>
    <row r="365" spans="2:54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</row>
    <row r="366" spans="2:54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</row>
    <row r="367" spans="2:54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</row>
    <row r="368" spans="2:54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</row>
    <row r="369" spans="2:54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</row>
    <row r="370" spans="2:54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</row>
    <row r="371" spans="2:54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</row>
    <row r="372" spans="2:54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</row>
    <row r="373" spans="2:54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</row>
    <row r="374" spans="2:54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</row>
    <row r="375" spans="2:54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</row>
    <row r="376" spans="2:54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</row>
    <row r="377" spans="2:54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</row>
    <row r="378" spans="2:54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</row>
    <row r="379" spans="2:54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</row>
    <row r="380" spans="2:54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</row>
    <row r="381" spans="2:54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</row>
    <row r="382" spans="2:54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</row>
    <row r="383" spans="2:54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</row>
    <row r="384" spans="2:54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</row>
    <row r="385" spans="2:54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</row>
    <row r="386" spans="2:54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</row>
    <row r="387" spans="2:54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</row>
    <row r="388" spans="2:54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</row>
    <row r="389" spans="2:54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</row>
    <row r="390" spans="2:54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</row>
    <row r="391" spans="2:54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</row>
    <row r="392" spans="2:54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</row>
    <row r="393" spans="2:54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</row>
    <row r="394" spans="2:54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</row>
    <row r="395" spans="2:54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</row>
    <row r="396" spans="2:54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</row>
    <row r="397" spans="2:54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</row>
    <row r="398" spans="2:54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</row>
    <row r="399" spans="2:54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</row>
    <row r="400" spans="2:54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</row>
    <row r="401" spans="2:54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</row>
    <row r="402" spans="2:54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</row>
    <row r="403" spans="2:54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</row>
    <row r="404" spans="2:54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</row>
    <row r="405" spans="2:54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</row>
    <row r="406" spans="2:54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</row>
    <row r="407" spans="2:54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</row>
    <row r="408" spans="2:54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</row>
    <row r="409" spans="2:54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</row>
    <row r="410" spans="2:54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</row>
    <row r="411" spans="2:54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</row>
    <row r="412" spans="2:54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</row>
    <row r="413" spans="2:54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</row>
    <row r="414" spans="2:54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</row>
    <row r="415" spans="2:54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</row>
    <row r="416" spans="2:54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</row>
    <row r="417" spans="2:54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</row>
    <row r="418" spans="2:54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</row>
    <row r="419" spans="2:54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</row>
    <row r="420" spans="2:54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</row>
    <row r="421" spans="2:54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</row>
    <row r="422" spans="2:54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</row>
    <row r="423" spans="2:54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</row>
    <row r="424" spans="2:54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</row>
    <row r="425" spans="2:54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</row>
    <row r="426" spans="2:54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</row>
    <row r="427" spans="2:54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</row>
    <row r="428" spans="2:54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</row>
    <row r="429" spans="2:54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</row>
    <row r="430" spans="2:54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</row>
    <row r="431" spans="2:54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</row>
    <row r="432" spans="2:54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</row>
    <row r="433" spans="2:54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</row>
    <row r="434" spans="2:54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</row>
    <row r="435" spans="2:54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</row>
    <row r="436" spans="2:54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</row>
    <row r="437" spans="2:54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</row>
    <row r="438" spans="2:54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</row>
    <row r="439" spans="2:54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</row>
    <row r="440" spans="2:54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</row>
    <row r="441" spans="2:54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</row>
    <row r="442" spans="2:54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</row>
    <row r="443" spans="2:54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</row>
    <row r="444" spans="2:54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</row>
    <row r="445" spans="2:54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</row>
    <row r="446" spans="2:54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</row>
    <row r="447" spans="2:54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</row>
    <row r="448" spans="2:54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</row>
    <row r="449" spans="2:54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</row>
    <row r="450" spans="2:54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</row>
    <row r="451" spans="2:54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</row>
    <row r="452" spans="2:54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</row>
    <row r="453" spans="2:54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</row>
    <row r="454" spans="2:54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</row>
    <row r="455" spans="2:54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</row>
    <row r="456" spans="2:54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</row>
    <row r="457" spans="2:54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</row>
    <row r="458" spans="2:54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</row>
    <row r="459" spans="2:54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</row>
    <row r="460" spans="2:54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</row>
    <row r="461" spans="2:54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</row>
    <row r="462" spans="2:54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</row>
    <row r="463" spans="2:54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</row>
    <row r="464" spans="2:54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</row>
    <row r="465" spans="2:54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</row>
    <row r="466" spans="2:54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</row>
    <row r="467" spans="2:54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</row>
    <row r="468" spans="2:54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</row>
    <row r="469" spans="2:54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</row>
    <row r="470" spans="2:54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</row>
    <row r="471" spans="2:54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</row>
    <row r="472" spans="2:54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</row>
    <row r="473" spans="2:54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</row>
    <row r="474" spans="2:54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</row>
    <row r="475" spans="2:54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</row>
    <row r="476" spans="2:54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</row>
    <row r="477" spans="2:54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</row>
    <row r="478" spans="2:54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</row>
    <row r="479" spans="2:54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</row>
    <row r="480" spans="2:54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</row>
    <row r="481" spans="2:54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</row>
    <row r="482" spans="2:54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</row>
    <row r="483" spans="2:54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</row>
    <row r="484" spans="2:54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</row>
    <row r="485" spans="2:54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</row>
    <row r="486" spans="2:54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</row>
    <row r="487" spans="2:54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</row>
    <row r="488" spans="2:54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</row>
    <row r="489" spans="2:54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</row>
    <row r="490" spans="2:54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</row>
    <row r="491" spans="2:54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</row>
    <row r="492" spans="2:54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</row>
    <row r="493" spans="2:54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</row>
    <row r="494" spans="2:54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</row>
    <row r="495" spans="2:54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</row>
    <row r="496" spans="2:54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</row>
    <row r="497" spans="2:54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</row>
    <row r="498" spans="2:54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</row>
    <row r="499" spans="2:54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</row>
    <row r="500" spans="2:54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</row>
    <row r="501" spans="2:54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</row>
    <row r="502" spans="2:54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</row>
    <row r="503" spans="2:54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</row>
    <row r="504" spans="2:54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</row>
    <row r="505" spans="2:54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</row>
    <row r="506" spans="2:54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</row>
    <row r="507" spans="2:54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</row>
    <row r="508" spans="2:54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</row>
    <row r="509" spans="2:54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</row>
    <row r="510" spans="2:54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</row>
    <row r="511" spans="2:54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</row>
    <row r="512" spans="2:54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</row>
    <row r="513" spans="2:54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</row>
    <row r="514" spans="2:54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</row>
    <row r="515" spans="2:54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</row>
    <row r="516" spans="2:54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</row>
    <row r="517" spans="2:54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</row>
    <row r="518" spans="2:54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</row>
    <row r="519" spans="2:54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</row>
    <row r="520" spans="2:54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</row>
    <row r="521" spans="2:54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</row>
    <row r="522" spans="2:54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</row>
    <row r="523" spans="2:54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</row>
    <row r="524" spans="2:54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</row>
    <row r="525" spans="2:54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</row>
    <row r="526" spans="2:54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</row>
    <row r="527" spans="2:54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</row>
    <row r="528" spans="2:54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</row>
    <row r="529" spans="2:54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</row>
    <row r="530" spans="2:54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</row>
    <row r="531" spans="2:54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</row>
    <row r="532" spans="2:54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</row>
    <row r="533" spans="2:54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</row>
    <row r="534" spans="2:54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</row>
    <row r="535" spans="2:54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</row>
    <row r="536" spans="2:54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</row>
    <row r="537" spans="2:54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</row>
    <row r="538" spans="2:54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</row>
    <row r="539" spans="2:54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</row>
    <row r="540" spans="2:54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</row>
    <row r="541" spans="2:54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</row>
    <row r="542" spans="2:54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</row>
    <row r="543" spans="2:54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</row>
    <row r="544" spans="2:54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</row>
    <row r="545" spans="2:54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</row>
    <row r="546" spans="2:54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</row>
    <row r="547" spans="2:54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</row>
    <row r="548" spans="2:54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</row>
    <row r="549" spans="2:54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</row>
    <row r="550" spans="2:54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</row>
    <row r="551" spans="2:54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</row>
    <row r="552" spans="2:54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</row>
    <row r="553" spans="2:54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</row>
    <row r="554" spans="2:54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</row>
    <row r="555" spans="2:54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</row>
    <row r="556" spans="2:54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</row>
    <row r="557" spans="2:54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</row>
    <row r="558" spans="2:54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</row>
    <row r="559" spans="2:54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</row>
    <row r="560" spans="2:54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</row>
    <row r="561" spans="2:54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</row>
    <row r="562" spans="2:54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</row>
    <row r="563" spans="2:54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</row>
    <row r="564" spans="2:54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</row>
    <row r="565" spans="2:54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</row>
    <row r="566" spans="2:54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</row>
    <row r="567" spans="2:54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</row>
    <row r="568" spans="2:54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</row>
    <row r="569" spans="2:54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</row>
    <row r="570" spans="2:54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</row>
    <row r="571" spans="2:54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</row>
    <row r="572" spans="2:54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</row>
    <row r="573" spans="2:54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</row>
    <row r="574" spans="2:54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</row>
    <row r="575" spans="2:54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</row>
    <row r="576" spans="2:54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</row>
    <row r="577" spans="2:54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</row>
    <row r="578" spans="2:54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</row>
    <row r="579" spans="2:54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</row>
    <row r="580" spans="2:54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</row>
    <row r="581" spans="2:54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</row>
    <row r="582" spans="2:54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</row>
    <row r="583" spans="2:54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</row>
    <row r="584" spans="2:54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</row>
    <row r="585" spans="2:54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</row>
    <row r="586" spans="2:54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</row>
    <row r="587" spans="2:54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</row>
    <row r="588" spans="2:54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</row>
    <row r="589" spans="2:54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</row>
    <row r="590" spans="2:54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</row>
    <row r="591" spans="2:54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</row>
    <row r="592" spans="2:54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</row>
    <row r="593" spans="2:54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</row>
    <row r="594" spans="2:54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</row>
    <row r="595" spans="2:54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</row>
    <row r="596" spans="2:54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</row>
    <row r="597" spans="2:54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</row>
    <row r="598" spans="2:54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</row>
    <row r="599" spans="2:54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</row>
    <row r="600" spans="2:54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</row>
    <row r="601" spans="2:54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</row>
    <row r="602" spans="2:54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</row>
    <row r="603" spans="2:54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</row>
    <row r="604" spans="2:54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</row>
    <row r="605" spans="2:54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</row>
    <row r="606" spans="2:54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</row>
    <row r="607" spans="2:54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</row>
    <row r="608" spans="2:54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</row>
    <row r="609" spans="2:54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</row>
    <row r="610" spans="2:54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</row>
    <row r="611" spans="2:54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</row>
    <row r="612" spans="2:54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</row>
    <row r="613" spans="2:54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</row>
    <row r="614" spans="2:54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</row>
    <row r="615" spans="2:54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</row>
    <row r="616" spans="2:54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</row>
    <row r="617" spans="2:54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</row>
    <row r="618" spans="2:54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</row>
    <row r="619" spans="2:54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</row>
    <row r="620" spans="2:54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</row>
    <row r="621" spans="2:54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</row>
    <row r="622" spans="2:54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</row>
    <row r="623" spans="2:54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</row>
    <row r="624" spans="2:54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</row>
    <row r="625" spans="2:54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</row>
    <row r="626" spans="2:54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</row>
    <row r="627" spans="2:54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</row>
    <row r="628" spans="2:54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</row>
    <row r="629" spans="2:54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</row>
    <row r="630" spans="2:54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</row>
    <row r="631" spans="2:54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</row>
    <row r="632" spans="2:54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</row>
    <row r="633" spans="2:54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</row>
    <row r="634" spans="2:54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</row>
    <row r="635" spans="2:54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</row>
    <row r="636" spans="2:54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</row>
    <row r="637" spans="2:54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</row>
    <row r="638" spans="2:54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</row>
    <row r="639" spans="2:54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</row>
    <row r="640" spans="2:54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</row>
    <row r="641" spans="2:54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</row>
    <row r="642" spans="2:54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</row>
    <row r="643" spans="2:54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</row>
    <row r="644" spans="2:54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</row>
    <row r="645" spans="2:54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</row>
    <row r="646" spans="2:54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</row>
    <row r="647" spans="2:54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</row>
    <row r="648" spans="2:54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</row>
    <row r="649" spans="2:54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</row>
    <row r="650" spans="2:54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</row>
    <row r="651" spans="2:54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</row>
    <row r="652" spans="2:54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</row>
    <row r="653" spans="2:54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</row>
    <row r="654" spans="2:54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</row>
    <row r="655" spans="2:54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</row>
    <row r="656" spans="2:54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</row>
    <row r="657" spans="2:54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</row>
    <row r="658" spans="2:54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</row>
    <row r="659" spans="2:54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</row>
    <row r="660" spans="2:54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</row>
    <row r="661" spans="2:54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</row>
    <row r="662" spans="2:54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</row>
    <row r="663" spans="2:54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</row>
    <row r="664" spans="2:54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</row>
    <row r="665" spans="2:54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</row>
    <row r="666" spans="2:54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</row>
    <row r="667" spans="2:54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</row>
    <row r="668" spans="2:54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</row>
    <row r="669" spans="2:54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</row>
    <row r="670" spans="2:54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</row>
    <row r="671" spans="2:54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</row>
    <row r="672" spans="2:54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</row>
    <row r="673" spans="2:54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</row>
    <row r="674" spans="2:54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</row>
    <row r="675" spans="2:54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</row>
    <row r="676" spans="2:54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</row>
    <row r="677" spans="2:54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</row>
    <row r="678" spans="2:54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</row>
    <row r="679" spans="2:54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</row>
    <row r="680" spans="2:54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</row>
    <row r="681" spans="2:54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</row>
    <row r="682" spans="2:54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</row>
    <row r="683" spans="2:54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</row>
    <row r="684" spans="2:54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</row>
    <row r="685" spans="2:54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</row>
    <row r="686" spans="2:54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</row>
    <row r="687" spans="2:54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</row>
    <row r="688" spans="2:54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</row>
    <row r="689" spans="2:54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</row>
    <row r="690" spans="2:54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</row>
    <row r="691" spans="2:54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</row>
    <row r="692" spans="2:54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</row>
    <row r="693" spans="2:54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</row>
    <row r="694" spans="2:54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</row>
    <row r="695" spans="2:54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</row>
    <row r="696" spans="2:54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</row>
    <row r="697" spans="2:54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</row>
    <row r="698" spans="2:54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</row>
    <row r="699" spans="2:54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</row>
    <row r="700" spans="2:54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</row>
    <row r="701" spans="2:54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</row>
    <row r="702" spans="2:54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</row>
    <row r="703" spans="2:54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</row>
    <row r="704" spans="2:54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</row>
    <row r="705" spans="2:54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</row>
    <row r="706" spans="2:54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</row>
    <row r="707" spans="2:54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</row>
    <row r="708" spans="2:54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</row>
    <row r="709" spans="2:54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</row>
    <row r="710" spans="2:54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</row>
    <row r="711" spans="2:54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</row>
    <row r="712" spans="2:54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</row>
    <row r="713" spans="2:54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</row>
    <row r="714" spans="2:54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</row>
    <row r="715" spans="2:54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</row>
    <row r="716" spans="2:54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</row>
    <row r="717" spans="2:54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</row>
    <row r="718" spans="2:54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</row>
    <row r="719" spans="2:54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</row>
    <row r="720" spans="2:54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</row>
    <row r="721" spans="2:54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</row>
    <row r="722" spans="2:54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</row>
    <row r="723" spans="2:54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</row>
    <row r="724" spans="2:54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</row>
    <row r="725" spans="2:54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</row>
    <row r="726" spans="2:54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</row>
    <row r="727" spans="2:54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</row>
    <row r="728" spans="2:54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</row>
    <row r="729" spans="2:54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</row>
    <row r="730" spans="2:54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</row>
    <row r="731" spans="2:54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</row>
    <row r="732" spans="2:54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</row>
    <row r="733" spans="2:54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</row>
    <row r="734" spans="2:54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</row>
    <row r="735" spans="2:54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</row>
    <row r="736" spans="2:54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</row>
    <row r="737" spans="2:54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</row>
    <row r="738" spans="2:54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</row>
    <row r="739" spans="2:54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</row>
    <row r="740" spans="2:54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</row>
    <row r="741" spans="2:54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</row>
    <row r="742" spans="2:54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</row>
  </sheetData>
  <pageMargins left="0.118055555555556" right="0.118055555555556" top="0.15763888888888899" bottom="0.15763888888888899" header="0.51180555555555496" footer="0.51180555555555496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завтрак обед</vt:lpstr>
      <vt:lpstr>12-18л. ВЕДОМОСТЬ обед  полдник</vt:lpstr>
      <vt:lpstr>12-18л. ВЕДОМОСТЬ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Admin</cp:lastModifiedBy>
  <cp:revision>115</cp:revision>
  <cp:lastPrinted>2022-12-20T07:53:27Z</cp:lastPrinted>
  <dcterms:created xsi:type="dcterms:W3CDTF">2006-09-28T05:33:49Z</dcterms:created>
  <dcterms:modified xsi:type="dcterms:W3CDTF">2024-11-14T09:54:43Z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